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30" yWindow="-90" windowWidth="17490" windowHeight="13425"/>
  </bookViews>
  <sheets>
    <sheet name="Impact Tables" sheetId="4" r:id="rId1"/>
    <sheet name="Data" sheetId="2" state="hidden" r:id="rId2"/>
    <sheet name="Menu" sheetId="3" state="hidden" r:id="rId3"/>
    <sheet name="Overall Impacts" sheetId="1" state="hidden" r:id="rId4"/>
    <sheet name="Outage Results" sheetId="5" state="hidden" r:id="rId5"/>
  </sheets>
  <definedNames>
    <definedName name="_xlnm._FilterDatabase" localSheetId="0" hidden="1">'Impact Tables'!$B$4:$C$9</definedName>
    <definedName name="Capareas">Menu!$B$2:$B$9</definedName>
    <definedName name="customer">Menu!$F$2:$F$3</definedName>
    <definedName name="DATA">Data!$A$2:$W$7499</definedName>
    <definedName name="Dates">Menu!$I$2:$I$5</definedName>
    <definedName name="Groups">Menu!$A$2:$A$10</definedName>
    <definedName name="Hours">Menu!$C$2:$D$25</definedName>
    <definedName name="J">Menu!$A$2:$A$10</definedName>
    <definedName name="S">Menu!$A$10</definedName>
  </definedNames>
  <calcPr calcId="145621"/>
</workbook>
</file>

<file path=xl/calcChain.xml><?xml version="1.0" encoding="utf-8"?>
<calcChain xmlns="http://schemas.openxmlformats.org/spreadsheetml/2006/main">
  <c r="A17" i="2" l="1"/>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3940" i="2"/>
  <c r="A3941" i="2"/>
  <c r="A3942" i="2"/>
  <c r="A3943" i="2"/>
  <c r="A3944" i="2"/>
  <c r="A3945" i="2"/>
  <c r="A3946" i="2"/>
  <c r="A3947" i="2"/>
  <c r="A3948" i="2"/>
  <c r="A3949" i="2"/>
  <c r="A3950" i="2"/>
  <c r="A3951" i="2"/>
  <c r="A3952" i="2"/>
  <c r="A3953" i="2"/>
  <c r="A3954" i="2"/>
  <c r="A3955" i="2"/>
  <c r="A3956" i="2"/>
  <c r="A3957" i="2"/>
  <c r="A3958" i="2"/>
  <c r="A3959" i="2"/>
  <c r="A3960" i="2"/>
  <c r="A3961" i="2"/>
  <c r="A3962" i="2"/>
  <c r="A3963" i="2"/>
  <c r="A3964" i="2"/>
  <c r="A3965" i="2"/>
  <c r="A3966" i="2"/>
  <c r="A3967" i="2"/>
  <c r="A3968" i="2"/>
  <c r="A3969" i="2"/>
  <c r="A3970" i="2"/>
  <c r="A3971" i="2"/>
  <c r="A3972" i="2"/>
  <c r="A3973" i="2"/>
  <c r="A3974" i="2"/>
  <c r="A3975" i="2"/>
  <c r="A3976" i="2"/>
  <c r="A3977" i="2"/>
  <c r="A3978" i="2"/>
  <c r="A3979" i="2"/>
  <c r="A3980" i="2"/>
  <c r="A3981" i="2"/>
  <c r="A3982" i="2"/>
  <c r="A3983" i="2"/>
  <c r="A3984" i="2"/>
  <c r="A3985" i="2"/>
  <c r="A3986" i="2"/>
  <c r="A3987" i="2"/>
  <c r="A3988" i="2"/>
  <c r="A3989" i="2"/>
  <c r="A3990" i="2"/>
  <c r="A3991" i="2"/>
  <c r="A3992" i="2"/>
  <c r="A3993" i="2"/>
  <c r="A3994" i="2"/>
  <c r="A3995" i="2"/>
  <c r="A3996" i="2"/>
  <c r="A3997" i="2"/>
  <c r="A3998" i="2"/>
  <c r="A3999" i="2"/>
  <c r="A4000" i="2"/>
  <c r="A4001" i="2"/>
  <c r="A4002" i="2"/>
  <c r="A4003" i="2"/>
  <c r="A4004" i="2"/>
  <c r="A4005" i="2"/>
  <c r="A4006" i="2"/>
  <c r="A4007" i="2"/>
  <c r="A4008" i="2"/>
  <c r="A4009" i="2"/>
  <c r="A4010" i="2"/>
  <c r="A4011" i="2"/>
  <c r="A4012" i="2"/>
  <c r="A4013" i="2"/>
  <c r="A4014" i="2"/>
  <c r="A4015" i="2"/>
  <c r="A4016" i="2"/>
  <c r="A4017" i="2"/>
  <c r="A4018" i="2"/>
  <c r="A4019" i="2"/>
  <c r="A4020" i="2"/>
  <c r="A4021" i="2"/>
  <c r="A4022" i="2"/>
  <c r="A4023" i="2"/>
  <c r="A4024" i="2"/>
  <c r="A4025" i="2"/>
  <c r="A4026" i="2"/>
  <c r="A4027" i="2"/>
  <c r="A4028" i="2"/>
  <c r="A4029" i="2"/>
  <c r="A4030" i="2"/>
  <c r="A4031" i="2"/>
  <c r="A4032" i="2"/>
  <c r="A4033" i="2"/>
  <c r="A4034" i="2"/>
  <c r="A4035" i="2"/>
  <c r="A4036" i="2"/>
  <c r="A4037" i="2"/>
  <c r="A4038" i="2"/>
  <c r="A4039" i="2"/>
  <c r="A4040" i="2"/>
  <c r="A4041" i="2"/>
  <c r="A4042" i="2"/>
  <c r="A4043" i="2"/>
  <c r="A4044" i="2"/>
  <c r="A4045" i="2"/>
  <c r="A4046" i="2"/>
  <c r="A4047" i="2"/>
  <c r="A4048" i="2"/>
  <c r="A4049" i="2"/>
  <c r="A4050" i="2"/>
  <c r="A4051" i="2"/>
  <c r="A4052" i="2"/>
  <c r="A4053" i="2"/>
  <c r="A4054" i="2"/>
  <c r="A4055" i="2"/>
  <c r="A4056" i="2"/>
  <c r="A4057" i="2"/>
  <c r="A4058" i="2"/>
  <c r="A4059" i="2"/>
  <c r="A4060" i="2"/>
  <c r="A4061" i="2"/>
  <c r="A4062" i="2"/>
  <c r="A4063" i="2"/>
  <c r="A4064" i="2"/>
  <c r="A4065" i="2"/>
  <c r="A4066" i="2"/>
  <c r="A4067" i="2"/>
  <c r="A4068" i="2"/>
  <c r="A4069" i="2"/>
  <c r="A4070" i="2"/>
  <c r="A4071" i="2"/>
  <c r="A4072" i="2"/>
  <c r="A4073" i="2"/>
  <c r="A4074" i="2"/>
  <c r="A4075" i="2"/>
  <c r="A4076" i="2"/>
  <c r="A4077" i="2"/>
  <c r="A4078" i="2"/>
  <c r="A4079" i="2"/>
  <c r="A4080" i="2"/>
  <c r="A4081" i="2"/>
  <c r="A4082" i="2"/>
  <c r="A4083" i="2"/>
  <c r="A4084" i="2"/>
  <c r="A4085" i="2"/>
  <c r="A4086" i="2"/>
  <c r="A4087" i="2"/>
  <c r="A4088" i="2"/>
  <c r="A4089" i="2"/>
  <c r="A4090" i="2"/>
  <c r="A4091" i="2"/>
  <c r="A4092" i="2"/>
  <c r="A4093" i="2"/>
  <c r="A4094" i="2"/>
  <c r="A4095" i="2"/>
  <c r="A4096" i="2"/>
  <c r="A4097" i="2"/>
  <c r="A4098" i="2"/>
  <c r="A4099" i="2"/>
  <c r="A4100" i="2"/>
  <c r="A4101" i="2"/>
  <c r="A4102" i="2"/>
  <c r="A4103" i="2"/>
  <c r="A4104" i="2"/>
  <c r="A4105" i="2"/>
  <c r="A4106" i="2"/>
  <c r="A4107" i="2"/>
  <c r="A4108" i="2"/>
  <c r="A4109" i="2"/>
  <c r="A4110" i="2"/>
  <c r="A4111" i="2"/>
  <c r="A4112" i="2"/>
  <c r="A4113" i="2"/>
  <c r="A4114" i="2"/>
  <c r="A4115" i="2"/>
  <c r="A4116" i="2"/>
  <c r="A4117" i="2"/>
  <c r="A4118" i="2"/>
  <c r="A4119" i="2"/>
  <c r="A4120" i="2"/>
  <c r="A4121" i="2"/>
  <c r="A4122" i="2"/>
  <c r="A4123" i="2"/>
  <c r="A4124" i="2"/>
  <c r="A4125" i="2"/>
  <c r="A4126" i="2"/>
  <c r="A4127" i="2"/>
  <c r="A4128" i="2"/>
  <c r="A4129" i="2"/>
  <c r="A4130" i="2"/>
  <c r="A4131" i="2"/>
  <c r="A4132" i="2"/>
  <c r="A4133" i="2"/>
  <c r="A4134" i="2"/>
  <c r="A4135" i="2"/>
  <c r="A4136" i="2"/>
  <c r="A4137" i="2"/>
  <c r="A4138" i="2"/>
  <c r="A4139" i="2"/>
  <c r="A4140" i="2"/>
  <c r="A4141" i="2"/>
  <c r="A4142" i="2"/>
  <c r="A4143" i="2"/>
  <c r="A4144" i="2"/>
  <c r="A4145" i="2"/>
  <c r="A4146" i="2"/>
  <c r="A4147" i="2"/>
  <c r="A4148" i="2"/>
  <c r="A4149" i="2"/>
  <c r="A4150" i="2"/>
  <c r="A4151" i="2"/>
  <c r="A4152" i="2"/>
  <c r="A4153" i="2"/>
  <c r="A4154" i="2"/>
  <c r="A4155" i="2"/>
  <c r="A4156" i="2"/>
  <c r="A4157" i="2"/>
  <c r="A4158" i="2"/>
  <c r="A4159" i="2"/>
  <c r="A4160" i="2"/>
  <c r="A4161" i="2"/>
  <c r="A4162" i="2"/>
  <c r="A4163" i="2"/>
  <c r="A4164" i="2"/>
  <c r="A4165" i="2"/>
  <c r="A4166" i="2"/>
  <c r="A4167" i="2"/>
  <c r="A4168" i="2"/>
  <c r="A4169" i="2"/>
  <c r="A4170" i="2"/>
  <c r="A4171" i="2"/>
  <c r="A4172" i="2"/>
  <c r="A4173" i="2"/>
  <c r="A4174" i="2"/>
  <c r="A4175" i="2"/>
  <c r="A4176" i="2"/>
  <c r="A4177" i="2"/>
  <c r="A4178" i="2"/>
  <c r="A4179" i="2"/>
  <c r="A4180" i="2"/>
  <c r="A4181" i="2"/>
  <c r="A4182" i="2"/>
  <c r="A4183" i="2"/>
  <c r="A4184" i="2"/>
  <c r="A4185" i="2"/>
  <c r="A4186" i="2"/>
  <c r="A4187" i="2"/>
  <c r="A4188" i="2"/>
  <c r="A4189" i="2"/>
  <c r="A4190" i="2"/>
  <c r="A4191" i="2"/>
  <c r="A4192" i="2"/>
  <c r="A4193" i="2"/>
  <c r="A4194" i="2"/>
  <c r="A4195" i="2"/>
  <c r="A4196" i="2"/>
  <c r="A4197" i="2"/>
  <c r="A4198" i="2"/>
  <c r="A4199" i="2"/>
  <c r="A4200" i="2"/>
  <c r="A4201" i="2"/>
  <c r="A4202" i="2"/>
  <c r="A4203" i="2"/>
  <c r="A4204" i="2"/>
  <c r="A4205" i="2"/>
  <c r="A4206" i="2"/>
  <c r="A4207" i="2"/>
  <c r="A4208" i="2"/>
  <c r="A4209" i="2"/>
  <c r="A4210" i="2"/>
  <c r="A4211" i="2"/>
  <c r="A4212" i="2"/>
  <c r="A4213" i="2"/>
  <c r="A4214" i="2"/>
  <c r="A4215" i="2"/>
  <c r="A4216" i="2"/>
  <c r="A4217" i="2"/>
  <c r="A4218" i="2"/>
  <c r="A4219" i="2"/>
  <c r="A4220" i="2"/>
  <c r="A4221" i="2"/>
  <c r="A4222" i="2"/>
  <c r="A4223" i="2"/>
  <c r="A4224" i="2"/>
  <c r="A4225" i="2"/>
  <c r="A4226" i="2"/>
  <c r="A4227" i="2"/>
  <c r="A4228" i="2"/>
  <c r="A4229" i="2"/>
  <c r="A4230" i="2"/>
  <c r="A4231" i="2"/>
  <c r="A4232" i="2"/>
  <c r="A4233" i="2"/>
  <c r="A4234" i="2"/>
  <c r="A4235" i="2"/>
  <c r="A4236" i="2"/>
  <c r="A4237" i="2"/>
  <c r="A4238" i="2"/>
  <c r="A4239" i="2"/>
  <c r="A4240" i="2"/>
  <c r="A4241" i="2"/>
  <c r="A4242" i="2"/>
  <c r="A4243" i="2"/>
  <c r="A4244" i="2"/>
  <c r="A4245" i="2"/>
  <c r="A4246" i="2"/>
  <c r="A4247" i="2"/>
  <c r="A4248" i="2"/>
  <c r="A4249" i="2"/>
  <c r="A4250" i="2"/>
  <c r="A4251" i="2"/>
  <c r="A4252" i="2"/>
  <c r="A4253" i="2"/>
  <c r="A4254" i="2"/>
  <c r="A4255" i="2"/>
  <c r="A4256" i="2"/>
  <c r="A4257" i="2"/>
  <c r="A4258" i="2"/>
  <c r="A4259" i="2"/>
  <c r="A4260" i="2"/>
  <c r="A4261" i="2"/>
  <c r="A4262" i="2"/>
  <c r="A4263" i="2"/>
  <c r="A4264" i="2"/>
  <c r="A4265" i="2"/>
  <c r="A4266" i="2"/>
  <c r="A4267" i="2"/>
  <c r="A4268" i="2"/>
  <c r="A4269" i="2"/>
  <c r="A4270" i="2"/>
  <c r="A4271" i="2"/>
  <c r="A4272" i="2"/>
  <c r="A4273" i="2"/>
  <c r="A4274" i="2"/>
  <c r="A4275" i="2"/>
  <c r="A4276" i="2"/>
  <c r="A4277" i="2"/>
  <c r="A4278" i="2"/>
  <c r="A4279" i="2"/>
  <c r="A4280" i="2"/>
  <c r="A4281" i="2"/>
  <c r="A4282" i="2"/>
  <c r="A4283" i="2"/>
  <c r="A4284" i="2"/>
  <c r="A4285" i="2"/>
  <c r="A4286" i="2"/>
  <c r="A4287" i="2"/>
  <c r="A4288" i="2"/>
  <c r="A4289" i="2"/>
  <c r="A4290" i="2"/>
  <c r="A4291" i="2"/>
  <c r="A4292" i="2"/>
  <c r="A4293" i="2"/>
  <c r="A4294" i="2"/>
  <c r="A4295" i="2"/>
  <c r="A4296" i="2"/>
  <c r="A4297" i="2"/>
  <c r="A4298" i="2"/>
  <c r="A4299" i="2"/>
  <c r="A4300" i="2"/>
  <c r="A4301" i="2"/>
  <c r="A4302" i="2"/>
  <c r="A4303" i="2"/>
  <c r="A4304" i="2"/>
  <c r="A4305" i="2"/>
  <c r="A4306" i="2"/>
  <c r="A4307" i="2"/>
  <c r="A4308" i="2"/>
  <c r="A4309" i="2"/>
  <c r="A4310" i="2"/>
  <c r="A4311" i="2"/>
  <c r="A4312" i="2"/>
  <c r="A4313" i="2"/>
  <c r="A4314" i="2"/>
  <c r="A4315" i="2"/>
  <c r="A4316" i="2"/>
  <c r="A4317" i="2"/>
  <c r="A4318" i="2"/>
  <c r="A4319" i="2"/>
  <c r="A4320" i="2"/>
  <c r="A4321" i="2"/>
  <c r="A4322" i="2"/>
  <c r="A4323" i="2"/>
  <c r="A4324" i="2"/>
  <c r="A4325" i="2"/>
  <c r="A4326" i="2"/>
  <c r="A4327" i="2"/>
  <c r="A4328" i="2"/>
  <c r="A4329" i="2"/>
  <c r="A4330" i="2"/>
  <c r="A4331" i="2"/>
  <c r="A4332" i="2"/>
  <c r="A4333" i="2"/>
  <c r="A4334" i="2"/>
  <c r="A4335" i="2"/>
  <c r="A4336" i="2"/>
  <c r="A4337" i="2"/>
  <c r="A4338" i="2"/>
  <c r="A4339" i="2"/>
  <c r="A4340" i="2"/>
  <c r="A4341" i="2"/>
  <c r="A4342" i="2"/>
  <c r="A4343" i="2"/>
  <c r="A4344" i="2"/>
  <c r="A4345" i="2"/>
  <c r="A4346" i="2"/>
  <c r="A4347" i="2"/>
  <c r="A4348" i="2"/>
  <c r="A4349" i="2"/>
  <c r="A4350" i="2"/>
  <c r="A4351" i="2"/>
  <c r="A4352" i="2"/>
  <c r="A4353" i="2"/>
  <c r="A4354" i="2"/>
  <c r="A4355" i="2"/>
  <c r="A4356" i="2"/>
  <c r="A4357" i="2"/>
  <c r="A4358" i="2"/>
  <c r="A4359" i="2"/>
  <c r="A4360" i="2"/>
  <c r="A4361" i="2"/>
  <c r="A4362" i="2"/>
  <c r="A4363" i="2"/>
  <c r="A4364" i="2"/>
  <c r="A4365" i="2"/>
  <c r="A4366" i="2"/>
  <c r="A4367" i="2"/>
  <c r="A4368" i="2"/>
  <c r="A4369" i="2"/>
  <c r="A4370" i="2"/>
  <c r="A4371" i="2"/>
  <c r="A4372" i="2"/>
  <c r="A4373" i="2"/>
  <c r="A4374" i="2"/>
  <c r="A4375" i="2"/>
  <c r="A4376" i="2"/>
  <c r="A4377" i="2"/>
  <c r="A4378" i="2"/>
  <c r="A4379" i="2"/>
  <c r="A4380" i="2"/>
  <c r="A4381" i="2"/>
  <c r="A4382" i="2"/>
  <c r="A4383" i="2"/>
  <c r="A4384" i="2"/>
  <c r="A4385" i="2"/>
  <c r="A4386" i="2"/>
  <c r="A4387" i="2"/>
  <c r="A4388" i="2"/>
  <c r="A4389" i="2"/>
  <c r="A4390" i="2"/>
  <c r="A4391" i="2"/>
  <c r="A4392" i="2"/>
  <c r="A4393" i="2"/>
  <c r="A4394" i="2"/>
  <c r="A4395" i="2"/>
  <c r="A4396" i="2"/>
  <c r="A4397" i="2"/>
  <c r="A4398" i="2"/>
  <c r="A4399" i="2"/>
  <c r="A4400" i="2"/>
  <c r="A4401" i="2"/>
  <c r="A4402" i="2"/>
  <c r="A4403" i="2"/>
  <c r="A4404" i="2"/>
  <c r="A4405" i="2"/>
  <c r="A4406" i="2"/>
  <c r="A4407" i="2"/>
  <c r="A4408" i="2"/>
  <c r="A4409" i="2"/>
  <c r="A4410" i="2"/>
  <c r="A4411" i="2"/>
  <c r="A4412" i="2"/>
  <c r="A4413" i="2"/>
  <c r="A4414" i="2"/>
  <c r="A4415" i="2"/>
  <c r="A4416" i="2"/>
  <c r="A4417" i="2"/>
  <c r="A4418" i="2"/>
  <c r="A4419" i="2"/>
  <c r="A4420" i="2"/>
  <c r="A4421" i="2"/>
  <c r="A4422" i="2"/>
  <c r="A4423" i="2"/>
  <c r="A4424" i="2"/>
  <c r="A4425" i="2"/>
  <c r="A4426" i="2"/>
  <c r="A4427" i="2"/>
  <c r="A4428" i="2"/>
  <c r="A4429" i="2"/>
  <c r="A4430" i="2"/>
  <c r="A4431" i="2"/>
  <c r="A4432" i="2"/>
  <c r="A4433" i="2"/>
  <c r="A4434" i="2"/>
  <c r="A4435" i="2"/>
  <c r="A4436" i="2"/>
  <c r="A4437" i="2"/>
  <c r="A4438" i="2"/>
  <c r="A4439" i="2"/>
  <c r="A4440" i="2"/>
  <c r="A4441" i="2"/>
  <c r="A4442" i="2"/>
  <c r="A4443" i="2"/>
  <c r="A4444" i="2"/>
  <c r="A4445" i="2"/>
  <c r="A4446" i="2"/>
  <c r="A4447" i="2"/>
  <c r="A4448" i="2"/>
  <c r="A4449" i="2"/>
  <c r="A4450" i="2"/>
  <c r="A4451" i="2"/>
  <c r="A4452" i="2"/>
  <c r="A4453" i="2"/>
  <c r="A4454" i="2"/>
  <c r="A4455" i="2"/>
  <c r="A4456" i="2"/>
  <c r="A4457" i="2"/>
  <c r="A4458" i="2"/>
  <c r="A4459" i="2"/>
  <c r="A4460" i="2"/>
  <c r="A4461" i="2"/>
  <c r="A4462" i="2"/>
  <c r="A4463" i="2"/>
  <c r="A4464" i="2"/>
  <c r="A4465" i="2"/>
  <c r="A4466" i="2"/>
  <c r="A4467" i="2"/>
  <c r="A4468" i="2"/>
  <c r="A4469" i="2"/>
  <c r="A4470" i="2"/>
  <c r="A4471" i="2"/>
  <c r="A4472" i="2"/>
  <c r="A4473" i="2"/>
  <c r="A4474" i="2"/>
  <c r="A4475" i="2"/>
  <c r="A4476" i="2"/>
  <c r="A4477" i="2"/>
  <c r="A4478" i="2"/>
  <c r="A4479" i="2"/>
  <c r="A4480" i="2"/>
  <c r="A4481" i="2"/>
  <c r="A4482" i="2"/>
  <c r="A4483" i="2"/>
  <c r="A4484" i="2"/>
  <c r="A4485" i="2"/>
  <c r="A4486" i="2"/>
  <c r="A4487" i="2"/>
  <c r="A4488" i="2"/>
  <c r="A4489" i="2"/>
  <c r="A4490" i="2"/>
  <c r="A4491" i="2"/>
  <c r="A4492" i="2"/>
  <c r="A4493" i="2"/>
  <c r="A4494" i="2"/>
  <c r="A4495" i="2"/>
  <c r="A4496" i="2"/>
  <c r="A4497" i="2"/>
  <c r="A4498" i="2"/>
  <c r="A4499" i="2"/>
  <c r="A4500" i="2"/>
  <c r="A4501" i="2"/>
  <c r="A4502" i="2"/>
  <c r="A4503" i="2"/>
  <c r="A4504" i="2"/>
  <c r="A4505" i="2"/>
  <c r="A4506" i="2"/>
  <c r="A4507" i="2"/>
  <c r="A4508" i="2"/>
  <c r="A4509" i="2"/>
  <c r="A4510" i="2"/>
  <c r="A4511" i="2"/>
  <c r="A4512" i="2"/>
  <c r="A4513" i="2"/>
  <c r="A4514" i="2"/>
  <c r="A4515" i="2"/>
  <c r="A4516" i="2"/>
  <c r="A4517" i="2"/>
  <c r="A4518" i="2"/>
  <c r="A4519" i="2"/>
  <c r="A4520" i="2"/>
  <c r="A4521" i="2"/>
  <c r="A4522" i="2"/>
  <c r="A4523" i="2"/>
  <c r="A4524" i="2"/>
  <c r="A4525" i="2"/>
  <c r="A4526" i="2"/>
  <c r="A4527" i="2"/>
  <c r="A4528" i="2"/>
  <c r="A4529" i="2"/>
  <c r="A4530" i="2"/>
  <c r="A4531" i="2"/>
  <c r="A4532" i="2"/>
  <c r="A4533" i="2"/>
  <c r="A4534" i="2"/>
  <c r="A4535" i="2"/>
  <c r="A4536" i="2"/>
  <c r="A4537" i="2"/>
  <c r="A4538" i="2"/>
  <c r="A4539" i="2"/>
  <c r="A4540" i="2"/>
  <c r="A4541" i="2"/>
  <c r="A4542" i="2"/>
  <c r="A4543" i="2"/>
  <c r="A4544" i="2"/>
  <c r="A4545" i="2"/>
  <c r="A4546" i="2"/>
  <c r="A4547" i="2"/>
  <c r="A4548" i="2"/>
  <c r="A4549" i="2"/>
  <c r="A4550" i="2"/>
  <c r="A4551" i="2"/>
  <c r="A4552" i="2"/>
  <c r="A4553" i="2"/>
  <c r="A4554" i="2"/>
  <c r="A4555" i="2"/>
  <c r="A4556" i="2"/>
  <c r="A4557" i="2"/>
  <c r="A4558" i="2"/>
  <c r="A4559" i="2"/>
  <c r="A4560" i="2"/>
  <c r="A4561" i="2"/>
  <c r="A4562" i="2"/>
  <c r="A4563" i="2"/>
  <c r="A4564" i="2"/>
  <c r="A4565" i="2"/>
  <c r="A4566" i="2"/>
  <c r="A4567" i="2"/>
  <c r="A4568" i="2"/>
  <c r="A4569" i="2"/>
  <c r="A4570" i="2"/>
  <c r="A4571" i="2"/>
  <c r="A4572" i="2"/>
  <c r="A4573" i="2"/>
  <c r="A4574" i="2"/>
  <c r="A4575" i="2"/>
  <c r="A4576" i="2"/>
  <c r="A4577" i="2"/>
  <c r="A4578" i="2"/>
  <c r="A4579" i="2"/>
  <c r="A4580" i="2"/>
  <c r="A4581" i="2"/>
  <c r="A4582" i="2"/>
  <c r="A4583" i="2"/>
  <c r="A4584" i="2"/>
  <c r="A4585" i="2"/>
  <c r="A4586" i="2"/>
  <c r="A4587" i="2"/>
  <c r="A4588" i="2"/>
  <c r="A4589" i="2"/>
  <c r="A4590" i="2"/>
  <c r="A4591" i="2"/>
  <c r="A4592" i="2"/>
  <c r="A4593" i="2"/>
  <c r="A4594" i="2"/>
  <c r="A4595" i="2"/>
  <c r="A4596" i="2"/>
  <c r="A4597" i="2"/>
  <c r="A4598" i="2"/>
  <c r="A4599" i="2"/>
  <c r="A4600" i="2"/>
  <c r="A4601" i="2"/>
  <c r="A4602" i="2"/>
  <c r="A4603" i="2"/>
  <c r="A4604" i="2"/>
  <c r="A4605" i="2"/>
  <c r="A4606" i="2"/>
  <c r="A4607" i="2"/>
  <c r="A4608" i="2"/>
  <c r="A4609" i="2"/>
  <c r="A4610" i="2"/>
  <c r="A4611" i="2"/>
  <c r="A4612" i="2"/>
  <c r="A4613" i="2"/>
  <c r="A4614" i="2"/>
  <c r="A4615" i="2"/>
  <c r="A4616" i="2"/>
  <c r="A4617" i="2"/>
  <c r="A4618" i="2"/>
  <c r="A4619" i="2"/>
  <c r="A4620" i="2"/>
  <c r="A4621" i="2"/>
  <c r="A4622" i="2"/>
  <c r="A4623" i="2"/>
  <c r="A4624" i="2"/>
  <c r="A4625" i="2"/>
  <c r="A4626" i="2"/>
  <c r="A4627" i="2"/>
  <c r="A4628" i="2"/>
  <c r="A4629" i="2"/>
  <c r="A4630" i="2"/>
  <c r="A4631" i="2"/>
  <c r="A4632" i="2"/>
  <c r="A4633" i="2"/>
  <c r="A4634" i="2"/>
  <c r="A4635" i="2"/>
  <c r="A4636" i="2"/>
  <c r="A4637" i="2"/>
  <c r="A4638" i="2"/>
  <c r="A4639" i="2"/>
  <c r="A4640" i="2"/>
  <c r="A4641" i="2"/>
  <c r="A4642" i="2"/>
  <c r="A4643" i="2"/>
  <c r="A4644" i="2"/>
  <c r="A4645" i="2"/>
  <c r="A4646" i="2"/>
  <c r="A4647" i="2"/>
  <c r="A4648" i="2"/>
  <c r="A4649" i="2"/>
  <c r="A4650" i="2"/>
  <c r="A4651" i="2"/>
  <c r="A4652" i="2"/>
  <c r="A4653" i="2"/>
  <c r="A4654" i="2"/>
  <c r="A4655" i="2"/>
  <c r="A4656" i="2"/>
  <c r="A4657" i="2"/>
  <c r="A4658" i="2"/>
  <c r="A4659" i="2"/>
  <c r="A4660" i="2"/>
  <c r="A4661" i="2"/>
  <c r="A4662" i="2"/>
  <c r="A4663" i="2"/>
  <c r="A4664" i="2"/>
  <c r="A4665" i="2"/>
  <c r="A4666" i="2"/>
  <c r="A4667" i="2"/>
  <c r="A4668" i="2"/>
  <c r="A4669" i="2"/>
  <c r="A4670" i="2"/>
  <c r="A4671" i="2"/>
  <c r="A4672" i="2"/>
  <c r="A4673" i="2"/>
  <c r="A4674" i="2"/>
  <c r="A4675" i="2"/>
  <c r="A4676" i="2"/>
  <c r="A4677" i="2"/>
  <c r="A4678" i="2"/>
  <c r="A4679" i="2"/>
  <c r="A4680" i="2"/>
  <c r="A4681" i="2"/>
  <c r="A4682" i="2"/>
  <c r="A4683" i="2"/>
  <c r="A4684" i="2"/>
  <c r="A4685" i="2"/>
  <c r="A4686" i="2"/>
  <c r="A4687" i="2"/>
  <c r="A4688" i="2"/>
  <c r="A4689" i="2"/>
  <c r="A4690" i="2"/>
  <c r="A4691" i="2"/>
  <c r="A4692" i="2"/>
  <c r="A4693" i="2"/>
  <c r="A4694" i="2"/>
  <c r="A4695" i="2"/>
  <c r="A4696" i="2"/>
  <c r="A4697" i="2"/>
  <c r="A4698" i="2"/>
  <c r="A4699" i="2"/>
  <c r="A4700" i="2"/>
  <c r="A4701" i="2"/>
  <c r="A4702" i="2"/>
  <c r="A4703" i="2"/>
  <c r="A4704" i="2"/>
  <c r="A4705" i="2"/>
  <c r="A4706" i="2"/>
  <c r="A4707" i="2"/>
  <c r="A4708" i="2"/>
  <c r="A4709" i="2"/>
  <c r="A4710" i="2"/>
  <c r="A4711" i="2"/>
  <c r="A4712" i="2"/>
  <c r="A4713" i="2"/>
  <c r="A4714" i="2"/>
  <c r="A4715" i="2"/>
  <c r="A4716" i="2"/>
  <c r="A4717" i="2"/>
  <c r="A4718" i="2"/>
  <c r="A4719" i="2"/>
  <c r="A4720" i="2"/>
  <c r="A4721" i="2"/>
  <c r="A4722" i="2"/>
  <c r="A4723" i="2"/>
  <c r="A4724" i="2"/>
  <c r="A4725" i="2"/>
  <c r="A4726" i="2"/>
  <c r="A4727" i="2"/>
  <c r="A4728" i="2"/>
  <c r="A4729" i="2"/>
  <c r="A4730" i="2"/>
  <c r="A4731" i="2"/>
  <c r="A4732" i="2"/>
  <c r="A4733" i="2"/>
  <c r="A4734" i="2"/>
  <c r="A4735" i="2"/>
  <c r="A4736" i="2"/>
  <c r="A4737" i="2"/>
  <c r="A4738" i="2"/>
  <c r="A4739" i="2"/>
  <c r="A4740" i="2"/>
  <c r="A4741" i="2"/>
  <c r="A4742" i="2"/>
  <c r="A4743" i="2"/>
  <c r="A4744" i="2"/>
  <c r="A4745" i="2"/>
  <c r="A4746" i="2"/>
  <c r="A4747" i="2"/>
  <c r="A4748" i="2"/>
  <c r="A4749" i="2"/>
  <c r="A4750" i="2"/>
  <c r="A4751" i="2"/>
  <c r="A4752" i="2"/>
  <c r="A4753" i="2"/>
  <c r="A4754" i="2"/>
  <c r="A4755" i="2"/>
  <c r="A4756" i="2"/>
  <c r="A4757" i="2"/>
  <c r="A4758" i="2"/>
  <c r="A4759" i="2"/>
  <c r="A4760" i="2"/>
  <c r="A4761" i="2"/>
  <c r="A4762" i="2"/>
  <c r="A4763" i="2"/>
  <c r="A4764" i="2"/>
  <c r="A4765" i="2"/>
  <c r="A4766" i="2"/>
  <c r="A4767" i="2"/>
  <c r="A4768" i="2"/>
  <c r="A4769" i="2"/>
  <c r="A4770" i="2"/>
  <c r="A4771" i="2"/>
  <c r="A4772" i="2"/>
  <c r="A4773" i="2"/>
  <c r="A4774" i="2"/>
  <c r="A4775" i="2"/>
  <c r="A4776" i="2"/>
  <c r="A4777" i="2"/>
  <c r="A4778" i="2"/>
  <c r="A4779" i="2"/>
  <c r="A4780" i="2"/>
  <c r="A4781" i="2"/>
  <c r="A4782" i="2"/>
  <c r="A4783" i="2"/>
  <c r="A4784" i="2"/>
  <c r="A4785" i="2"/>
  <c r="A4786" i="2"/>
  <c r="A4787" i="2"/>
  <c r="A4788" i="2"/>
  <c r="A4789" i="2"/>
  <c r="A4790" i="2"/>
  <c r="A4791" i="2"/>
  <c r="A4792" i="2"/>
  <c r="A4793" i="2"/>
  <c r="A4794" i="2"/>
  <c r="A4795" i="2"/>
  <c r="A4796" i="2"/>
  <c r="A4797" i="2"/>
  <c r="A4798" i="2"/>
  <c r="A4799" i="2"/>
  <c r="A4800" i="2"/>
  <c r="A4801" i="2"/>
  <c r="A4802" i="2"/>
  <c r="A4803" i="2"/>
  <c r="A4804" i="2"/>
  <c r="A4805" i="2"/>
  <c r="A4806" i="2"/>
  <c r="A4807" i="2"/>
  <c r="A4808" i="2"/>
  <c r="A4809" i="2"/>
  <c r="A4810" i="2"/>
  <c r="A4811" i="2"/>
  <c r="A4812" i="2"/>
  <c r="A4813" i="2"/>
  <c r="A4814" i="2"/>
  <c r="A4815" i="2"/>
  <c r="A4816" i="2"/>
  <c r="A4817" i="2"/>
  <c r="A4818" i="2"/>
  <c r="A4819" i="2"/>
  <c r="A4820" i="2"/>
  <c r="A4821" i="2"/>
  <c r="A4822" i="2"/>
  <c r="A4823" i="2"/>
  <c r="A4824" i="2"/>
  <c r="A4825" i="2"/>
  <c r="A4826" i="2"/>
  <c r="A4827" i="2"/>
  <c r="A4828" i="2"/>
  <c r="A4829" i="2"/>
  <c r="A4830" i="2"/>
  <c r="A4831" i="2"/>
  <c r="A4832" i="2"/>
  <c r="A4833" i="2"/>
  <c r="A4834" i="2"/>
  <c r="A4835" i="2"/>
  <c r="A4836" i="2"/>
  <c r="A4837" i="2"/>
  <c r="A4838" i="2"/>
  <c r="A4839" i="2"/>
  <c r="A4840" i="2"/>
  <c r="A4841" i="2"/>
  <c r="A4842" i="2"/>
  <c r="A4843" i="2"/>
  <c r="A4844" i="2"/>
  <c r="A4845" i="2"/>
  <c r="A4846" i="2"/>
  <c r="A4847" i="2"/>
  <c r="A4848" i="2"/>
  <c r="A4849" i="2"/>
  <c r="A4850" i="2"/>
  <c r="A4851" i="2"/>
  <c r="A4852" i="2"/>
  <c r="A4853" i="2"/>
  <c r="A4854" i="2"/>
  <c r="A4855" i="2"/>
  <c r="A4856" i="2"/>
  <c r="A4857" i="2"/>
  <c r="A4858" i="2"/>
  <c r="A4859" i="2"/>
  <c r="A4860" i="2"/>
  <c r="A4861" i="2"/>
  <c r="A4862" i="2"/>
  <c r="A4863" i="2"/>
  <c r="A4864" i="2"/>
  <c r="A4865" i="2"/>
  <c r="A4866" i="2"/>
  <c r="A4867" i="2"/>
  <c r="A4868" i="2"/>
  <c r="A4869" i="2"/>
  <c r="A4870" i="2"/>
  <c r="A4871" i="2"/>
  <c r="A4872" i="2"/>
  <c r="A4873" i="2"/>
  <c r="A4874" i="2"/>
  <c r="A4875" i="2"/>
  <c r="A4876" i="2"/>
  <c r="A4877" i="2"/>
  <c r="A4878" i="2"/>
  <c r="A4879" i="2"/>
  <c r="A4880" i="2"/>
  <c r="A4881" i="2"/>
  <c r="A4882" i="2"/>
  <c r="A4883" i="2"/>
  <c r="A4884" i="2"/>
  <c r="A4885" i="2"/>
  <c r="A4886" i="2"/>
  <c r="A4887" i="2"/>
  <c r="A4888" i="2"/>
  <c r="A4889" i="2"/>
  <c r="A4890" i="2"/>
  <c r="A4891" i="2"/>
  <c r="A4892" i="2"/>
  <c r="A4893" i="2"/>
  <c r="A4894" i="2"/>
  <c r="A4895" i="2"/>
  <c r="A4896" i="2"/>
  <c r="A4897" i="2"/>
  <c r="A4898" i="2"/>
  <c r="A4899" i="2"/>
  <c r="A4900" i="2"/>
  <c r="A4901" i="2"/>
  <c r="A4902" i="2"/>
  <c r="A4903" i="2"/>
  <c r="A4904" i="2"/>
  <c r="A4905" i="2"/>
  <c r="A4906" i="2"/>
  <c r="A4907" i="2"/>
  <c r="A4908" i="2"/>
  <c r="A4909" i="2"/>
  <c r="A4910" i="2"/>
  <c r="A4911" i="2"/>
  <c r="A4912" i="2"/>
  <c r="A4913" i="2"/>
  <c r="A4914" i="2"/>
  <c r="A4915" i="2"/>
  <c r="A4916" i="2"/>
  <c r="A4917" i="2"/>
  <c r="A4918" i="2"/>
  <c r="A4919" i="2"/>
  <c r="A4920" i="2"/>
  <c r="A4921" i="2"/>
  <c r="A4922" i="2"/>
  <c r="A4923" i="2"/>
  <c r="A4924" i="2"/>
  <c r="A4925" i="2"/>
  <c r="A4926" i="2"/>
  <c r="A4927" i="2"/>
  <c r="A4928" i="2"/>
  <c r="A4929" i="2"/>
  <c r="A4930" i="2"/>
  <c r="A4931" i="2"/>
  <c r="A4932" i="2"/>
  <c r="A4933" i="2"/>
  <c r="A4934" i="2"/>
  <c r="A4935" i="2"/>
  <c r="A4936" i="2"/>
  <c r="A4937" i="2"/>
  <c r="A4938" i="2"/>
  <c r="A4939" i="2"/>
  <c r="A4940" i="2"/>
  <c r="A4941" i="2"/>
  <c r="A4942" i="2"/>
  <c r="A4943" i="2"/>
  <c r="A4944" i="2"/>
  <c r="A4945" i="2"/>
  <c r="A4946" i="2"/>
  <c r="A4947" i="2"/>
  <c r="A4948" i="2"/>
  <c r="A4949" i="2"/>
  <c r="A4950" i="2"/>
  <c r="A4951" i="2"/>
  <c r="A4952" i="2"/>
  <c r="A4953" i="2"/>
  <c r="A4954" i="2"/>
  <c r="A4955" i="2"/>
  <c r="A4956" i="2"/>
  <c r="A4957" i="2"/>
  <c r="A4958" i="2"/>
  <c r="A4959" i="2"/>
  <c r="A4960" i="2"/>
  <c r="A4961" i="2"/>
  <c r="A4962" i="2"/>
  <c r="A4963" i="2"/>
  <c r="A4964" i="2"/>
  <c r="A4965" i="2"/>
  <c r="A4966" i="2"/>
  <c r="A4967" i="2"/>
  <c r="A4968" i="2"/>
  <c r="A4969" i="2"/>
  <c r="A4970" i="2"/>
  <c r="A4971" i="2"/>
  <c r="A4972" i="2"/>
  <c r="A4973" i="2"/>
  <c r="A4974" i="2"/>
  <c r="A4975" i="2"/>
  <c r="A4976" i="2"/>
  <c r="A4977" i="2"/>
  <c r="A4978" i="2"/>
  <c r="A4979" i="2"/>
  <c r="A4980" i="2"/>
  <c r="A4981" i="2"/>
  <c r="A4982" i="2"/>
  <c r="A4983" i="2"/>
  <c r="A4984" i="2"/>
  <c r="A4985" i="2"/>
  <c r="A4986" i="2"/>
  <c r="A4987" i="2"/>
  <c r="A4988" i="2"/>
  <c r="A4989" i="2"/>
  <c r="A4990" i="2"/>
  <c r="A4991" i="2"/>
  <c r="A4992" i="2"/>
  <c r="A4993" i="2"/>
  <c r="A4994" i="2"/>
  <c r="A4995" i="2"/>
  <c r="A4996" i="2"/>
  <c r="A4997" i="2"/>
  <c r="A4998" i="2"/>
  <c r="A4999" i="2"/>
  <c r="A5000" i="2"/>
  <c r="A5001" i="2"/>
  <c r="A5002" i="2"/>
  <c r="A5003" i="2"/>
  <c r="A5004" i="2"/>
  <c r="A5005" i="2"/>
  <c r="A5006" i="2"/>
  <c r="A5007" i="2"/>
  <c r="A5008" i="2"/>
  <c r="A5009" i="2"/>
  <c r="A5010" i="2"/>
  <c r="A5011" i="2"/>
  <c r="A5012" i="2"/>
  <c r="A5013" i="2"/>
  <c r="A5014" i="2"/>
  <c r="A5015" i="2"/>
  <c r="A5016" i="2"/>
  <c r="A5017" i="2"/>
  <c r="A5018" i="2"/>
  <c r="A5019" i="2"/>
  <c r="A5020" i="2"/>
  <c r="A5021" i="2"/>
  <c r="A5022" i="2"/>
  <c r="A5023" i="2"/>
  <c r="A5024" i="2"/>
  <c r="A5025" i="2"/>
  <c r="A5026" i="2"/>
  <c r="A5027" i="2"/>
  <c r="A5028" i="2"/>
  <c r="A5029" i="2"/>
  <c r="A5030" i="2"/>
  <c r="A5031" i="2"/>
  <c r="A5032" i="2"/>
  <c r="A5033" i="2"/>
  <c r="A5034" i="2"/>
  <c r="A5035" i="2"/>
  <c r="A5036" i="2"/>
  <c r="A5037" i="2"/>
  <c r="A5038" i="2"/>
  <c r="A5039" i="2"/>
  <c r="A5040" i="2"/>
  <c r="A5041" i="2"/>
  <c r="A5042" i="2"/>
  <c r="A5043" i="2"/>
  <c r="A5044" i="2"/>
  <c r="A5045" i="2"/>
  <c r="A5046" i="2"/>
  <c r="A5047" i="2"/>
  <c r="A5048" i="2"/>
  <c r="A5049" i="2"/>
  <c r="A5050" i="2"/>
  <c r="A5051" i="2"/>
  <c r="A5052" i="2"/>
  <c r="A5053" i="2"/>
  <c r="A5054" i="2"/>
  <c r="A5055" i="2"/>
  <c r="A5056" i="2"/>
  <c r="A5057" i="2"/>
  <c r="A5058" i="2"/>
  <c r="A5059" i="2"/>
  <c r="A5060" i="2"/>
  <c r="A5061" i="2"/>
  <c r="A5062" i="2"/>
  <c r="A5063" i="2"/>
  <c r="A5064" i="2"/>
  <c r="A5065" i="2"/>
  <c r="A5066" i="2"/>
  <c r="A5067" i="2"/>
  <c r="A5068" i="2"/>
  <c r="A5069" i="2"/>
  <c r="A5070" i="2"/>
  <c r="A5071" i="2"/>
  <c r="A5072" i="2"/>
  <c r="A5073" i="2"/>
  <c r="A5074" i="2"/>
  <c r="A5075" i="2"/>
  <c r="A5076" i="2"/>
  <c r="A5077" i="2"/>
  <c r="A5078" i="2"/>
  <c r="A5079" i="2"/>
  <c r="A5080" i="2"/>
  <c r="A5081" i="2"/>
  <c r="A5082" i="2"/>
  <c r="A5083" i="2"/>
  <c r="A5084" i="2"/>
  <c r="A5085" i="2"/>
  <c r="A5086" i="2"/>
  <c r="A5087" i="2"/>
  <c r="A5088" i="2"/>
  <c r="A5089" i="2"/>
  <c r="A5090" i="2"/>
  <c r="A5091" i="2"/>
  <c r="A5092" i="2"/>
  <c r="A5093" i="2"/>
  <c r="A5094" i="2"/>
  <c r="A5095" i="2"/>
  <c r="A5096" i="2"/>
  <c r="A5097" i="2"/>
  <c r="A5098" i="2"/>
  <c r="A5099" i="2"/>
  <c r="A5100" i="2"/>
  <c r="A5101" i="2"/>
  <c r="A5102" i="2"/>
  <c r="A5103" i="2"/>
  <c r="A5104" i="2"/>
  <c r="A5105" i="2"/>
  <c r="A5106" i="2"/>
  <c r="A5107" i="2"/>
  <c r="A5108" i="2"/>
  <c r="A5109" i="2"/>
  <c r="A5110" i="2"/>
  <c r="A5111" i="2"/>
  <c r="A5112" i="2"/>
  <c r="A5113" i="2"/>
  <c r="A5114" i="2"/>
  <c r="A5115" i="2"/>
  <c r="A5116" i="2"/>
  <c r="A5117" i="2"/>
  <c r="A5118" i="2"/>
  <c r="A5119" i="2"/>
  <c r="A5120" i="2"/>
  <c r="A5121" i="2"/>
  <c r="A5122" i="2"/>
  <c r="A5123" i="2"/>
  <c r="A5124" i="2"/>
  <c r="A5125" i="2"/>
  <c r="A5126" i="2"/>
  <c r="A5127" i="2"/>
  <c r="A5128" i="2"/>
  <c r="A5129" i="2"/>
  <c r="A5130" i="2"/>
  <c r="A5131" i="2"/>
  <c r="A5132" i="2"/>
  <c r="A5133" i="2"/>
  <c r="A5134" i="2"/>
  <c r="A5135" i="2"/>
  <c r="A5136" i="2"/>
  <c r="A5137" i="2"/>
  <c r="A5138" i="2"/>
  <c r="A5139" i="2"/>
  <c r="A5140" i="2"/>
  <c r="A5141" i="2"/>
  <c r="A5142" i="2"/>
  <c r="A5143" i="2"/>
  <c r="A5144" i="2"/>
  <c r="A5145" i="2"/>
  <c r="A5146" i="2"/>
  <c r="A5147" i="2"/>
  <c r="A5148" i="2"/>
  <c r="A5149" i="2"/>
  <c r="A5150" i="2"/>
  <c r="A5151" i="2"/>
  <c r="A5152" i="2"/>
  <c r="A5153" i="2"/>
  <c r="A5154" i="2"/>
  <c r="A5155" i="2"/>
  <c r="A5156" i="2"/>
  <c r="A5157" i="2"/>
  <c r="A5158" i="2"/>
  <c r="A5159" i="2"/>
  <c r="A5160" i="2"/>
  <c r="A5161" i="2"/>
  <c r="A5162" i="2"/>
  <c r="A5163" i="2"/>
  <c r="A5164" i="2"/>
  <c r="A5165" i="2"/>
  <c r="A5166" i="2"/>
  <c r="A5167" i="2"/>
  <c r="A5168" i="2"/>
  <c r="A5169" i="2"/>
  <c r="A5170" i="2"/>
  <c r="A5171" i="2"/>
  <c r="A5172" i="2"/>
  <c r="A5173" i="2"/>
  <c r="A5174" i="2"/>
  <c r="A5175" i="2"/>
  <c r="A5176" i="2"/>
  <c r="A5177" i="2"/>
  <c r="A5178" i="2"/>
  <c r="A5179" i="2"/>
  <c r="A5180" i="2"/>
  <c r="A5181" i="2"/>
  <c r="A5182" i="2"/>
  <c r="A5183" i="2"/>
  <c r="A5184" i="2"/>
  <c r="A5185" i="2"/>
  <c r="A5186" i="2"/>
  <c r="A5187" i="2"/>
  <c r="A5188" i="2"/>
  <c r="A5189" i="2"/>
  <c r="A5190" i="2"/>
  <c r="A5191" i="2"/>
  <c r="A5192" i="2"/>
  <c r="A5193" i="2"/>
  <c r="A5194" i="2"/>
  <c r="A5195" i="2"/>
  <c r="A5196" i="2"/>
  <c r="A5197" i="2"/>
  <c r="A5198" i="2"/>
  <c r="A5199" i="2"/>
  <c r="A5200" i="2"/>
  <c r="A5201" i="2"/>
  <c r="A5202" i="2"/>
  <c r="A5203" i="2"/>
  <c r="A5204" i="2"/>
  <c r="A5205" i="2"/>
  <c r="A5206" i="2"/>
  <c r="A5207" i="2"/>
  <c r="A5208" i="2"/>
  <c r="A5209" i="2"/>
  <c r="A5210" i="2"/>
  <c r="A5211" i="2"/>
  <c r="A5212" i="2"/>
  <c r="A5213" i="2"/>
  <c r="A5214" i="2"/>
  <c r="A5215" i="2"/>
  <c r="A5216" i="2"/>
  <c r="A5217" i="2"/>
  <c r="A5218" i="2"/>
  <c r="A5219" i="2"/>
  <c r="A5220" i="2"/>
  <c r="A5221" i="2"/>
  <c r="A5222" i="2"/>
  <c r="A5223" i="2"/>
  <c r="A5224" i="2"/>
  <c r="A5225" i="2"/>
  <c r="A5226" i="2"/>
  <c r="A5227" i="2"/>
  <c r="A5228" i="2"/>
  <c r="A5229" i="2"/>
  <c r="A5230" i="2"/>
  <c r="A5231" i="2"/>
  <c r="A5232" i="2"/>
  <c r="A5233" i="2"/>
  <c r="A5234" i="2"/>
  <c r="A5235" i="2"/>
  <c r="A5236" i="2"/>
  <c r="A5237" i="2"/>
  <c r="A5238" i="2"/>
  <c r="A5239" i="2"/>
  <c r="A5240" i="2"/>
  <c r="A5241" i="2"/>
  <c r="A5242" i="2"/>
  <c r="A5243" i="2"/>
  <c r="A5244" i="2"/>
  <c r="A5245" i="2"/>
  <c r="A5246" i="2"/>
  <c r="A5247" i="2"/>
  <c r="A5248" i="2"/>
  <c r="A5249" i="2"/>
  <c r="A5250" i="2"/>
  <c r="A5251" i="2"/>
  <c r="A5252" i="2"/>
  <c r="A5253" i="2"/>
  <c r="A5254" i="2"/>
  <c r="A5255" i="2"/>
  <c r="A5256" i="2"/>
  <c r="A5257" i="2"/>
  <c r="A5258" i="2"/>
  <c r="A5259" i="2"/>
  <c r="A5260" i="2"/>
  <c r="A5261" i="2"/>
  <c r="A5262" i="2"/>
  <c r="A5263" i="2"/>
  <c r="A5264" i="2"/>
  <c r="A5265" i="2"/>
  <c r="A5266" i="2"/>
  <c r="A5267" i="2"/>
  <c r="A5268" i="2"/>
  <c r="A5269" i="2"/>
  <c r="A5270" i="2"/>
  <c r="A5271" i="2"/>
  <c r="A5272" i="2"/>
  <c r="A5273" i="2"/>
  <c r="A5274" i="2"/>
  <c r="A5275" i="2"/>
  <c r="A5276" i="2"/>
  <c r="A5277" i="2"/>
  <c r="A5278" i="2"/>
  <c r="A5279" i="2"/>
  <c r="A5280" i="2"/>
  <c r="A5281" i="2"/>
  <c r="A5282" i="2"/>
  <c r="A5283" i="2"/>
  <c r="A5284" i="2"/>
  <c r="A5285" i="2"/>
  <c r="A5286" i="2"/>
  <c r="A5287" i="2"/>
  <c r="A5288" i="2"/>
  <c r="A5289" i="2"/>
  <c r="A5290" i="2"/>
  <c r="A5291" i="2"/>
  <c r="A5292" i="2"/>
  <c r="A5293" i="2"/>
  <c r="A5294" i="2"/>
  <c r="A5295" i="2"/>
  <c r="A5296" i="2"/>
  <c r="A5297" i="2"/>
  <c r="A5298" i="2"/>
  <c r="A5299" i="2"/>
  <c r="A5300" i="2"/>
  <c r="A5301" i="2"/>
  <c r="A5302" i="2"/>
  <c r="A5303" i="2"/>
  <c r="A5304" i="2"/>
  <c r="A5305" i="2"/>
  <c r="A5306" i="2"/>
  <c r="A5307" i="2"/>
  <c r="A5308" i="2"/>
  <c r="A5309" i="2"/>
  <c r="A5310" i="2"/>
  <c r="A5311" i="2"/>
  <c r="A5312" i="2"/>
  <c r="A5313" i="2"/>
  <c r="A5314" i="2"/>
  <c r="A5315" i="2"/>
  <c r="A5316" i="2"/>
  <c r="A5317" i="2"/>
  <c r="A5318" i="2"/>
  <c r="A5319" i="2"/>
  <c r="A5320" i="2"/>
  <c r="A5321" i="2"/>
  <c r="A5322" i="2"/>
  <c r="A5323" i="2"/>
  <c r="A5324" i="2"/>
  <c r="A5325" i="2"/>
  <c r="A5326" i="2"/>
  <c r="A5327" i="2"/>
  <c r="A5328" i="2"/>
  <c r="A5329" i="2"/>
  <c r="A5330" i="2"/>
  <c r="A5331" i="2"/>
  <c r="A5332" i="2"/>
  <c r="A5333" i="2"/>
  <c r="A5334" i="2"/>
  <c r="A5335" i="2"/>
  <c r="A5336" i="2"/>
  <c r="A5337" i="2"/>
  <c r="A5338" i="2"/>
  <c r="A5339" i="2"/>
  <c r="A5340" i="2"/>
  <c r="A5341" i="2"/>
  <c r="A5342" i="2"/>
  <c r="A5343" i="2"/>
  <c r="A5344" i="2"/>
  <c r="A5345" i="2"/>
  <c r="A5346" i="2"/>
  <c r="A5347" i="2"/>
  <c r="A5348" i="2"/>
  <c r="A5349" i="2"/>
  <c r="A5350" i="2"/>
  <c r="A5351" i="2"/>
  <c r="A5352" i="2"/>
  <c r="A5353" i="2"/>
  <c r="A5354" i="2"/>
  <c r="A5355" i="2"/>
  <c r="A5356" i="2"/>
  <c r="A5357" i="2"/>
  <c r="A5358" i="2"/>
  <c r="A5359" i="2"/>
  <c r="A5360" i="2"/>
  <c r="A5361" i="2"/>
  <c r="A5362" i="2"/>
  <c r="A5363" i="2"/>
  <c r="A5364" i="2"/>
  <c r="A5365" i="2"/>
  <c r="A5366" i="2"/>
  <c r="A5367" i="2"/>
  <c r="A5368" i="2"/>
  <c r="A5369" i="2"/>
  <c r="A5370" i="2"/>
  <c r="A5371" i="2"/>
  <c r="A5372" i="2"/>
  <c r="A5373" i="2"/>
  <c r="A5374" i="2"/>
  <c r="A5375" i="2"/>
  <c r="A5376" i="2"/>
  <c r="A5377" i="2"/>
  <c r="A5378" i="2"/>
  <c r="A5379" i="2"/>
  <c r="A5380" i="2"/>
  <c r="A5381" i="2"/>
  <c r="A5382" i="2"/>
  <c r="A5383" i="2"/>
  <c r="A5384" i="2"/>
  <c r="A5385" i="2"/>
  <c r="A5386" i="2"/>
  <c r="A5387" i="2"/>
  <c r="A5388" i="2"/>
  <c r="A5389" i="2"/>
  <c r="A5390" i="2"/>
  <c r="A5391" i="2"/>
  <c r="A5392" i="2"/>
  <c r="A5393" i="2"/>
  <c r="A5394" i="2"/>
  <c r="A5395" i="2"/>
  <c r="A5396" i="2"/>
  <c r="A5397" i="2"/>
  <c r="A5398" i="2"/>
  <c r="A5399" i="2"/>
  <c r="A5400" i="2"/>
  <c r="A5401" i="2"/>
  <c r="A5402" i="2"/>
  <c r="A5403" i="2"/>
  <c r="A5404" i="2"/>
  <c r="A5405" i="2"/>
  <c r="A5406" i="2"/>
  <c r="A5407" i="2"/>
  <c r="A5408" i="2"/>
  <c r="A5409" i="2"/>
  <c r="A5410" i="2"/>
  <c r="A5411" i="2"/>
  <c r="A5412" i="2"/>
  <c r="A5413" i="2"/>
  <c r="A5414" i="2"/>
  <c r="A5415" i="2"/>
  <c r="A5416" i="2"/>
  <c r="A5417" i="2"/>
  <c r="A5418" i="2"/>
  <c r="A5419" i="2"/>
  <c r="A5420" i="2"/>
  <c r="A5421" i="2"/>
  <c r="A5422" i="2"/>
  <c r="A5423" i="2"/>
  <c r="A5424" i="2"/>
  <c r="A5425" i="2"/>
  <c r="A5426" i="2"/>
  <c r="A5427" i="2"/>
  <c r="A5428" i="2"/>
  <c r="A5429" i="2"/>
  <c r="A5430" i="2"/>
  <c r="A5431" i="2"/>
  <c r="A5432" i="2"/>
  <c r="A5433" i="2"/>
  <c r="A5434" i="2"/>
  <c r="A5435" i="2"/>
  <c r="A5436" i="2"/>
  <c r="A5437" i="2"/>
  <c r="A5438" i="2"/>
  <c r="A5439" i="2"/>
  <c r="A5440" i="2"/>
  <c r="A5441" i="2"/>
  <c r="A5442" i="2"/>
  <c r="A5443" i="2"/>
  <c r="A5444" i="2"/>
  <c r="A5445" i="2"/>
  <c r="A5446" i="2"/>
  <c r="A5447" i="2"/>
  <c r="A5448" i="2"/>
  <c r="A5449" i="2"/>
  <c r="A5450" i="2"/>
  <c r="A5451" i="2"/>
  <c r="A5452" i="2"/>
  <c r="A5453" i="2"/>
  <c r="A5454" i="2"/>
  <c r="A5455" i="2"/>
  <c r="A5456" i="2"/>
  <c r="A5457" i="2"/>
  <c r="A5458" i="2"/>
  <c r="A5459" i="2"/>
  <c r="A5460" i="2"/>
  <c r="A5461" i="2"/>
  <c r="A5462" i="2"/>
  <c r="A5463" i="2"/>
  <c r="A5464" i="2"/>
  <c r="A5465" i="2"/>
  <c r="A5466" i="2"/>
  <c r="A5467" i="2"/>
  <c r="A5468" i="2"/>
  <c r="A5469" i="2"/>
  <c r="A5470" i="2"/>
  <c r="A5471" i="2"/>
  <c r="A5472" i="2"/>
  <c r="A5473" i="2"/>
  <c r="A5474" i="2"/>
  <c r="A5475" i="2"/>
  <c r="A5476" i="2"/>
  <c r="A5477" i="2"/>
  <c r="A5478" i="2"/>
  <c r="A5479" i="2"/>
  <c r="A5480" i="2"/>
  <c r="A5481" i="2"/>
  <c r="A5482" i="2"/>
  <c r="A5483" i="2"/>
  <c r="A5484" i="2"/>
  <c r="A5485" i="2"/>
  <c r="A5486" i="2"/>
  <c r="A5487" i="2"/>
  <c r="A5488" i="2"/>
  <c r="A5489" i="2"/>
  <c r="A5490" i="2"/>
  <c r="A5491" i="2"/>
  <c r="A5492" i="2"/>
  <c r="A5493" i="2"/>
  <c r="A5494" i="2"/>
  <c r="A5495" i="2"/>
  <c r="A5496" i="2"/>
  <c r="A5497" i="2"/>
  <c r="A5498" i="2"/>
  <c r="A5499" i="2"/>
  <c r="A5500" i="2"/>
  <c r="A5501" i="2"/>
  <c r="A5502" i="2"/>
  <c r="A5503" i="2"/>
  <c r="A5504" i="2"/>
  <c r="A5505" i="2"/>
  <c r="A5506" i="2"/>
  <c r="A5507" i="2"/>
  <c r="A5508" i="2"/>
  <c r="A5509" i="2"/>
  <c r="A5510" i="2"/>
  <c r="A5511" i="2"/>
  <c r="A5512" i="2"/>
  <c r="A5513" i="2"/>
  <c r="A5514" i="2"/>
  <c r="A5515" i="2"/>
  <c r="A5516" i="2"/>
  <c r="A5517" i="2"/>
  <c r="A5518" i="2"/>
  <c r="A5519" i="2"/>
  <c r="A5520" i="2"/>
  <c r="A5521" i="2"/>
  <c r="A5522" i="2"/>
  <c r="A5523" i="2"/>
  <c r="A5524" i="2"/>
  <c r="A5525" i="2"/>
  <c r="A5526" i="2"/>
  <c r="A5527" i="2"/>
  <c r="A5528" i="2"/>
  <c r="A5529" i="2"/>
  <c r="A5530" i="2"/>
  <c r="A5531" i="2"/>
  <c r="A5532" i="2"/>
  <c r="A5533" i="2"/>
  <c r="A5534" i="2"/>
  <c r="A5535" i="2"/>
  <c r="A5536" i="2"/>
  <c r="A5537" i="2"/>
  <c r="A5538" i="2"/>
  <c r="A5539" i="2"/>
  <c r="A5540" i="2"/>
  <c r="A5541" i="2"/>
  <c r="A5542" i="2"/>
  <c r="A5543" i="2"/>
  <c r="A5544" i="2"/>
  <c r="A5545" i="2"/>
  <c r="A5546" i="2"/>
  <c r="A5547" i="2"/>
  <c r="A5548" i="2"/>
  <c r="A5549" i="2"/>
  <c r="A5550" i="2"/>
  <c r="A5551" i="2"/>
  <c r="A5552" i="2"/>
  <c r="A5553" i="2"/>
  <c r="A5554" i="2"/>
  <c r="A5555" i="2"/>
  <c r="A5556" i="2"/>
  <c r="A5557" i="2"/>
  <c r="A5558" i="2"/>
  <c r="A5559" i="2"/>
  <c r="A5560" i="2"/>
  <c r="A5561" i="2"/>
  <c r="A5562" i="2"/>
  <c r="A5563" i="2"/>
  <c r="A5564" i="2"/>
  <c r="A5565" i="2"/>
  <c r="A5566" i="2"/>
  <c r="A5567" i="2"/>
  <c r="A5568" i="2"/>
  <c r="A5569" i="2"/>
  <c r="A5570" i="2"/>
  <c r="A5571" i="2"/>
  <c r="A5572" i="2"/>
  <c r="A5573" i="2"/>
  <c r="A5574" i="2"/>
  <c r="A5575" i="2"/>
  <c r="A5576" i="2"/>
  <c r="A5577" i="2"/>
  <c r="A5578" i="2"/>
  <c r="A5579" i="2"/>
  <c r="A5580" i="2"/>
  <c r="A5581" i="2"/>
  <c r="A5582" i="2"/>
  <c r="A5583" i="2"/>
  <c r="A5584" i="2"/>
  <c r="A5585" i="2"/>
  <c r="A5586" i="2"/>
  <c r="A5587" i="2"/>
  <c r="A5588" i="2"/>
  <c r="A5589" i="2"/>
  <c r="A5590" i="2"/>
  <c r="A5591" i="2"/>
  <c r="A5592" i="2"/>
  <c r="A5593" i="2"/>
  <c r="A5594" i="2"/>
  <c r="A5595" i="2"/>
  <c r="A5596" i="2"/>
  <c r="A5597" i="2"/>
  <c r="A5598" i="2"/>
  <c r="A5599" i="2"/>
  <c r="A5600" i="2"/>
  <c r="A5601" i="2"/>
  <c r="A5602" i="2"/>
  <c r="A5603" i="2"/>
  <c r="A5604" i="2"/>
  <c r="A5605" i="2"/>
  <c r="A5606" i="2"/>
  <c r="A5607" i="2"/>
  <c r="A5608" i="2"/>
  <c r="A5609" i="2"/>
  <c r="A5610" i="2"/>
  <c r="A5611" i="2"/>
  <c r="A5612" i="2"/>
  <c r="A5613" i="2"/>
  <c r="A5614" i="2"/>
  <c r="A5615" i="2"/>
  <c r="A5616" i="2"/>
  <c r="A5617" i="2"/>
  <c r="A5618" i="2"/>
  <c r="A5619" i="2"/>
  <c r="A5620" i="2"/>
  <c r="A5621" i="2"/>
  <c r="A5622" i="2"/>
  <c r="A5623" i="2"/>
  <c r="A5624" i="2"/>
  <c r="A5625" i="2"/>
  <c r="A5626" i="2"/>
  <c r="A5627" i="2"/>
  <c r="A5628" i="2"/>
  <c r="A5629" i="2"/>
  <c r="A5630" i="2"/>
  <c r="A5631" i="2"/>
  <c r="A5632" i="2"/>
  <c r="A5633" i="2"/>
  <c r="A5634" i="2"/>
  <c r="A5635" i="2"/>
  <c r="A5636" i="2"/>
  <c r="A5637" i="2"/>
  <c r="A5638" i="2"/>
  <c r="A5639" i="2"/>
  <c r="A5640" i="2"/>
  <c r="A5641" i="2"/>
  <c r="A5642" i="2"/>
  <c r="A5643" i="2"/>
  <c r="A5644" i="2"/>
  <c r="A5645" i="2"/>
  <c r="A5646" i="2"/>
  <c r="A5647" i="2"/>
  <c r="A5648" i="2"/>
  <c r="A5649" i="2"/>
  <c r="A5650" i="2"/>
  <c r="A5651" i="2"/>
  <c r="A5652" i="2"/>
  <c r="A5653" i="2"/>
  <c r="A5654" i="2"/>
  <c r="A5655" i="2"/>
  <c r="A5656" i="2"/>
  <c r="A5657" i="2"/>
  <c r="A5658" i="2"/>
  <c r="A5659" i="2"/>
  <c r="A5660" i="2"/>
  <c r="A5661" i="2"/>
  <c r="A5662" i="2"/>
  <c r="A5663" i="2"/>
  <c r="A5664" i="2"/>
  <c r="A5665" i="2"/>
  <c r="A5666" i="2"/>
  <c r="A5667" i="2"/>
  <c r="A5668" i="2"/>
  <c r="A5669" i="2"/>
  <c r="A5670" i="2"/>
  <c r="A5671" i="2"/>
  <c r="A5672" i="2"/>
  <c r="A5673" i="2"/>
  <c r="A5674" i="2"/>
  <c r="A5675" i="2"/>
  <c r="A5676" i="2"/>
  <c r="A5677" i="2"/>
  <c r="A5678" i="2"/>
  <c r="A5679" i="2"/>
  <c r="A5680" i="2"/>
  <c r="A5681" i="2"/>
  <c r="A5682" i="2"/>
  <c r="A5683" i="2"/>
  <c r="A5684" i="2"/>
  <c r="A5685" i="2"/>
  <c r="A5686" i="2"/>
  <c r="A5687" i="2"/>
  <c r="A5688" i="2"/>
  <c r="A5689" i="2"/>
  <c r="A5690" i="2"/>
  <c r="A5691" i="2"/>
  <c r="A5692" i="2"/>
  <c r="A5693" i="2"/>
  <c r="A5694" i="2"/>
  <c r="A5695" i="2"/>
  <c r="A5696" i="2"/>
  <c r="A5697" i="2"/>
  <c r="A5698" i="2"/>
  <c r="A5699" i="2"/>
  <c r="A5700" i="2"/>
  <c r="A5701" i="2"/>
  <c r="A5702" i="2"/>
  <c r="A5703" i="2"/>
  <c r="A5704" i="2"/>
  <c r="A5705" i="2"/>
  <c r="A5706" i="2"/>
  <c r="A5707" i="2"/>
  <c r="A5708" i="2"/>
  <c r="A5709" i="2"/>
  <c r="A5710" i="2"/>
  <c r="A5711" i="2"/>
  <c r="A5712" i="2"/>
  <c r="A5713" i="2"/>
  <c r="A5714" i="2"/>
  <c r="A5715" i="2"/>
  <c r="A5716" i="2"/>
  <c r="A5717" i="2"/>
  <c r="A5718" i="2"/>
  <c r="A5719" i="2"/>
  <c r="A5720" i="2"/>
  <c r="A5721" i="2"/>
  <c r="A5722" i="2"/>
  <c r="A5723" i="2"/>
  <c r="A5724" i="2"/>
  <c r="A5725" i="2"/>
  <c r="A5726" i="2"/>
  <c r="A5727" i="2"/>
  <c r="A5728" i="2"/>
  <c r="A5729" i="2"/>
  <c r="A5730" i="2"/>
  <c r="A5731" i="2"/>
  <c r="A5732" i="2"/>
  <c r="A5733" i="2"/>
  <c r="A5734" i="2"/>
  <c r="A5735" i="2"/>
  <c r="A5736" i="2"/>
  <c r="A5737" i="2"/>
  <c r="A5738" i="2"/>
  <c r="A5739" i="2"/>
  <c r="A5740" i="2"/>
  <c r="A5741" i="2"/>
  <c r="A5742" i="2"/>
  <c r="A5743" i="2"/>
  <c r="A5744" i="2"/>
  <c r="A5745" i="2"/>
  <c r="A5746" i="2"/>
  <c r="A5747" i="2"/>
  <c r="A5748" i="2"/>
  <c r="A5749" i="2"/>
  <c r="A5750" i="2"/>
  <c r="A5751" i="2"/>
  <c r="A5752" i="2"/>
  <c r="A5753" i="2"/>
  <c r="A5754" i="2"/>
  <c r="A5755" i="2"/>
  <c r="A5756" i="2"/>
  <c r="A5757" i="2"/>
  <c r="A5758" i="2"/>
  <c r="A5759" i="2"/>
  <c r="A5760" i="2"/>
  <c r="A5761" i="2"/>
  <c r="A5762" i="2"/>
  <c r="A5763" i="2"/>
  <c r="A5764" i="2"/>
  <c r="A5765" i="2"/>
  <c r="A5766" i="2"/>
  <c r="A5767" i="2"/>
  <c r="A5768" i="2"/>
  <c r="A5769" i="2"/>
  <c r="A5770" i="2"/>
  <c r="A5771" i="2"/>
  <c r="A5772" i="2"/>
  <c r="A5773" i="2"/>
  <c r="A5774" i="2"/>
  <c r="A5775" i="2"/>
  <c r="A5776" i="2"/>
  <c r="A5777" i="2"/>
  <c r="A5778" i="2"/>
  <c r="A5779" i="2"/>
  <c r="A5780" i="2"/>
  <c r="A5781" i="2"/>
  <c r="A5782" i="2"/>
  <c r="A5783" i="2"/>
  <c r="A5784" i="2"/>
  <c r="A5785" i="2"/>
  <c r="A5786" i="2"/>
  <c r="A5787" i="2"/>
  <c r="A5788" i="2"/>
  <c r="A5789" i="2"/>
  <c r="A5790" i="2"/>
  <c r="A5791" i="2"/>
  <c r="A5792" i="2"/>
  <c r="A5793" i="2"/>
  <c r="A5794" i="2"/>
  <c r="A5795" i="2"/>
  <c r="A5796" i="2"/>
  <c r="A5797" i="2"/>
  <c r="A5798" i="2"/>
  <c r="A5799" i="2"/>
  <c r="A5800" i="2"/>
  <c r="A5801" i="2"/>
  <c r="A5802" i="2"/>
  <c r="A5803" i="2"/>
  <c r="A5804" i="2"/>
  <c r="A5805" i="2"/>
  <c r="A5806" i="2"/>
  <c r="A5807" i="2"/>
  <c r="A5808" i="2"/>
  <c r="A5809" i="2"/>
  <c r="A5810" i="2"/>
  <c r="A5811" i="2"/>
  <c r="A5812" i="2"/>
  <c r="A5813" i="2"/>
  <c r="A5814" i="2"/>
  <c r="A5815" i="2"/>
  <c r="A5816" i="2"/>
  <c r="A5817" i="2"/>
  <c r="A5818" i="2"/>
  <c r="A5819" i="2"/>
  <c r="A5820" i="2"/>
  <c r="A5821" i="2"/>
  <c r="A5822" i="2"/>
  <c r="A5823" i="2"/>
  <c r="A5824" i="2"/>
  <c r="A5825" i="2"/>
  <c r="A5826" i="2"/>
  <c r="A5827" i="2"/>
  <c r="A5828" i="2"/>
  <c r="A5829" i="2"/>
  <c r="A5830" i="2"/>
  <c r="A5831" i="2"/>
  <c r="A5832" i="2"/>
  <c r="A5833" i="2"/>
  <c r="A5834" i="2"/>
  <c r="A5835" i="2"/>
  <c r="A5836" i="2"/>
  <c r="A5837" i="2"/>
  <c r="A5838" i="2"/>
  <c r="A5839" i="2"/>
  <c r="A5840" i="2"/>
  <c r="A5841" i="2"/>
  <c r="A5842" i="2"/>
  <c r="A5843" i="2"/>
  <c r="A5844" i="2"/>
  <c r="A5845" i="2"/>
  <c r="A5846" i="2"/>
  <c r="A5847" i="2"/>
  <c r="A5848" i="2"/>
  <c r="A5849" i="2"/>
  <c r="A5850" i="2"/>
  <c r="A5851" i="2"/>
  <c r="A5852" i="2"/>
  <c r="A5853" i="2"/>
  <c r="A5854" i="2"/>
  <c r="A5855" i="2"/>
  <c r="A5856" i="2"/>
  <c r="A5857" i="2"/>
  <c r="A5858" i="2"/>
  <c r="A5859" i="2"/>
  <c r="A5860" i="2"/>
  <c r="A5861" i="2"/>
  <c r="A5862" i="2"/>
  <c r="A5863" i="2"/>
  <c r="A5864" i="2"/>
  <c r="A5865" i="2"/>
  <c r="A5866" i="2"/>
  <c r="A5867" i="2"/>
  <c r="A5868" i="2"/>
  <c r="A5869" i="2"/>
  <c r="A5870" i="2"/>
  <c r="A5871" i="2"/>
  <c r="A5872" i="2"/>
  <c r="A5873" i="2"/>
  <c r="A5874" i="2"/>
  <c r="A5875" i="2"/>
  <c r="A5876" i="2"/>
  <c r="A5877" i="2"/>
  <c r="A5878" i="2"/>
  <c r="A5879" i="2"/>
  <c r="A5880" i="2"/>
  <c r="A5881" i="2"/>
  <c r="A5882" i="2"/>
  <c r="A5883" i="2"/>
  <c r="A5884" i="2"/>
  <c r="A5885" i="2"/>
  <c r="A5886" i="2"/>
  <c r="A5887" i="2"/>
  <c r="A5888" i="2"/>
  <c r="A5889" i="2"/>
  <c r="A5890" i="2"/>
  <c r="A5891" i="2"/>
  <c r="A5892" i="2"/>
  <c r="A5893" i="2"/>
  <c r="A5894" i="2"/>
  <c r="A5895" i="2"/>
  <c r="A5896" i="2"/>
  <c r="A5897" i="2"/>
  <c r="A5898" i="2"/>
  <c r="A5899" i="2"/>
  <c r="A5900" i="2"/>
  <c r="A5901" i="2"/>
  <c r="A5902" i="2"/>
  <c r="A5903" i="2"/>
  <c r="A5904" i="2"/>
  <c r="A5905" i="2"/>
  <c r="A5906" i="2"/>
  <c r="A5907" i="2"/>
  <c r="A5908" i="2"/>
  <c r="A5909" i="2"/>
  <c r="A5910" i="2"/>
  <c r="A5911" i="2"/>
  <c r="A5912" i="2"/>
  <c r="A5913" i="2"/>
  <c r="A5914" i="2"/>
  <c r="A5915" i="2"/>
  <c r="A5916" i="2"/>
  <c r="A5917" i="2"/>
  <c r="A5918" i="2"/>
  <c r="A5919" i="2"/>
  <c r="A5920" i="2"/>
  <c r="A5921" i="2"/>
  <c r="A5922" i="2"/>
  <c r="A5923" i="2"/>
  <c r="A5924" i="2"/>
  <c r="A5925" i="2"/>
  <c r="A5926" i="2"/>
  <c r="A5927" i="2"/>
  <c r="A5928" i="2"/>
  <c r="A5929" i="2"/>
  <c r="A5930" i="2"/>
  <c r="A5931" i="2"/>
  <c r="A5932" i="2"/>
  <c r="A5933" i="2"/>
  <c r="A5934" i="2"/>
  <c r="A5935" i="2"/>
  <c r="A5936" i="2"/>
  <c r="A5937" i="2"/>
  <c r="A5938" i="2"/>
  <c r="A5939" i="2"/>
  <c r="A5940" i="2"/>
  <c r="A5941" i="2"/>
  <c r="A5942" i="2"/>
  <c r="A5943" i="2"/>
  <c r="A5944" i="2"/>
  <c r="A5945" i="2"/>
  <c r="A5946" i="2"/>
  <c r="A5947" i="2"/>
  <c r="A5948" i="2"/>
  <c r="A5949" i="2"/>
  <c r="A5950" i="2"/>
  <c r="A5951" i="2"/>
  <c r="A5952" i="2"/>
  <c r="A5953" i="2"/>
  <c r="A5954" i="2"/>
  <c r="A5955" i="2"/>
  <c r="A5956" i="2"/>
  <c r="A5957" i="2"/>
  <c r="A5958" i="2"/>
  <c r="A5959" i="2"/>
  <c r="A5960" i="2"/>
  <c r="A5961" i="2"/>
  <c r="A5962" i="2"/>
  <c r="A5963" i="2"/>
  <c r="A5964" i="2"/>
  <c r="A5965" i="2"/>
  <c r="A5966" i="2"/>
  <c r="A5967" i="2"/>
  <c r="A5968" i="2"/>
  <c r="A5969" i="2"/>
  <c r="A5970" i="2"/>
  <c r="A5971" i="2"/>
  <c r="A5972" i="2"/>
  <c r="A5973" i="2"/>
  <c r="A5974" i="2"/>
  <c r="A5975" i="2"/>
  <c r="A5976" i="2"/>
  <c r="A5977" i="2"/>
  <c r="A5978" i="2"/>
  <c r="A5979" i="2"/>
  <c r="A5980" i="2"/>
  <c r="A5981" i="2"/>
  <c r="A5982" i="2"/>
  <c r="A5983" i="2"/>
  <c r="A5984" i="2"/>
  <c r="A5985" i="2"/>
  <c r="A5986" i="2"/>
  <c r="A5987" i="2"/>
  <c r="A5988" i="2"/>
  <c r="A5989" i="2"/>
  <c r="A5990" i="2"/>
  <c r="A5991" i="2"/>
  <c r="A5992" i="2"/>
  <c r="A5993" i="2"/>
  <c r="A5994" i="2"/>
  <c r="A5995" i="2"/>
  <c r="A5996" i="2"/>
  <c r="A5997" i="2"/>
  <c r="A5998" i="2"/>
  <c r="A5999" i="2"/>
  <c r="A6000" i="2"/>
  <c r="A6001" i="2"/>
  <c r="A6002" i="2"/>
  <c r="A6003" i="2"/>
  <c r="A6004" i="2"/>
  <c r="A6005" i="2"/>
  <c r="A6006" i="2"/>
  <c r="A6007" i="2"/>
  <c r="A6008" i="2"/>
  <c r="A6009" i="2"/>
  <c r="A6010" i="2"/>
  <c r="A6011" i="2"/>
  <c r="A6012" i="2"/>
  <c r="A6013" i="2"/>
  <c r="A6014" i="2"/>
  <c r="A6015" i="2"/>
  <c r="A6016" i="2"/>
  <c r="A6017" i="2"/>
  <c r="A6018" i="2"/>
  <c r="A6019" i="2"/>
  <c r="A6020" i="2"/>
  <c r="A6021" i="2"/>
  <c r="A6022" i="2"/>
  <c r="A6023" i="2"/>
  <c r="A6024" i="2"/>
  <c r="A6025" i="2"/>
  <c r="A6026" i="2"/>
  <c r="A6027" i="2"/>
  <c r="A6028" i="2"/>
  <c r="A6029" i="2"/>
  <c r="A6030" i="2"/>
  <c r="A6031" i="2"/>
  <c r="A6032" i="2"/>
  <c r="A6033" i="2"/>
  <c r="A6034" i="2"/>
  <c r="A6035" i="2"/>
  <c r="A6036" i="2"/>
  <c r="A6037" i="2"/>
  <c r="A6038" i="2"/>
  <c r="A6039" i="2"/>
  <c r="A6040" i="2"/>
  <c r="A6041" i="2"/>
  <c r="A6042" i="2"/>
  <c r="A6043" i="2"/>
  <c r="A6044" i="2"/>
  <c r="A6045" i="2"/>
  <c r="A6046" i="2"/>
  <c r="A6047" i="2"/>
  <c r="A6048" i="2"/>
  <c r="A6049" i="2"/>
  <c r="A6050" i="2"/>
  <c r="A6051" i="2"/>
  <c r="A6052" i="2"/>
  <c r="A6053" i="2"/>
  <c r="A6054" i="2"/>
  <c r="A6055" i="2"/>
  <c r="A6056" i="2"/>
  <c r="A6057" i="2"/>
  <c r="A6058" i="2"/>
  <c r="A6059" i="2"/>
  <c r="A6060" i="2"/>
  <c r="A6061" i="2"/>
  <c r="A6062" i="2"/>
  <c r="A6063" i="2"/>
  <c r="A6064" i="2"/>
  <c r="A6065" i="2"/>
  <c r="A6066" i="2"/>
  <c r="A6067" i="2"/>
  <c r="A6068" i="2"/>
  <c r="A6069" i="2"/>
  <c r="A6070" i="2"/>
  <c r="A6071" i="2"/>
  <c r="A6072" i="2"/>
  <c r="A6073" i="2"/>
  <c r="A6074" i="2"/>
  <c r="A6075" i="2"/>
  <c r="A6076" i="2"/>
  <c r="A6077" i="2"/>
  <c r="A6078" i="2"/>
  <c r="A6079" i="2"/>
  <c r="A6080" i="2"/>
  <c r="A6081" i="2"/>
  <c r="A6082" i="2"/>
  <c r="A6083" i="2"/>
  <c r="A6084" i="2"/>
  <c r="A6085" i="2"/>
  <c r="A6086" i="2"/>
  <c r="A6087" i="2"/>
  <c r="A6088" i="2"/>
  <c r="A6089" i="2"/>
  <c r="A6090" i="2"/>
  <c r="A6091" i="2"/>
  <c r="A6092" i="2"/>
  <c r="A6093" i="2"/>
  <c r="A6094" i="2"/>
  <c r="A6095" i="2"/>
  <c r="A6096" i="2"/>
  <c r="A6097" i="2"/>
  <c r="A6098" i="2"/>
  <c r="A6099" i="2"/>
  <c r="A6100" i="2"/>
  <c r="A6101" i="2"/>
  <c r="A6102" i="2"/>
  <c r="A6103" i="2"/>
  <c r="A6104" i="2"/>
  <c r="A6105" i="2"/>
  <c r="A6106" i="2"/>
  <c r="A6107" i="2"/>
  <c r="A6108" i="2"/>
  <c r="A6109" i="2"/>
  <c r="A6110" i="2"/>
  <c r="A6111" i="2"/>
  <c r="A6112" i="2"/>
  <c r="A6113" i="2"/>
  <c r="A6114" i="2"/>
  <c r="A6115" i="2"/>
  <c r="A6116" i="2"/>
  <c r="A6117" i="2"/>
  <c r="A6118" i="2"/>
  <c r="A6119" i="2"/>
  <c r="A6120" i="2"/>
  <c r="A6121" i="2"/>
  <c r="A6122" i="2"/>
  <c r="A6123" i="2"/>
  <c r="A6124" i="2"/>
  <c r="A6125" i="2"/>
  <c r="A6126" i="2"/>
  <c r="A6127" i="2"/>
  <c r="A6128" i="2"/>
  <c r="A6129" i="2"/>
  <c r="A6130" i="2"/>
  <c r="A6131" i="2"/>
  <c r="A6132" i="2"/>
  <c r="A6133" i="2"/>
  <c r="A6134" i="2"/>
  <c r="A6135" i="2"/>
  <c r="A6136" i="2"/>
  <c r="A6137" i="2"/>
  <c r="A6138" i="2"/>
  <c r="A6139" i="2"/>
  <c r="A6140" i="2"/>
  <c r="A6141" i="2"/>
  <c r="A6142" i="2"/>
  <c r="A6143" i="2"/>
  <c r="A6144" i="2"/>
  <c r="A6145" i="2"/>
  <c r="A6146" i="2"/>
  <c r="A6147" i="2"/>
  <c r="A6148" i="2"/>
  <c r="A6149" i="2"/>
  <c r="A6150" i="2"/>
  <c r="A6151" i="2"/>
  <c r="A6152" i="2"/>
  <c r="A6153" i="2"/>
  <c r="A6154" i="2"/>
  <c r="A6155" i="2"/>
  <c r="A6156" i="2"/>
  <c r="A6157" i="2"/>
  <c r="A6158" i="2"/>
  <c r="A6159" i="2"/>
  <c r="A6160" i="2"/>
  <c r="A6161" i="2"/>
  <c r="A6162" i="2"/>
  <c r="A6163" i="2"/>
  <c r="A6164" i="2"/>
  <c r="A6165" i="2"/>
  <c r="A6166" i="2"/>
  <c r="A6167" i="2"/>
  <c r="A6168" i="2"/>
  <c r="A6169" i="2"/>
  <c r="A6170" i="2"/>
  <c r="A6171" i="2"/>
  <c r="A6172" i="2"/>
  <c r="A6173" i="2"/>
  <c r="A6174" i="2"/>
  <c r="A6175" i="2"/>
  <c r="A6176" i="2"/>
  <c r="A6177" i="2"/>
  <c r="A6178" i="2"/>
  <c r="A6179" i="2"/>
  <c r="A6180" i="2"/>
  <c r="A6181" i="2"/>
  <c r="A6182" i="2"/>
  <c r="A6183" i="2"/>
  <c r="A6184" i="2"/>
  <c r="A6185" i="2"/>
  <c r="A6186" i="2"/>
  <c r="A6187" i="2"/>
  <c r="A6188" i="2"/>
  <c r="A6189" i="2"/>
  <c r="A6190" i="2"/>
  <c r="A6191" i="2"/>
  <c r="A6192" i="2"/>
  <c r="A6193" i="2"/>
  <c r="A6194" i="2"/>
  <c r="A6195" i="2"/>
  <c r="A6196" i="2"/>
  <c r="A6197" i="2"/>
  <c r="A6198" i="2"/>
  <c r="A6199" i="2"/>
  <c r="A6200" i="2"/>
  <c r="A6201" i="2"/>
  <c r="A6202" i="2"/>
  <c r="A6203" i="2"/>
  <c r="A6204" i="2"/>
  <c r="A6205" i="2"/>
  <c r="A6206" i="2"/>
  <c r="A6207" i="2"/>
  <c r="A6208" i="2"/>
  <c r="A6209" i="2"/>
  <c r="A6210" i="2"/>
  <c r="A6211" i="2"/>
  <c r="A6212" i="2"/>
  <c r="A6213" i="2"/>
  <c r="A6214" i="2"/>
  <c r="A6215" i="2"/>
  <c r="A6216" i="2"/>
  <c r="A6217" i="2"/>
  <c r="A6218" i="2"/>
  <c r="A6219" i="2"/>
  <c r="A6220" i="2"/>
  <c r="A6221" i="2"/>
  <c r="A6222" i="2"/>
  <c r="A6223" i="2"/>
  <c r="A6224" i="2"/>
  <c r="A6225" i="2"/>
  <c r="A3" i="2"/>
  <c r="A4" i="2"/>
  <c r="A5" i="2"/>
  <c r="A6" i="2"/>
  <c r="A7" i="2"/>
  <c r="A8" i="2"/>
  <c r="A9" i="2"/>
  <c r="A10" i="2"/>
  <c r="A11" i="2"/>
  <c r="A12" i="2"/>
  <c r="A13" i="2"/>
  <c r="A14" i="2"/>
  <c r="A15" i="2"/>
  <c r="A16" i="2"/>
  <c r="A2" i="2"/>
  <c r="E8" i="4" l="1"/>
  <c r="M5" i="3" l="1"/>
  <c r="G5" i="4"/>
  <c r="A23" i="4" l="1"/>
  <c r="J7" i="4"/>
  <c r="I7" i="4"/>
  <c r="F5" i="4" l="1"/>
  <c r="K7" i="4"/>
  <c r="G6" i="4" l="1"/>
  <c r="F6" i="4" s="1"/>
  <c r="Y8" i="4" l="1"/>
  <c r="Y7" i="4" l="1"/>
  <c r="Y27" i="4"/>
  <c r="Y23" i="4"/>
  <c r="Y19" i="4"/>
  <c r="Y15" i="4"/>
  <c r="Y11" i="4"/>
  <c r="Y30" i="4"/>
  <c r="Y26" i="4"/>
  <c r="Y22" i="4"/>
  <c r="Y18" i="4"/>
  <c r="Y14" i="4"/>
  <c r="Y10" i="4"/>
  <c r="Y29" i="4"/>
  <c r="Y25" i="4"/>
  <c r="Y21" i="4"/>
  <c r="Y17" i="4"/>
  <c r="Y13" i="4"/>
  <c r="Y9" i="4"/>
  <c r="Y28" i="4"/>
  <c r="Y24" i="4"/>
  <c r="Y20" i="4"/>
  <c r="Y16" i="4"/>
  <c r="Y12" i="4"/>
  <c r="K2" i="3"/>
  <c r="J26" i="1" l="1"/>
  <c r="B18" i="3" l="1"/>
  <c r="D26" i="3" s="1"/>
  <c r="J27" i="1"/>
  <c r="J28" i="1"/>
  <c r="J29" i="1"/>
  <c r="J30" i="1"/>
  <c r="J31" i="1"/>
  <c r="J32" i="1"/>
  <c r="J33" i="1"/>
  <c r="J34" i="1"/>
  <c r="J35" i="1"/>
  <c r="M32" i="4" l="1"/>
  <c r="D5" i="3"/>
  <c r="D14" i="3"/>
  <c r="D25" i="3"/>
  <c r="D3" i="3"/>
  <c r="D8" i="3"/>
  <c r="D11" i="3"/>
  <c r="D13" i="3"/>
  <c r="D22" i="3"/>
  <c r="D10" i="3"/>
  <c r="D12" i="3"/>
  <c r="D15" i="3"/>
  <c r="D16" i="3"/>
  <c r="D21" i="3"/>
  <c r="D9" i="3"/>
  <c r="D18" i="3"/>
  <c r="D19" i="3"/>
  <c r="D20" i="3"/>
  <c r="D23" i="3"/>
  <c r="D6" i="3"/>
  <c r="D17" i="3"/>
  <c r="D2" i="3"/>
  <c r="D24" i="3"/>
  <c r="D4" i="3"/>
  <c r="D7" i="3"/>
  <c r="L2" i="3"/>
  <c r="M31" i="4" l="1"/>
  <c r="M9" i="4"/>
  <c r="M18" i="4"/>
  <c r="M12" i="4"/>
  <c r="M10" i="4"/>
  <c r="M29" i="4"/>
  <c r="M16" i="4"/>
  <c r="M19" i="4"/>
  <c r="M27" i="4"/>
  <c r="M28" i="4"/>
  <c r="M30" i="4"/>
  <c r="M25" i="4"/>
  <c r="M26" i="4"/>
  <c r="M22" i="4"/>
  <c r="M17" i="4"/>
  <c r="M21" i="4"/>
  <c r="M8" i="4"/>
  <c r="M11" i="4"/>
  <c r="M23" i="4"/>
  <c r="M24" i="4"/>
  <c r="M15" i="4"/>
  <c r="M20" i="4"/>
  <c r="M13" i="4"/>
  <c r="M14" i="4"/>
  <c r="F7" i="4" l="1"/>
  <c r="I14" i="1"/>
  <c r="F13" i="1" l="1"/>
  <c r="F12" i="1"/>
  <c r="F11" i="1"/>
  <c r="F10" i="1"/>
  <c r="F9" i="1"/>
  <c r="F8" i="1"/>
  <c r="F7" i="1"/>
  <c r="G7" i="1" s="1"/>
  <c r="F6" i="1"/>
  <c r="F5" i="1"/>
  <c r="G5" i="1"/>
  <c r="F4" i="1"/>
  <c r="I32" i="1" l="1"/>
  <c r="P34" i="1"/>
  <c r="I26" i="1"/>
  <c r="P28" i="1"/>
  <c r="H4" i="1"/>
  <c r="H11" i="1"/>
  <c r="P35" i="1"/>
  <c r="I33" i="1"/>
  <c r="H12" i="1"/>
  <c r="I34" i="1"/>
  <c r="P36" i="1"/>
  <c r="H5" i="1"/>
  <c r="I27" i="1"/>
  <c r="P29" i="1"/>
  <c r="H13" i="1"/>
  <c r="I35" i="1"/>
  <c r="P37" i="1"/>
  <c r="H6" i="1"/>
  <c r="I28" i="1"/>
  <c r="P30" i="1"/>
  <c r="H7" i="1"/>
  <c r="P31" i="1"/>
  <c r="I29" i="1"/>
  <c r="P32" i="1"/>
  <c r="I30" i="1"/>
  <c r="I31" i="1"/>
  <c r="P33" i="1"/>
  <c r="G6" i="1"/>
  <c r="G11" i="1"/>
  <c r="G8" i="1"/>
  <c r="H8" i="1"/>
  <c r="G12" i="1"/>
  <c r="G9" i="1"/>
  <c r="H9" i="1"/>
  <c r="G13" i="1"/>
  <c r="G10" i="1"/>
  <c r="H10" i="1"/>
  <c r="K14" i="1"/>
  <c r="J14" i="1"/>
  <c r="H14" i="1" l="1"/>
  <c r="D11" i="4"/>
  <c r="F11" i="4" s="1"/>
  <c r="I32" i="4" l="1"/>
  <c r="J32" i="4"/>
  <c r="R32" i="4"/>
  <c r="O32" i="4"/>
  <c r="Q32" i="4"/>
  <c r="N32" i="4"/>
  <c r="P32" i="4"/>
  <c r="Q8" i="4"/>
  <c r="N8" i="4"/>
  <c r="R8" i="4"/>
  <c r="P8" i="4"/>
  <c r="I8" i="4"/>
  <c r="O8" i="4"/>
  <c r="J8" i="4"/>
  <c r="Q30" i="4"/>
  <c r="N30" i="4"/>
  <c r="P9" i="4"/>
  <c r="J9" i="4"/>
  <c r="P11" i="4"/>
  <c r="I11" i="4"/>
  <c r="O20" i="4"/>
  <c r="N31" i="4"/>
  <c r="O31" i="4"/>
  <c r="P21" i="4"/>
  <c r="J21" i="4"/>
  <c r="P28" i="4"/>
  <c r="I28" i="4"/>
  <c r="O26" i="4"/>
  <c r="Q19" i="4"/>
  <c r="O19" i="4"/>
  <c r="R22" i="4"/>
  <c r="J22" i="4"/>
  <c r="P14" i="4"/>
  <c r="I14" i="4"/>
  <c r="Q25" i="4"/>
  <c r="Q12" i="4"/>
  <c r="N12" i="4"/>
  <c r="R10" i="4"/>
  <c r="J10" i="4"/>
  <c r="P18" i="4"/>
  <c r="I18" i="4"/>
  <c r="N13" i="4"/>
  <c r="Q23" i="4"/>
  <c r="N23" i="4"/>
  <c r="R15" i="4"/>
  <c r="J15" i="4"/>
  <c r="Q29" i="4"/>
  <c r="I29" i="4"/>
  <c r="O17" i="4"/>
  <c r="Q27" i="4"/>
  <c r="N27" i="4"/>
  <c r="R24" i="4"/>
  <c r="J24" i="4"/>
  <c r="P16" i="4"/>
  <c r="I16" i="4"/>
  <c r="R30" i="4"/>
  <c r="J30" i="4"/>
  <c r="Q9" i="4"/>
  <c r="I9" i="4"/>
  <c r="O11" i="4"/>
  <c r="Q20" i="4"/>
  <c r="N20" i="4"/>
  <c r="Q31" i="4"/>
  <c r="J31" i="4"/>
  <c r="Q21" i="4"/>
  <c r="I21" i="4"/>
  <c r="O28" i="4"/>
  <c r="Q26" i="4"/>
  <c r="N26" i="4"/>
  <c r="R19" i="4"/>
  <c r="J19" i="4"/>
  <c r="P22" i="4"/>
  <c r="I22" i="4"/>
  <c r="O14" i="4"/>
  <c r="R25" i="4"/>
  <c r="O25" i="4"/>
  <c r="R12" i="4"/>
  <c r="J12" i="4"/>
  <c r="P10" i="4"/>
  <c r="I10" i="4"/>
  <c r="O18" i="4"/>
  <c r="R13" i="4"/>
  <c r="Q13" i="4"/>
  <c r="R23" i="4"/>
  <c r="J23" i="4"/>
  <c r="P15" i="4"/>
  <c r="I15" i="4"/>
  <c r="P29" i="4"/>
  <c r="R17" i="4"/>
  <c r="N17" i="4"/>
  <c r="R27" i="4"/>
  <c r="J27" i="4"/>
  <c r="P24" i="4"/>
  <c r="I24" i="4"/>
  <c r="O16" i="4"/>
  <c r="P30" i="4"/>
  <c r="I30" i="4"/>
  <c r="O9" i="4"/>
  <c r="Q11" i="4"/>
  <c r="N11" i="4"/>
  <c r="R20" i="4"/>
  <c r="J20" i="4"/>
  <c r="R31" i="4"/>
  <c r="I31" i="4"/>
  <c r="O21" i="4"/>
  <c r="Q28" i="4"/>
  <c r="N28" i="4"/>
  <c r="R26" i="4"/>
  <c r="J26" i="4"/>
  <c r="P19" i="4"/>
  <c r="I19" i="4"/>
  <c r="O22" i="4"/>
  <c r="Q14" i="4"/>
  <c r="N14" i="4"/>
  <c r="P25" i="4"/>
  <c r="J25" i="4"/>
  <c r="P12" i="4"/>
  <c r="I12" i="4"/>
  <c r="O10" i="4"/>
  <c r="Q18" i="4"/>
  <c r="N18" i="4"/>
  <c r="P13" i="4"/>
  <c r="J13" i="4"/>
  <c r="P23" i="4"/>
  <c r="I23" i="4"/>
  <c r="O15" i="4"/>
  <c r="R29" i="4"/>
  <c r="N29" i="4"/>
  <c r="Q17" i="4"/>
  <c r="J17" i="4"/>
  <c r="P27" i="4"/>
  <c r="I27" i="4"/>
  <c r="O24" i="4"/>
  <c r="Q16" i="4"/>
  <c r="N16" i="4"/>
  <c r="O30" i="4"/>
  <c r="R9" i="4"/>
  <c r="N9" i="4"/>
  <c r="R11" i="4"/>
  <c r="J11" i="4"/>
  <c r="P20" i="4"/>
  <c r="I20" i="4"/>
  <c r="P31" i="4"/>
  <c r="R21" i="4"/>
  <c r="N21" i="4"/>
  <c r="R28" i="4"/>
  <c r="J28" i="4"/>
  <c r="P26" i="4"/>
  <c r="I26" i="4"/>
  <c r="N19" i="4"/>
  <c r="Q22" i="4"/>
  <c r="N22" i="4"/>
  <c r="R14" i="4"/>
  <c r="J14" i="4"/>
  <c r="N25" i="4"/>
  <c r="I25" i="4"/>
  <c r="O12" i="4"/>
  <c r="Q10" i="4"/>
  <c r="N10" i="4"/>
  <c r="R18" i="4"/>
  <c r="J18" i="4"/>
  <c r="O13" i="4"/>
  <c r="I13" i="4"/>
  <c r="O23" i="4"/>
  <c r="Q15" i="4"/>
  <c r="N15" i="4"/>
  <c r="O29" i="4"/>
  <c r="J29" i="4"/>
  <c r="P17" i="4"/>
  <c r="I17" i="4"/>
  <c r="O27" i="4"/>
  <c r="Q24" i="4"/>
  <c r="N24" i="4"/>
  <c r="R16" i="4"/>
  <c r="J16" i="4"/>
  <c r="F14" i="1"/>
  <c r="E14" i="1"/>
  <c r="D14" i="1"/>
  <c r="G4" i="1"/>
  <c r="K32" i="4" l="1"/>
  <c r="L32" i="4" s="1"/>
  <c r="F12" i="4"/>
  <c r="G14" i="1"/>
  <c r="AD12" i="4" l="1"/>
  <c r="AD14" i="4"/>
  <c r="AD21" i="4"/>
  <c r="AD10" i="4"/>
  <c r="AD7" i="4"/>
  <c r="AD25" i="4"/>
  <c r="AD18" i="4"/>
  <c r="AD16" i="4"/>
  <c r="AD13" i="4"/>
  <c r="AD19" i="4"/>
  <c r="AD28" i="4"/>
  <c r="AD30" i="4"/>
  <c r="AD23" i="4"/>
  <c r="AD29" i="4"/>
  <c r="AD26" i="4"/>
  <c r="AD8" i="4"/>
  <c r="AD22" i="4"/>
  <c r="AD24" i="4"/>
  <c r="AD27" i="4"/>
  <c r="AD17" i="4"/>
  <c r="AD15" i="4"/>
  <c r="AD9" i="4"/>
  <c r="AD11" i="4"/>
  <c r="AD20" i="4"/>
  <c r="AE7" i="4" l="1"/>
  <c r="AB16" i="4"/>
  <c r="AB21" i="4"/>
  <c r="AB20" i="4"/>
  <c r="AB22" i="4"/>
  <c r="AB17" i="4"/>
  <c r="AB26" i="4"/>
  <c r="AB19" i="4"/>
  <c r="AB24" i="4"/>
  <c r="AB23" i="4"/>
  <c r="AB15" i="4"/>
  <c r="AB27" i="4"/>
  <c r="AB25" i="4"/>
  <c r="AB14" i="4"/>
  <c r="AB18" i="4"/>
  <c r="K17" i="4" l="1"/>
  <c r="Z16" i="4" s="1"/>
  <c r="K26" i="4"/>
  <c r="Z25" i="4" s="1"/>
  <c r="K14" i="4"/>
  <c r="L14" i="4" s="1"/>
  <c r="K16" i="4"/>
  <c r="K13" i="4"/>
  <c r="L13" i="4" s="1"/>
  <c r="K20" i="4"/>
  <c r="K9" i="4"/>
  <c r="L9" i="4" s="1"/>
  <c r="K19" i="4"/>
  <c r="Z18" i="4" s="1"/>
  <c r="K11" i="4"/>
  <c r="L11" i="4" s="1"/>
  <c r="K30" i="4"/>
  <c r="L30" i="4" s="1"/>
  <c r="K31" i="4"/>
  <c r="L31" i="4" s="1"/>
  <c r="K18" i="4"/>
  <c r="Z17" i="4" s="1"/>
  <c r="K23" i="4"/>
  <c r="L23" i="4" s="1"/>
  <c r="AA22" i="4" s="1"/>
  <c r="K25" i="4"/>
  <c r="K28" i="4"/>
  <c r="K22" i="4"/>
  <c r="K12" i="4"/>
  <c r="L12" i="4" s="1"/>
  <c r="K29" i="4"/>
  <c r="L29" i="4" s="1"/>
  <c r="K24" i="4"/>
  <c r="K10" i="4"/>
  <c r="L10" i="4" s="1"/>
  <c r="K21" i="4"/>
  <c r="Z20" i="4" s="1"/>
  <c r="K27" i="4"/>
  <c r="K8" i="4"/>
  <c r="K15" i="4"/>
  <c r="L15" i="4" l="1"/>
  <c r="AA14" i="4" s="1"/>
  <c r="Z14" i="4"/>
  <c r="L16" i="4"/>
  <c r="AA15" i="4" s="1"/>
  <c r="Z15" i="4"/>
  <c r="L20" i="4"/>
  <c r="AA19" i="4" s="1"/>
  <c r="Z19" i="4"/>
  <c r="L8" i="4"/>
  <c r="L17" i="4"/>
  <c r="AA16" i="4" s="1"/>
  <c r="L26" i="4"/>
  <c r="AA25" i="4" s="1"/>
  <c r="L19" i="4"/>
  <c r="AA18" i="4" s="1"/>
  <c r="Z22" i="4"/>
  <c r="L25" i="4"/>
  <c r="AA24" i="4" s="1"/>
  <c r="Z24" i="4"/>
  <c r="L18" i="4"/>
  <c r="AA17" i="4" s="1"/>
  <c r="L27" i="4"/>
  <c r="AA26" i="4" s="1"/>
  <c r="Z26" i="4"/>
  <c r="L22" i="4"/>
  <c r="AA21" i="4" s="1"/>
  <c r="Z21" i="4"/>
  <c r="L21" i="4"/>
  <c r="AA20" i="4" s="1"/>
  <c r="Z27" i="4"/>
  <c r="L28" i="4"/>
  <c r="AA27" i="4" s="1"/>
  <c r="L24" i="4"/>
  <c r="AA23" i="4" s="1"/>
  <c r="Z23" i="4"/>
  <c r="F10" i="4" l="1"/>
  <c r="F8" i="4"/>
</calcChain>
</file>

<file path=xl/sharedStrings.xml><?xml version="1.0" encoding="utf-8"?>
<sst xmlns="http://schemas.openxmlformats.org/spreadsheetml/2006/main" count="14895" uniqueCount="108">
  <si>
    <t>kw0</t>
  </si>
  <si>
    <t>kw1</t>
  </si>
  <si>
    <t>Reference</t>
  </si>
  <si>
    <t>Treatment</t>
  </si>
  <si>
    <t>Impact</t>
  </si>
  <si>
    <t>Percent</t>
  </si>
  <si>
    <t>Average</t>
  </si>
  <si>
    <t>Hour Ending</t>
  </si>
  <si>
    <t>caparea</t>
  </si>
  <si>
    <t>group</t>
  </si>
  <si>
    <t>Greater Bay Area</t>
  </si>
  <si>
    <t>Kern</t>
  </si>
  <si>
    <t>Northern Coast</t>
  </si>
  <si>
    <t>Other</t>
  </si>
  <si>
    <t>Sierra</t>
  </si>
  <si>
    <t>Stockton</t>
  </si>
  <si>
    <t>ALL</t>
  </si>
  <si>
    <t>Groups</t>
  </si>
  <si>
    <t>Caparea</t>
  </si>
  <si>
    <t>All</t>
  </si>
  <si>
    <t>Menu Options</t>
  </si>
  <si>
    <t>Event Information</t>
  </si>
  <si>
    <t>Treatment Group</t>
  </si>
  <si>
    <t>4,5,6,7,8,9,0</t>
  </si>
  <si>
    <t>3,4,5,6,7,8,9,0</t>
  </si>
  <si>
    <t>5,6,7,8,9,0</t>
  </si>
  <si>
    <t>1,6,7,8,9,0</t>
  </si>
  <si>
    <t>1,2,7,8,9,0</t>
  </si>
  <si>
    <t>1,2,3,8,9,0</t>
  </si>
  <si>
    <t>1,2,3,4,9,0</t>
  </si>
  <si>
    <t>1,2,3,4,5,0</t>
  </si>
  <si>
    <t>1,2,3,4,5,6</t>
  </si>
  <si>
    <t>1,2,3,4,5,6,7</t>
  </si>
  <si>
    <t>N/A</t>
  </si>
  <si>
    <t>Control Groups</t>
  </si>
  <si>
    <t>hour</t>
  </si>
  <si>
    <t>sp_id0</t>
  </si>
  <si>
    <t>sp_id1</t>
  </si>
  <si>
    <t>Greater Fresno Area</t>
  </si>
  <si>
    <t>Aggregate Impact</t>
  </si>
  <si>
    <t>N Called</t>
  </si>
  <si>
    <t>N Estimating Treatment</t>
  </si>
  <si>
    <t>N Estimating Control</t>
  </si>
  <si>
    <t>*Per customer basis - not device</t>
  </si>
  <si>
    <t>avgtemp</t>
  </si>
  <si>
    <t>se0</t>
  </si>
  <si>
    <t>se1</t>
  </si>
  <si>
    <t>North Coast and North Bay</t>
  </si>
  <si>
    <t>Old Impact</t>
  </si>
  <si>
    <t>New Impact</t>
  </si>
  <si>
    <t>New Agg</t>
  </si>
  <si>
    <t>Old Agg Without</t>
  </si>
  <si>
    <t>Old Agg With All Multis</t>
  </si>
  <si>
    <t>Aggregate</t>
  </si>
  <si>
    <t>date</t>
  </si>
  <si>
    <t>With Outage Removed</t>
  </si>
  <si>
    <t>No Customers removed</t>
  </si>
  <si>
    <t>Hour</t>
  </si>
  <si>
    <t>Impact (kW)</t>
  </si>
  <si>
    <t>impact</t>
  </si>
  <si>
    <t>seIM</t>
  </si>
  <si>
    <t>p10</t>
  </si>
  <si>
    <t>p30</t>
  </si>
  <si>
    <t>p50</t>
  </si>
  <si>
    <t>p70</t>
  </si>
  <si>
    <t>p90</t>
  </si>
  <si>
    <t>Uncertainty Adjusted Impact - Percentiles</t>
  </si>
  <si>
    <t>total</t>
  </si>
  <si>
    <t>Possible Customers to be Called</t>
  </si>
  <si>
    <t>6+7</t>
  </si>
  <si>
    <t>Result Type</t>
  </si>
  <si>
    <t>Load Capacity Area</t>
  </si>
  <si>
    <t>Event Date</t>
  </si>
  <si>
    <t>Average Customer</t>
  </si>
  <si>
    <t>Group Called for Multi-event Days*</t>
  </si>
  <si>
    <t>Event End Time</t>
  </si>
  <si>
    <t>Average Temperature for Event Window (°F)</t>
  </si>
  <si>
    <t>% Load Reduction</t>
  </si>
  <si>
    <t>Load w/o DR</t>
  </si>
  <si>
    <t>Load w/ DR</t>
  </si>
  <si>
    <t>(%)</t>
  </si>
  <si>
    <t xml:space="preserve">Avg. Temp </t>
  </si>
  <si>
    <r>
      <t>(</t>
    </r>
    <r>
      <rPr>
        <b/>
        <sz val="11"/>
        <color theme="0"/>
        <rFont val="Symbol"/>
        <family val="1"/>
        <charset val="2"/>
      </rPr>
      <t>°</t>
    </r>
    <r>
      <rPr>
        <b/>
        <sz val="11"/>
        <color theme="0"/>
        <rFont val="Arial"/>
        <family val="2"/>
      </rPr>
      <t>F)</t>
    </r>
  </si>
  <si>
    <t>10th</t>
  </si>
  <si>
    <t>30th</t>
  </si>
  <si>
    <t>50th</t>
  </si>
  <si>
    <t>70th</t>
  </si>
  <si>
    <t>90th</t>
  </si>
  <si>
    <t>Event Start Time**</t>
  </si>
  <si>
    <t>Customers Called****</t>
  </si>
  <si>
    <t>Subprogram Type</t>
  </si>
  <si>
    <t>SmartAC Only</t>
  </si>
  <si>
    <t>Dually Enrolled</t>
  </si>
  <si>
    <t>program</t>
  </si>
  <si>
    <t>Avg</t>
  </si>
  <si>
    <t>Avg. Hour in Event Window*****</t>
  </si>
  <si>
    <t>** Devices are phased into an event during the 30 minutes leading up to the official start time to ensure that all devices are fully operational at the top of the hour.</t>
  </si>
  <si>
    <t>*** Customers with multiple devices are not used to estimate per customer impacts, but are included in the aggregate impacts under the assumption that they provide the same load reductions as single-device customers.</t>
  </si>
  <si>
    <t>**** 6/30 and 9/11 were also SmartRate days and so dually enrolled customers are not included in the number of customers called or the possible number of customers to be called for those days.</t>
  </si>
  <si>
    <t>* Must select N/A for non-cascading days (days that aren't 7/30).</t>
  </si>
  <si>
    <t>A</t>
  </si>
  <si>
    <t>treatcount</t>
  </si>
  <si>
    <t>aggimpactjuly30</t>
  </si>
  <si>
    <t>aggrefjuly30</t>
  </si>
  <si>
    <t>aggtreatjuly30</t>
  </si>
  <si>
    <t>***** Because SmartAC does not have a standard event window, the number of hours underying the average hour can change from event to event. For the cascading event on 7/30, the event window goes from 10 AM to 8 PM.</t>
  </si>
  <si>
    <t xml:space="preserve">Note:  Confidence intervals for ex post impacts capture the uncertainty associated with measuring and  estimating the impacts on a given event </t>
  </si>
  <si>
    <t>day.  They do not capture any uncertainty associated with enrollment, weather or program performance.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</si>
</sst>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_);_(* \(#,##0\);_(* &quot;-&quot;??_);_(@_)"/>
    <numFmt numFmtId="165" formatCode="0.0"/>
    <numFmt numFmtId="166" formatCode="[$-409]h:mm\ AM/PM;@"/>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sz val="11"/>
      <color rgb="FFFF0000"/>
      <name val="Calibri"/>
      <family val="2"/>
      <scheme val="minor"/>
    </font>
    <font>
      <sz val="9"/>
      <color theme="1"/>
      <name val="Arial"/>
      <family val="2"/>
    </font>
    <font>
      <sz val="11"/>
      <name val="Calibri"/>
      <family val="2"/>
    </font>
    <font>
      <sz val="11"/>
      <name val="Calibri"/>
      <family val="2"/>
      <scheme val="minor"/>
    </font>
    <font>
      <sz val="9"/>
      <name val="Arial"/>
      <family val="2"/>
    </font>
    <font>
      <b/>
      <sz val="9"/>
      <name val="Arial"/>
      <family val="2"/>
    </font>
    <font>
      <b/>
      <sz val="11"/>
      <color theme="0"/>
      <name val="Arial"/>
      <family val="2"/>
    </font>
    <font>
      <b/>
      <sz val="10"/>
      <color theme="0"/>
      <name val="Arial"/>
      <family val="2"/>
    </font>
    <font>
      <sz val="11"/>
      <color theme="0"/>
      <name val="Arial"/>
      <family val="2"/>
    </font>
    <font>
      <sz val="11"/>
      <color theme="1"/>
      <name val="Arial"/>
      <family val="2"/>
    </font>
    <font>
      <b/>
      <sz val="11"/>
      <color theme="0"/>
      <name val="Symbol"/>
      <family val="1"/>
      <charset val="2"/>
    </font>
    <font>
      <sz val="9"/>
      <color theme="0"/>
      <name val="Arial"/>
      <family val="2"/>
    </font>
    <font>
      <sz val="10"/>
      <color theme="1"/>
      <name val="Arial"/>
      <family val="2"/>
    </font>
    <font>
      <b/>
      <sz val="12"/>
      <color theme="1"/>
      <name val="Arial"/>
      <family val="2"/>
    </font>
    <font>
      <sz val="10"/>
      <name val="Arial"/>
      <family val="2"/>
    </font>
    <font>
      <sz val="10"/>
      <color rgb="FF333333"/>
      <name val="Arial"/>
      <family val="2"/>
    </font>
  </fonts>
  <fills count="5">
    <fill>
      <patternFill patternType="none"/>
    </fill>
    <fill>
      <patternFill patternType="gray125"/>
    </fill>
    <fill>
      <patternFill patternType="solid">
        <fgColor rgb="FF002060"/>
        <bgColor indexed="64"/>
      </patternFill>
    </fill>
    <fill>
      <patternFill patternType="solid">
        <fgColor theme="3"/>
        <bgColor indexed="64"/>
      </patternFill>
    </fill>
    <fill>
      <patternFill patternType="solid">
        <fgColor theme="0" tint="-0.3499862666707357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bottom style="thin">
        <color theme="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theme="0"/>
      </right>
      <top style="thin">
        <color indexed="64"/>
      </top>
      <bottom style="thin">
        <color indexed="64"/>
      </bottom>
      <diagonal/>
    </border>
    <border>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style="thin">
        <color indexed="64"/>
      </bottom>
      <diagonal/>
    </border>
    <border>
      <left/>
      <right style="thin">
        <color indexed="64"/>
      </right>
      <top style="thin">
        <color indexed="64"/>
      </top>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right style="thin">
        <color theme="0"/>
      </right>
      <top style="thin">
        <color theme="0"/>
      </top>
      <bottom style="thin">
        <color indexed="64"/>
      </bottom>
      <diagonal/>
    </border>
    <border>
      <left/>
      <right style="thin">
        <color theme="0"/>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0" fontId="7" fillId="0" borderId="0"/>
    <xf numFmtId="9" fontId="7" fillId="0" borderId="0" applyFont="0" applyFill="0" applyBorder="0" applyAlignment="0" applyProtection="0"/>
    <xf numFmtId="41" fontId="1" fillId="0" borderId="0" applyFont="0" applyFill="0" applyBorder="0" applyAlignment="0" applyProtection="0"/>
  </cellStyleXfs>
  <cellXfs count="127">
    <xf numFmtId="0" fontId="0" fillId="0" borderId="0" xfId="0"/>
    <xf numFmtId="2" fontId="0" fillId="0" borderId="0" xfId="0" applyNumberFormat="1"/>
    <xf numFmtId="2" fontId="0" fillId="0" borderId="1" xfId="0" applyNumberFormat="1" applyBorder="1" applyAlignment="1">
      <alignment horizontal="center"/>
    </xf>
    <xf numFmtId="0" fontId="0" fillId="0" borderId="1" xfId="0" applyBorder="1" applyAlignment="1">
      <alignment horizontal="center"/>
    </xf>
    <xf numFmtId="2" fontId="0" fillId="0" borderId="0" xfId="0" applyNumberFormat="1" applyAlignment="1">
      <alignment horizontal="center"/>
    </xf>
    <xf numFmtId="9" fontId="0" fillId="0" borderId="8" xfId="1" applyFont="1" applyBorder="1" applyAlignment="1">
      <alignment horizontal="center"/>
    </xf>
    <xf numFmtId="0" fontId="0" fillId="0" borderId="1" xfId="0" applyNumberFormat="1" applyFill="1" applyBorder="1" applyAlignment="1">
      <alignment horizontal="center"/>
    </xf>
    <xf numFmtId="15" fontId="0" fillId="0" borderId="0" xfId="0" applyNumberFormat="1"/>
    <xf numFmtId="2" fontId="2" fillId="0" borderId="1" xfId="0" applyNumberFormat="1" applyFont="1" applyBorder="1" applyAlignment="1">
      <alignment horizontal="center"/>
    </xf>
    <xf numFmtId="9" fontId="2" fillId="0" borderId="8" xfId="1" applyFont="1" applyBorder="1" applyAlignment="1">
      <alignment horizontal="center"/>
    </xf>
    <xf numFmtId="0" fontId="2" fillId="0" borderId="1" xfId="0" applyFont="1" applyBorder="1" applyAlignment="1">
      <alignment horizontal="center"/>
    </xf>
    <xf numFmtId="0" fontId="3" fillId="0" borderId="0" xfId="0" applyFont="1"/>
    <xf numFmtId="164" fontId="0" fillId="0" borderId="0" xfId="2" applyNumberFormat="1" applyFont="1"/>
    <xf numFmtId="0" fontId="0" fillId="0" borderId="0" xfId="0" applyBorder="1"/>
    <xf numFmtId="1" fontId="0" fillId="0" borderId="0" xfId="0" applyNumberFormat="1"/>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5" fillId="0" borderId="0" xfId="0" applyFont="1"/>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3" xfId="0" applyFont="1" applyFill="1" applyBorder="1" applyAlignment="1">
      <alignment horizontal="center" vertical="center"/>
    </xf>
    <xf numFmtId="0" fontId="0" fillId="0" borderId="1" xfId="2" applyNumberFormat="1" applyFont="1" applyBorder="1"/>
    <xf numFmtId="0" fontId="0" fillId="0" borderId="8" xfId="2" applyNumberFormat="1" applyFont="1" applyBorder="1" applyAlignment="1">
      <alignment horizontal="center"/>
    </xf>
    <xf numFmtId="0" fontId="2" fillId="0" borderId="1" xfId="0" applyNumberFormat="1" applyFont="1" applyBorder="1"/>
    <xf numFmtId="0" fontId="2" fillId="0" borderId="8" xfId="2" applyNumberFormat="1" applyFont="1" applyBorder="1" applyAlignment="1">
      <alignment horizontal="center"/>
    </xf>
    <xf numFmtId="0" fontId="2" fillId="0" borderId="1" xfId="2" applyNumberFormat="1" applyFont="1" applyBorder="1" applyAlignment="1">
      <alignment horizontal="center"/>
    </xf>
    <xf numFmtId="2" fontId="0" fillId="0" borderId="1" xfId="0" applyNumberFormat="1" applyBorder="1" applyAlignment="1">
      <alignment horizontal="center" vertical="center"/>
    </xf>
    <xf numFmtId="2" fontId="2" fillId="0" borderId="1" xfId="0" applyNumberFormat="1" applyFont="1" applyBorder="1" applyAlignment="1">
      <alignment horizontal="center" vertical="center"/>
    </xf>
    <xf numFmtId="0" fontId="0" fillId="0" borderId="0" xfId="0" applyNumberFormat="1"/>
    <xf numFmtId="165" fontId="0" fillId="0" borderId="0" xfId="0" applyNumberFormat="1"/>
    <xf numFmtId="43" fontId="0" fillId="0" borderId="0" xfId="2" applyNumberFormat="1" applyFont="1"/>
    <xf numFmtId="0" fontId="3" fillId="2" borderId="0" xfId="0" applyFont="1" applyFill="1" applyBorder="1" applyAlignment="1">
      <alignment horizontal="center" vertical="center"/>
    </xf>
    <xf numFmtId="14" fontId="0" fillId="0" borderId="0" xfId="0" applyNumberFormat="1"/>
    <xf numFmtId="2" fontId="0" fillId="0" borderId="1" xfId="0" applyNumberFormat="1" applyBorder="1" applyAlignment="1">
      <alignment horizontal="center" vertical="center"/>
    </xf>
    <xf numFmtId="2" fontId="0" fillId="0" borderId="1" xfId="1" applyNumberFormat="1" applyFont="1" applyBorder="1" applyAlignment="1">
      <alignment horizontal="center" vertical="center"/>
    </xf>
    <xf numFmtId="9" fontId="0" fillId="0" borderId="1" xfId="1" applyFont="1" applyBorder="1" applyAlignment="1">
      <alignment horizontal="center" vertical="center"/>
    </xf>
    <xf numFmtId="0" fontId="0" fillId="0" borderId="1" xfId="0"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4" xfId="0" applyFont="1" applyFill="1" applyBorder="1"/>
    <xf numFmtId="11" fontId="0" fillId="0" borderId="0" xfId="0" applyNumberFormat="1"/>
    <xf numFmtId="2" fontId="0" fillId="0" borderId="0" xfId="0" applyNumberFormat="1" applyBorder="1"/>
    <xf numFmtId="0" fontId="6" fillId="0" borderId="0" xfId="0" applyFont="1" applyBorder="1" applyAlignment="1">
      <alignment horizontal="center" vertical="center" wrapText="1"/>
    </xf>
    <xf numFmtId="10" fontId="6" fillId="0" borderId="0" xfId="0" applyNumberFormat="1" applyFont="1" applyBorder="1" applyAlignment="1">
      <alignment horizontal="center" vertical="center" wrapText="1"/>
    </xf>
    <xf numFmtId="0" fontId="0" fillId="0" borderId="0" xfId="0"/>
    <xf numFmtId="9" fontId="0" fillId="0" borderId="0" xfId="1" applyFont="1" applyBorder="1" applyAlignment="1">
      <alignment horizontal="center"/>
    </xf>
    <xf numFmtId="0" fontId="8" fillId="0" borderId="0" xfId="0" applyFont="1"/>
    <xf numFmtId="0" fontId="9" fillId="0" borderId="21" xfId="0" applyFont="1" applyBorder="1" applyAlignment="1">
      <alignment horizontal="center" vertical="center"/>
    </xf>
    <xf numFmtId="9" fontId="9" fillId="0" borderId="21" xfId="0" applyNumberFormat="1" applyFont="1" applyBorder="1" applyAlignment="1">
      <alignment horizontal="center" vertical="center"/>
    </xf>
    <xf numFmtId="0" fontId="9" fillId="0" borderId="22" xfId="0" applyFont="1" applyBorder="1" applyAlignment="1">
      <alignment horizontal="center" vertical="center"/>
    </xf>
    <xf numFmtId="9" fontId="9" fillId="0" borderId="22" xfId="0" applyNumberFormat="1" applyFont="1" applyBorder="1" applyAlignment="1">
      <alignment horizontal="center" vertical="center"/>
    </xf>
    <xf numFmtId="0" fontId="10" fillId="0" borderId="22" xfId="0" applyFont="1" applyBorder="1" applyAlignment="1">
      <alignment horizontal="center" vertical="center"/>
    </xf>
    <xf numFmtId="0" fontId="14" fillId="0" borderId="23" xfId="0" applyFont="1" applyBorder="1" applyAlignment="1">
      <alignment horizontal="center"/>
    </xf>
    <xf numFmtId="2" fontId="14" fillId="0" borderId="23" xfId="0" applyNumberFormat="1" applyFont="1" applyBorder="1" applyAlignment="1">
      <alignment horizontal="center"/>
    </xf>
    <xf numFmtId="1" fontId="14" fillId="0" borderId="23" xfId="0" applyNumberFormat="1" applyFont="1" applyBorder="1" applyAlignment="1">
      <alignment horizontal="center"/>
    </xf>
    <xf numFmtId="2" fontId="14" fillId="0" borderId="23" xfId="0" applyNumberFormat="1" applyFont="1" applyBorder="1" applyAlignment="1">
      <alignment horizontal="center" vertical="center"/>
    </xf>
    <xf numFmtId="0" fontId="14" fillId="0" borderId="1" xfId="0" applyFont="1" applyBorder="1" applyAlignment="1">
      <alignment horizontal="center"/>
    </xf>
    <xf numFmtId="2" fontId="14" fillId="0" borderId="1" xfId="0" applyNumberFormat="1" applyFont="1" applyBorder="1" applyAlignment="1">
      <alignment horizontal="center"/>
    </xf>
    <xf numFmtId="1" fontId="14" fillId="0" borderId="1" xfId="0" applyNumberFormat="1" applyFont="1" applyBorder="1" applyAlignment="1">
      <alignment horizontal="center"/>
    </xf>
    <xf numFmtId="9" fontId="14" fillId="0" borderId="1" xfId="1" applyNumberFormat="1" applyFont="1" applyBorder="1" applyAlignment="1">
      <alignment horizontal="center"/>
    </xf>
    <xf numFmtId="0" fontId="11" fillId="3" borderId="15"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4" fillId="0" borderId="0" xfId="0" applyFont="1"/>
    <xf numFmtId="0" fontId="13" fillId="0" borderId="0" xfId="0" applyFont="1"/>
    <xf numFmtId="0" fontId="11" fillId="3" borderId="33"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2" fillId="3" borderId="6" xfId="0" applyFont="1" applyFill="1" applyBorder="1" applyAlignment="1">
      <alignment horizontal="left" vertical="center"/>
    </xf>
    <xf numFmtId="166" fontId="13" fillId="0" borderId="0" xfId="0" applyNumberFormat="1" applyFont="1" applyBorder="1" applyAlignment="1">
      <alignment horizontal="center" vertical="center"/>
    </xf>
    <xf numFmtId="0" fontId="3" fillId="0" borderId="0" xfId="0" applyFont="1" applyAlignment="1">
      <alignment horizontal="center"/>
    </xf>
    <xf numFmtId="0" fontId="3" fillId="0" borderId="0" xfId="0" applyFont="1" applyBorder="1" applyAlignment="1">
      <alignment horizontal="center"/>
    </xf>
    <xf numFmtId="0" fontId="16" fillId="0" borderId="0" xfId="0" applyFont="1" applyBorder="1" applyAlignment="1">
      <alignment horizontal="center" vertical="center" wrapText="1"/>
    </xf>
    <xf numFmtId="0" fontId="3" fillId="0" borderId="0" xfId="0" applyFont="1" applyFill="1" applyBorder="1" applyAlignment="1">
      <alignment horizontal="center"/>
    </xf>
    <xf numFmtId="0" fontId="12" fillId="3" borderId="2" xfId="0" applyFont="1" applyFill="1" applyBorder="1" applyAlignment="1">
      <alignment horizontal="left" vertical="center"/>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166" fontId="17" fillId="0" borderId="1" xfId="0" applyNumberFormat="1" applyFont="1" applyBorder="1" applyAlignment="1">
      <alignment horizontal="center" vertical="center"/>
    </xf>
    <xf numFmtId="1" fontId="17" fillId="0" borderId="4" xfId="2" applyNumberFormat="1" applyFont="1" applyBorder="1" applyAlignment="1">
      <alignment horizontal="center" vertical="center"/>
    </xf>
    <xf numFmtId="37" fontId="17" fillId="0" borderId="1" xfId="5" applyNumberFormat="1" applyFont="1" applyBorder="1" applyAlignment="1">
      <alignment horizontal="center" vertical="center"/>
    </xf>
    <xf numFmtId="0" fontId="18" fillId="0" borderId="0" xfId="0" applyFont="1"/>
    <xf numFmtId="0" fontId="12" fillId="3" borderId="6" xfId="0" applyFont="1" applyFill="1" applyBorder="1" applyAlignment="1">
      <alignment horizontal="right" vertical="center"/>
    </xf>
    <xf numFmtId="0" fontId="12" fillId="3" borderId="7" xfId="0" applyFont="1" applyFill="1" applyBorder="1" applyAlignment="1">
      <alignment horizontal="right" vertical="center"/>
    </xf>
    <xf numFmtId="0" fontId="12" fillId="3" borderId="34" xfId="0" applyFont="1" applyFill="1" applyBorder="1" applyAlignment="1">
      <alignment horizontal="right" vertical="center"/>
    </xf>
    <xf numFmtId="0" fontId="12" fillId="3" borderId="2" xfId="0" applyFont="1" applyFill="1" applyBorder="1" applyAlignment="1">
      <alignment horizontal="right" vertical="center"/>
    </xf>
    <xf numFmtId="0" fontId="12" fillId="3" borderId="34" xfId="0" applyFont="1" applyFill="1" applyBorder="1" applyAlignment="1">
      <alignment horizontal="left" vertical="center"/>
    </xf>
    <xf numFmtId="9" fontId="14" fillId="0" borderId="23" xfId="1" applyNumberFormat="1" applyFont="1" applyBorder="1" applyAlignment="1">
      <alignment horizontal="center"/>
    </xf>
    <xf numFmtId="9" fontId="17" fillId="0" borderId="1" xfId="1" applyNumberFormat="1" applyFont="1" applyBorder="1" applyAlignment="1">
      <alignment horizontal="center" vertical="center"/>
    </xf>
    <xf numFmtId="0" fontId="19" fillId="0" borderId="0" xfId="0" applyFont="1" applyFill="1" applyBorder="1"/>
    <xf numFmtId="0" fontId="19" fillId="0" borderId="0" xfId="0" applyFont="1"/>
    <xf numFmtId="9" fontId="11" fillId="3" borderId="32" xfId="0" applyNumberFormat="1" applyFont="1" applyFill="1" applyBorder="1" applyAlignment="1">
      <alignment horizontal="center" vertical="center" wrapText="1"/>
    </xf>
    <xf numFmtId="9" fontId="11" fillId="3" borderId="17" xfId="0" applyNumberFormat="1" applyFont="1" applyFill="1" applyBorder="1" applyAlignment="1">
      <alignment horizontal="center" vertical="center" wrapText="1"/>
    </xf>
    <xf numFmtId="9" fontId="11" fillId="3" borderId="18" xfId="0" applyNumberFormat="1" applyFont="1" applyFill="1" applyBorder="1" applyAlignment="1">
      <alignment horizontal="center" vertical="center" wrapText="1"/>
    </xf>
    <xf numFmtId="0" fontId="20" fillId="0" borderId="0" xfId="0" applyFont="1"/>
    <xf numFmtId="0" fontId="11" fillId="3" borderId="30"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4" fillId="0" borderId="24" xfId="0" applyFont="1" applyBorder="1" applyAlignment="1">
      <alignment horizontal="center"/>
    </xf>
    <xf numFmtId="0" fontId="4" fillId="0" borderId="25" xfId="0" applyFont="1" applyBorder="1" applyAlignment="1">
      <alignment horizontal="center"/>
    </xf>
    <xf numFmtId="0" fontId="4" fillId="0" borderId="14" xfId="0" applyFont="1" applyBorder="1" applyAlignment="1">
      <alignment horizontal="center"/>
    </xf>
    <xf numFmtId="0" fontId="4" fillId="0" borderId="26" xfId="0" applyFont="1" applyBorder="1" applyAlignment="1">
      <alignment horizontal="center"/>
    </xf>
    <xf numFmtId="0" fontId="4" fillId="0" borderId="0" xfId="0" applyFont="1" applyBorder="1" applyAlignment="1">
      <alignment horizontal="center"/>
    </xf>
    <xf numFmtId="0" fontId="4" fillId="0" borderId="27" xfId="0" applyFont="1" applyBorder="1" applyAlignment="1">
      <alignment horizontal="center"/>
    </xf>
    <xf numFmtId="0" fontId="4" fillId="0" borderId="9" xfId="0" applyFont="1" applyBorder="1" applyAlignment="1">
      <alignment horizontal="center"/>
    </xf>
    <xf numFmtId="0" fontId="4" fillId="0" borderId="28" xfId="0" applyFont="1" applyBorder="1" applyAlignment="1">
      <alignment horizontal="center"/>
    </xf>
    <xf numFmtId="0" fontId="4" fillId="0" borderId="29" xfId="0" applyFont="1" applyBorder="1" applyAlignment="1">
      <alignment horizontal="center"/>
    </xf>
    <xf numFmtId="2" fontId="14" fillId="4" borderId="35" xfId="0" applyNumberFormat="1" applyFont="1" applyFill="1" applyBorder="1" applyAlignment="1">
      <alignment horizontal="center" vertical="center"/>
    </xf>
    <xf numFmtId="2" fontId="14" fillId="4" borderId="36" xfId="0" applyNumberFormat="1" applyFont="1" applyFill="1" applyBorder="1" applyAlignment="1">
      <alignment horizontal="center" vertical="center"/>
    </xf>
    <xf numFmtId="2" fontId="14" fillId="4" borderId="23" xfId="0" applyNumberFormat="1" applyFont="1" applyFill="1" applyBorder="1" applyAlignment="1">
      <alignment horizontal="center" vertical="center"/>
    </xf>
    <xf numFmtId="0" fontId="12" fillId="3" borderId="6" xfId="0" applyFont="1" applyFill="1" applyBorder="1" applyAlignment="1">
      <alignment horizontal="left" vertical="center" wrapText="1"/>
    </xf>
    <xf numFmtId="2" fontId="17" fillId="0" borderId="27" xfId="0" applyNumberFormat="1" applyFont="1" applyBorder="1" applyAlignment="1">
      <alignment horizontal="center" vertical="center"/>
    </xf>
    <xf numFmtId="2" fontId="17" fillId="0" borderId="29" xfId="0" applyNumberFormat="1" applyFont="1" applyBorder="1" applyAlignment="1">
      <alignment horizontal="center" vertical="center"/>
    </xf>
    <xf numFmtId="1" fontId="14" fillId="4" borderId="35" xfId="0" applyNumberFormat="1" applyFont="1" applyFill="1" applyBorder="1" applyAlignment="1">
      <alignment horizontal="center" vertical="center"/>
    </xf>
    <xf numFmtId="1" fontId="14" fillId="4" borderId="36" xfId="0" applyNumberFormat="1" applyFont="1" applyFill="1" applyBorder="1" applyAlignment="1">
      <alignment horizontal="center" vertical="center"/>
    </xf>
    <xf numFmtId="1" fontId="14" fillId="4" borderId="23" xfId="0" applyNumberFormat="1" applyFont="1" applyFill="1" applyBorder="1" applyAlignment="1">
      <alignment horizontal="center" vertical="center"/>
    </xf>
    <xf numFmtId="0" fontId="14" fillId="4" borderId="1" xfId="0" applyFont="1" applyFill="1" applyBorder="1" applyAlignment="1">
      <alignment horizontal="center" vertical="center" wrapText="1"/>
    </xf>
    <xf numFmtId="9" fontId="14" fillId="4" borderId="35" xfId="1" applyNumberFormat="1" applyFont="1" applyFill="1" applyBorder="1" applyAlignment="1">
      <alignment horizontal="center" vertical="center"/>
    </xf>
    <xf numFmtId="9" fontId="14" fillId="4" borderId="36" xfId="1" applyNumberFormat="1" applyFont="1" applyFill="1" applyBorder="1" applyAlignment="1">
      <alignment horizontal="center" vertical="center"/>
    </xf>
    <xf numFmtId="9" fontId="14" fillId="4" borderId="23" xfId="1" applyNumberFormat="1"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cellXfs>
  <cellStyles count="6">
    <cellStyle name="Comma" xfId="2" builtinId="3"/>
    <cellStyle name="Comma [0]" xfId="5" builtinId="6"/>
    <cellStyle name="Normal" xfId="0" builtinId="0"/>
    <cellStyle name="Normal 2" xfId="3"/>
    <cellStyle name="Percent" xfId="1" builtinId="5"/>
    <cellStyle name="Percent 2" xfId="4"/>
  </cellStyles>
  <dxfs count="11">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48076093642227"/>
          <c:y val="0.15905915606703008"/>
          <c:w val="0.86332322166661024"/>
          <c:h val="0.71846734302442961"/>
        </c:manualLayout>
      </c:layout>
      <c:lineChart>
        <c:grouping val="standard"/>
        <c:varyColors val="0"/>
        <c:ser>
          <c:idx val="0"/>
          <c:order val="0"/>
          <c:tx>
            <c:strRef>
              <c:f>'Impact Tables'!$I$6</c:f>
              <c:strCache>
                <c:ptCount val="1"/>
                <c:pt idx="0">
                  <c:v>Load w/o DR</c:v>
                </c:pt>
              </c:strCache>
            </c:strRef>
          </c:tx>
          <c:spPr>
            <a:ln>
              <a:prstDash val="dash"/>
            </a:ln>
          </c:spPr>
          <c:marker>
            <c:symbol val="none"/>
          </c:marker>
          <c:val>
            <c:numRef>
              <c:f>'Impact Tables'!$I$8:$I$31</c:f>
              <c:numCache>
                <c:formatCode>0.00</c:formatCode>
                <c:ptCount val="24"/>
                <c:pt idx="0">
                  <c:v>0.96043588000000002</c:v>
                </c:pt>
                <c:pt idx="1">
                  <c:v>0.80368673999999996</c:v>
                </c:pt>
                <c:pt idx="2">
                  <c:v>0.70926951999999999</c:v>
                </c:pt>
                <c:pt idx="3">
                  <c:v>0.65061093000000003</c:v>
                </c:pt>
                <c:pt idx="4">
                  <c:v>0.62903783000000002</c:v>
                </c:pt>
                <c:pt idx="5">
                  <c:v>0.64500882000000004</c:v>
                </c:pt>
                <c:pt idx="6">
                  <c:v>0.70390476000000002</c:v>
                </c:pt>
                <c:pt idx="7">
                  <c:v>0.77565795999999998</c:v>
                </c:pt>
                <c:pt idx="8">
                  <c:v>0.83094431000000002</c:v>
                </c:pt>
                <c:pt idx="9">
                  <c:v>0.91776321999999999</c:v>
                </c:pt>
                <c:pt idx="10">
                  <c:v>1.0715322</c:v>
                </c:pt>
                <c:pt idx="11">
                  <c:v>1.3098497</c:v>
                </c:pt>
                <c:pt idx="12">
                  <c:v>1.6150882</c:v>
                </c:pt>
                <c:pt idx="13">
                  <c:v>1.9467939999999999</c:v>
                </c:pt>
                <c:pt idx="14">
                  <c:v>2.2561195999999999</c:v>
                </c:pt>
                <c:pt idx="15">
                  <c:v>2.5290431999999998</c:v>
                </c:pt>
                <c:pt idx="16">
                  <c:v>2.7497045999999998</c:v>
                </c:pt>
                <c:pt idx="17">
                  <c:v>2.9134224</c:v>
                </c:pt>
                <c:pt idx="18">
                  <c:v>2.9167578000000001</c:v>
                </c:pt>
                <c:pt idx="19">
                  <c:v>2.7344070999999999</c:v>
                </c:pt>
                <c:pt idx="20">
                  <c:v>2.4230965000000002</c:v>
                </c:pt>
                <c:pt idx="21">
                  <c:v>2.1286901999999999</c:v>
                </c:pt>
                <c:pt idx="22">
                  <c:v>1.7211099999999999</c:v>
                </c:pt>
                <c:pt idx="23">
                  <c:v>1.3345127000000001</c:v>
                </c:pt>
              </c:numCache>
            </c:numRef>
          </c:val>
          <c:smooth val="0"/>
        </c:ser>
        <c:ser>
          <c:idx val="1"/>
          <c:order val="1"/>
          <c:tx>
            <c:strRef>
              <c:f>'Impact Tables'!$J$6</c:f>
              <c:strCache>
                <c:ptCount val="1"/>
                <c:pt idx="0">
                  <c:v>Load w/ DR</c:v>
                </c:pt>
              </c:strCache>
            </c:strRef>
          </c:tx>
          <c:spPr>
            <a:ln>
              <a:solidFill>
                <a:schemeClr val="tx2"/>
              </a:solidFill>
            </a:ln>
          </c:spPr>
          <c:marker>
            <c:symbol val="none"/>
          </c:marker>
          <c:val>
            <c:numRef>
              <c:f>'Impact Tables'!$J$8:$J$31</c:f>
              <c:numCache>
                <c:formatCode>0.00</c:formatCode>
                <c:ptCount val="24"/>
                <c:pt idx="0">
                  <c:v>0.95383328999999994</c:v>
                </c:pt>
                <c:pt idx="1">
                  <c:v>0.79562065000000004</c:v>
                </c:pt>
                <c:pt idx="2">
                  <c:v>0.70184279000000005</c:v>
                </c:pt>
                <c:pt idx="3">
                  <c:v>0.64988270999999997</c:v>
                </c:pt>
                <c:pt idx="4">
                  <c:v>0.62870444999999997</c:v>
                </c:pt>
                <c:pt idx="5">
                  <c:v>0.64369653999999998</c:v>
                </c:pt>
                <c:pt idx="6">
                  <c:v>0.70854318999999999</c:v>
                </c:pt>
                <c:pt idx="7">
                  <c:v>0.77143065</c:v>
                </c:pt>
                <c:pt idx="8">
                  <c:v>0.83138827000000004</c:v>
                </c:pt>
                <c:pt idx="9">
                  <c:v>0.91566758000000004</c:v>
                </c:pt>
                <c:pt idx="10">
                  <c:v>1.0612973000000001</c:v>
                </c:pt>
                <c:pt idx="11">
                  <c:v>1.2886354</c:v>
                </c:pt>
                <c:pt idx="12">
                  <c:v>1.5831219999999999</c:v>
                </c:pt>
                <c:pt idx="13">
                  <c:v>1.9199451000000001</c:v>
                </c:pt>
                <c:pt idx="14">
                  <c:v>2.0585425000000002</c:v>
                </c:pt>
                <c:pt idx="15">
                  <c:v>1.9729215</c:v>
                </c:pt>
                <c:pt idx="16">
                  <c:v>2.1215180999999999</c:v>
                </c:pt>
                <c:pt idx="17">
                  <c:v>2.2480566</c:v>
                </c:pt>
                <c:pt idx="18">
                  <c:v>3.0438622999999998</c:v>
                </c:pt>
                <c:pt idx="19">
                  <c:v>2.9999201000000002</c:v>
                </c:pt>
                <c:pt idx="20">
                  <c:v>2.6206212999999998</c:v>
                </c:pt>
                <c:pt idx="21">
                  <c:v>2.2598264000000001</c:v>
                </c:pt>
                <c:pt idx="22">
                  <c:v>1.8048033999999999</c:v>
                </c:pt>
                <c:pt idx="23">
                  <c:v>1.3860056999999999</c:v>
                </c:pt>
              </c:numCache>
            </c:numRef>
          </c:val>
          <c:smooth val="0"/>
        </c:ser>
        <c:ser>
          <c:idx val="4"/>
          <c:order val="2"/>
          <c:tx>
            <c:v>Impact</c:v>
          </c:tx>
          <c:spPr>
            <a:ln>
              <a:solidFill>
                <a:srgbClr val="92D050"/>
              </a:solidFill>
            </a:ln>
          </c:spPr>
          <c:marker>
            <c:symbol val="none"/>
          </c:marker>
          <c:val>
            <c:numRef>
              <c:f>'Impact Tables'!$P$8:$P$31</c:f>
              <c:numCache>
                <c:formatCode>0.00</c:formatCode>
                <c:ptCount val="24"/>
                <c:pt idx="0">
                  <c:v>6.6025900000000002E-3</c:v>
                </c:pt>
                <c:pt idx="1">
                  <c:v>8.0660899999999997E-3</c:v>
                </c:pt>
                <c:pt idx="2">
                  <c:v>7.4267300000000003E-3</c:v>
                </c:pt>
                <c:pt idx="3">
                  <c:v>7.2822000000000002E-4</c:v>
                </c:pt>
                <c:pt idx="4">
                  <c:v>3.3337999999999998E-4</c:v>
                </c:pt>
                <c:pt idx="5">
                  <c:v>1.3122800000000001E-3</c:v>
                </c:pt>
                <c:pt idx="6">
                  <c:v>-4.6384299999999998E-3</c:v>
                </c:pt>
                <c:pt idx="7">
                  <c:v>4.2273099999999997E-3</c:v>
                </c:pt>
                <c:pt idx="8">
                  <c:v>-4.4396000000000003E-4</c:v>
                </c:pt>
                <c:pt idx="9">
                  <c:v>2.0956400000000002E-3</c:v>
                </c:pt>
                <c:pt idx="10">
                  <c:v>1.02349E-2</c:v>
                </c:pt>
                <c:pt idx="11">
                  <c:v>2.1214299999999998E-2</c:v>
                </c:pt>
                <c:pt idx="12">
                  <c:v>3.19662E-2</c:v>
                </c:pt>
                <c:pt idx="13">
                  <c:v>2.6848899999999998E-2</c:v>
                </c:pt>
                <c:pt idx="14">
                  <c:v>0.19757710000000001</c:v>
                </c:pt>
                <c:pt idx="15">
                  <c:v>0.55612170000000005</c:v>
                </c:pt>
                <c:pt idx="16">
                  <c:v>0.62818649999999998</c:v>
                </c:pt>
                <c:pt idx="17">
                  <c:v>0.66536580000000001</c:v>
                </c:pt>
                <c:pt idx="18">
                  <c:v>-0.12710450000000001</c:v>
                </c:pt>
                <c:pt idx="19">
                  <c:v>-0.265513</c:v>
                </c:pt>
                <c:pt idx="20">
                  <c:v>-0.1975248</c:v>
                </c:pt>
                <c:pt idx="21">
                  <c:v>-0.13113620000000001</c:v>
                </c:pt>
                <c:pt idx="22">
                  <c:v>-8.3693400000000001E-2</c:v>
                </c:pt>
                <c:pt idx="23">
                  <c:v>-5.1492999999999997E-2</c:v>
                </c:pt>
              </c:numCache>
            </c:numRef>
          </c:val>
          <c:smooth val="0"/>
        </c:ser>
        <c:ser>
          <c:idx val="2"/>
          <c:order val="3"/>
          <c:tx>
            <c:v>80% Confidence Band</c:v>
          </c:tx>
          <c:spPr>
            <a:ln>
              <a:solidFill>
                <a:schemeClr val="accent6"/>
              </a:solidFill>
              <a:prstDash val="sysDash"/>
            </a:ln>
          </c:spPr>
          <c:marker>
            <c:symbol val="none"/>
          </c:marker>
          <c:val>
            <c:numRef>
              <c:f>'Impact Tables'!$N$8:$N$31</c:f>
              <c:numCache>
                <c:formatCode>0.00</c:formatCode>
                <c:ptCount val="24"/>
                <c:pt idx="0">
                  <c:v>-3.3816699999999998E-3</c:v>
                </c:pt>
                <c:pt idx="1">
                  <c:v>-3.9304999999999999E-4</c:v>
                </c:pt>
                <c:pt idx="2">
                  <c:v>1.6464999999999999E-4</c:v>
                </c:pt>
                <c:pt idx="3">
                  <c:v>-5.9414799999999999E-3</c:v>
                </c:pt>
                <c:pt idx="4">
                  <c:v>-5.9877699999999999E-3</c:v>
                </c:pt>
                <c:pt idx="5">
                  <c:v>-4.9684200000000003E-3</c:v>
                </c:pt>
                <c:pt idx="6">
                  <c:v>-1.1551580000000001E-2</c:v>
                </c:pt>
                <c:pt idx="7">
                  <c:v>-3.6207499999999998E-3</c:v>
                </c:pt>
                <c:pt idx="8">
                  <c:v>-9.9323399999999996E-3</c:v>
                </c:pt>
                <c:pt idx="9">
                  <c:v>-9.4701799999999999E-3</c:v>
                </c:pt>
                <c:pt idx="10">
                  <c:v>-3.65694E-3</c:v>
                </c:pt>
                <c:pt idx="11">
                  <c:v>4.8631999999999998E-3</c:v>
                </c:pt>
                <c:pt idx="12">
                  <c:v>1.3455989999999999E-2</c:v>
                </c:pt>
                <c:pt idx="13">
                  <c:v>6.5422099999999997E-3</c:v>
                </c:pt>
                <c:pt idx="14">
                  <c:v>0.17728627999999999</c:v>
                </c:pt>
                <c:pt idx="15">
                  <c:v>0.53740297999999997</c:v>
                </c:pt>
                <c:pt idx="16">
                  <c:v>0.60977908000000003</c:v>
                </c:pt>
                <c:pt idx="17">
                  <c:v>0.64729718999999997</c:v>
                </c:pt>
                <c:pt idx="18">
                  <c:v>-0.14830974999999999</c:v>
                </c:pt>
                <c:pt idx="19">
                  <c:v>-0.28673462999999999</c:v>
                </c:pt>
                <c:pt idx="20">
                  <c:v>-0.21716973000000001</c:v>
                </c:pt>
                <c:pt idx="21">
                  <c:v>-0.14908346</c:v>
                </c:pt>
                <c:pt idx="22">
                  <c:v>-9.9550680000000003E-2</c:v>
                </c:pt>
                <c:pt idx="23">
                  <c:v>-6.4896140000000005E-2</c:v>
                </c:pt>
              </c:numCache>
            </c:numRef>
          </c:val>
          <c:smooth val="0"/>
        </c:ser>
        <c:ser>
          <c:idx val="3"/>
          <c:order val="4"/>
          <c:tx>
            <c:v>80% Confidence Band</c:v>
          </c:tx>
          <c:spPr>
            <a:ln>
              <a:solidFill>
                <a:schemeClr val="accent6"/>
              </a:solidFill>
              <a:prstDash val="sysDash"/>
            </a:ln>
          </c:spPr>
          <c:marker>
            <c:symbol val="none"/>
          </c:marker>
          <c:val>
            <c:numRef>
              <c:f>'Impact Tables'!$R$8:$R$31</c:f>
              <c:numCache>
                <c:formatCode>0.00</c:formatCode>
                <c:ptCount val="24"/>
                <c:pt idx="0">
                  <c:v>1.658685E-2</c:v>
                </c:pt>
                <c:pt idx="1">
                  <c:v>1.6525229999999998E-2</c:v>
                </c:pt>
                <c:pt idx="2">
                  <c:v>1.468881E-2</c:v>
                </c:pt>
                <c:pt idx="3">
                  <c:v>7.3979199999999997E-3</c:v>
                </c:pt>
                <c:pt idx="4">
                  <c:v>6.6545299999999996E-3</c:v>
                </c:pt>
                <c:pt idx="5">
                  <c:v>7.59298E-3</c:v>
                </c:pt>
                <c:pt idx="6">
                  <c:v>2.27472E-3</c:v>
                </c:pt>
                <c:pt idx="7">
                  <c:v>1.207537E-2</c:v>
                </c:pt>
                <c:pt idx="8">
                  <c:v>9.0444199999999992E-3</c:v>
                </c:pt>
                <c:pt idx="9">
                  <c:v>1.366146E-2</c:v>
                </c:pt>
                <c:pt idx="10">
                  <c:v>2.4126740000000001E-2</c:v>
                </c:pt>
                <c:pt idx="11">
                  <c:v>3.7565399999999999E-2</c:v>
                </c:pt>
                <c:pt idx="12">
                  <c:v>5.0476409999999999E-2</c:v>
                </c:pt>
                <c:pt idx="13">
                  <c:v>4.7155589999999997E-2</c:v>
                </c:pt>
                <c:pt idx="14">
                  <c:v>0.21786791999999999</c:v>
                </c:pt>
                <c:pt idx="15">
                  <c:v>0.57484042000000002</c:v>
                </c:pt>
                <c:pt idx="16">
                  <c:v>0.64659392000000004</c:v>
                </c:pt>
                <c:pt idx="17">
                  <c:v>0.68343441000000005</c:v>
                </c:pt>
                <c:pt idx="18">
                  <c:v>-0.10589925</c:v>
                </c:pt>
                <c:pt idx="19">
                  <c:v>-0.24429137000000001</c:v>
                </c:pt>
                <c:pt idx="20">
                  <c:v>-0.17787987</c:v>
                </c:pt>
                <c:pt idx="21">
                  <c:v>-0.11318894</c:v>
                </c:pt>
                <c:pt idx="22">
                  <c:v>-6.783612E-2</c:v>
                </c:pt>
                <c:pt idx="23">
                  <c:v>-3.8089860000000003E-2</c:v>
                </c:pt>
              </c:numCache>
            </c:numRef>
          </c:val>
          <c:smooth val="0"/>
        </c:ser>
        <c:ser>
          <c:idx val="5"/>
          <c:order val="5"/>
          <c:tx>
            <c:v>Zero</c:v>
          </c:tx>
          <c:spPr>
            <a:ln>
              <a:solidFill>
                <a:srgbClr val="FF0000"/>
              </a:solidFill>
            </a:ln>
          </c:spPr>
          <c:marker>
            <c:symbol val="none"/>
          </c:marker>
          <c:val>
            <c:numRef>
              <c:f>'Impact Tables'!$S$8:$S$31</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ser>
        <c:dLbls>
          <c:showLegendKey val="0"/>
          <c:showVal val="0"/>
          <c:showCatName val="0"/>
          <c:showSerName val="0"/>
          <c:showPercent val="0"/>
          <c:showBubbleSize val="0"/>
        </c:dLbls>
        <c:marker val="1"/>
        <c:smooth val="0"/>
        <c:axId val="93881088"/>
        <c:axId val="93883008"/>
      </c:lineChart>
      <c:catAx>
        <c:axId val="93881088"/>
        <c:scaling>
          <c:orientation val="minMax"/>
        </c:scaling>
        <c:delete val="0"/>
        <c:axPos val="b"/>
        <c:majorGridlines/>
        <c:title>
          <c:tx>
            <c:rich>
              <a:bodyPr/>
              <a:lstStyle/>
              <a:p>
                <a:pPr algn="ctr">
                  <a:defRPr sz="1050">
                    <a:latin typeface="Arial" panose="020B0604020202020204" pitchFamily="34" charset="0"/>
                    <a:cs typeface="Arial" panose="020B0604020202020204" pitchFamily="34" charset="0"/>
                  </a:defRPr>
                </a:pPr>
                <a:r>
                  <a:rPr lang="en-US" sz="1050">
                    <a:latin typeface="Arial" panose="020B0604020202020204" pitchFamily="34" charset="0"/>
                    <a:cs typeface="Arial" panose="020B0604020202020204" pitchFamily="34" charset="0"/>
                  </a:rPr>
                  <a:t>Hour Ending</a:t>
                </a:r>
              </a:p>
            </c:rich>
          </c:tx>
          <c:layout>
            <c:manualLayout>
              <c:xMode val="edge"/>
              <c:yMode val="edge"/>
              <c:x val="0.44201216616137051"/>
              <c:y val="0.93848071875630945"/>
            </c:manualLayout>
          </c:layout>
          <c:overlay val="0"/>
        </c:title>
        <c:majorTickMark val="out"/>
        <c:minorTickMark val="none"/>
        <c:tickLblPos val="low"/>
        <c:txPr>
          <a:bodyPr/>
          <a:lstStyle/>
          <a:p>
            <a:pPr>
              <a:defRPr>
                <a:latin typeface="Arial" panose="020B0604020202020204" pitchFamily="34" charset="0"/>
                <a:cs typeface="Arial" panose="020B0604020202020204" pitchFamily="34" charset="0"/>
              </a:defRPr>
            </a:pPr>
            <a:endParaRPr lang="en-US"/>
          </a:p>
        </c:txPr>
        <c:crossAx val="93883008"/>
        <c:crosses val="autoZero"/>
        <c:auto val="1"/>
        <c:lblAlgn val="ctr"/>
        <c:lblOffset val="100"/>
        <c:tickLblSkip val="3"/>
        <c:tickMarkSkip val="3"/>
        <c:noMultiLvlLbl val="0"/>
      </c:catAx>
      <c:valAx>
        <c:axId val="93883008"/>
        <c:scaling>
          <c:orientation val="minMax"/>
        </c:scaling>
        <c:delete val="0"/>
        <c:axPos val="l"/>
        <c:majorGridlines/>
        <c:title>
          <c:tx>
            <c:strRef>
              <c:f>'Impact Tables'!$A$23</c:f>
              <c:strCache>
                <c:ptCount val="1"/>
                <c:pt idx="0">
                  <c:v>kW</c:v>
                </c:pt>
              </c:strCache>
            </c:strRef>
          </c:tx>
          <c:layout/>
          <c:overlay val="0"/>
          <c:txPr>
            <a:bodyPr rot="-5400000" vert="horz"/>
            <a:lstStyle/>
            <a:p>
              <a:pPr>
                <a:defRPr sz="1050">
                  <a:latin typeface="Arial" panose="020B0604020202020204" pitchFamily="34" charset="0"/>
                  <a:cs typeface="Arial" panose="020B0604020202020204" pitchFamily="34" charset="0"/>
                </a:defRPr>
              </a:pPr>
              <a:endParaRPr lang="en-US"/>
            </a:p>
          </c:txPr>
        </c:title>
        <c:numFmt formatCode="0.00"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93881088"/>
        <c:crosses val="autoZero"/>
        <c:crossBetween val="midCat"/>
      </c:valAx>
    </c:plotArea>
    <c:legend>
      <c:legendPos val="t"/>
      <c:legendEntry>
        <c:idx val="5"/>
        <c:delete val="1"/>
      </c:legendEntry>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95251</xdr:rowOff>
    </xdr:from>
    <xdr:to>
      <xdr:col>6</xdr:col>
      <xdr:colOff>0</xdr:colOff>
      <xdr:row>34</xdr:row>
      <xdr:rowOff>9525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457200</xdr:colOff>
      <xdr:row>0</xdr:row>
      <xdr:rowOff>19050</xdr:rowOff>
    </xdr:from>
    <xdr:to>
      <xdr:col>17</xdr:col>
      <xdr:colOff>123825</xdr:colOff>
      <xdr:row>3</xdr:row>
      <xdr:rowOff>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992350" y="19050"/>
          <a:ext cx="1581150" cy="552450"/>
        </a:xfrm>
        <a:prstGeom prst="rect">
          <a:avLst/>
        </a:prstGeom>
      </xdr:spPr>
    </xdr:pic>
    <xdr:clientData/>
  </xdr:twoCellAnchor>
  <xdr:twoCellAnchor editAs="oneCell">
    <xdr:from>
      <xdr:col>1</xdr:col>
      <xdr:colOff>209550</xdr:colOff>
      <xdr:row>0</xdr:row>
      <xdr:rowOff>38100</xdr:rowOff>
    </xdr:from>
    <xdr:to>
      <xdr:col>1</xdr:col>
      <xdr:colOff>714375</xdr:colOff>
      <xdr:row>2</xdr:row>
      <xdr:rowOff>153035</xdr:rowOff>
    </xdr:to>
    <xdr:pic>
      <xdr:nvPicPr>
        <xdr:cNvPr id="4" name="Picture 3" descr="C:\Users\sgeorge\AppData\Local\Microsoft\Windows\Temporary Internet Files\Content.Outlook\CVSVJASV\PGE_Spot_full_rgb_pos_sm.jp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1975" y="38100"/>
          <a:ext cx="504825" cy="495935"/>
        </a:xfrm>
        <a:prstGeom prst="rect">
          <a:avLst/>
        </a:prstGeom>
        <a:noFill/>
        <a:ln>
          <a:noFill/>
        </a:ln>
      </xdr:spPr>
    </xdr:pic>
    <xdr:clientData/>
  </xdr:twoCellAnchor>
  <xdr:twoCellAnchor>
    <xdr:from>
      <xdr:col>1</xdr:col>
      <xdr:colOff>752476</xdr:colOff>
      <xdr:row>0</xdr:row>
      <xdr:rowOff>38099</xdr:rowOff>
    </xdr:from>
    <xdr:to>
      <xdr:col>14</xdr:col>
      <xdr:colOff>628651</xdr:colOff>
      <xdr:row>2</xdr:row>
      <xdr:rowOff>171450</xdr:rowOff>
    </xdr:to>
    <xdr:sp macro="" textlink="">
      <xdr:nvSpPr>
        <xdr:cNvPr id="5" name="Text Box 2"/>
        <xdr:cNvSpPr txBox="1">
          <a:spLocks noChangeArrowheads="1"/>
        </xdr:cNvSpPr>
      </xdr:nvSpPr>
      <xdr:spPr bwMode="auto">
        <a:xfrm>
          <a:off x="1104901" y="38099"/>
          <a:ext cx="14058900" cy="619126"/>
        </a:xfrm>
        <a:prstGeom prst="rect">
          <a:avLst/>
        </a:prstGeom>
        <a:solidFill>
          <a:srgbClr val="FFFFFF"/>
        </a:solidFill>
        <a:ln w="9525">
          <a:noFill/>
          <a:miter lim="800000"/>
          <a:headEnd/>
          <a:tailEnd/>
        </a:ln>
      </xdr:spPr>
      <xdr:txBody>
        <a:bodyPr rot="0" vert="horz" wrap="square" lIns="91440" tIns="45720" rIns="91440" bIns="45720" anchor="ctr" anchorCtr="0">
          <a:noAutofit/>
        </a:bodyPr>
        <a:lstStyle/>
        <a:p>
          <a:pPr marL="0" marR="0" algn="ctr">
            <a:lnSpc>
              <a:spcPct val="115000"/>
            </a:lnSpc>
            <a:spcBef>
              <a:spcPts val="0"/>
            </a:spcBef>
            <a:spcAft>
              <a:spcPts val="1000"/>
            </a:spcAft>
          </a:pPr>
          <a:r>
            <a:rPr lang="en-US" sz="1600" b="1">
              <a:effectLst/>
              <a:latin typeface="Arial" panose="020B0604020202020204" pitchFamily="34" charset="0"/>
              <a:ea typeface="Calibri"/>
              <a:cs typeface="Arial" panose="020B0604020202020204" pitchFamily="34" charset="0"/>
            </a:rPr>
            <a:t>Ex Post Load Impacts for All Residential Customers</a:t>
          </a:r>
          <a:br>
            <a:rPr lang="en-US" sz="1600" b="1">
              <a:effectLst/>
              <a:latin typeface="Arial" panose="020B0604020202020204" pitchFamily="34" charset="0"/>
              <a:ea typeface="Calibri"/>
              <a:cs typeface="Arial" panose="020B0604020202020204" pitchFamily="34" charset="0"/>
            </a:rPr>
          </a:br>
          <a:r>
            <a:rPr lang="en-US" sz="1600" b="1">
              <a:effectLst/>
              <a:latin typeface="Arial" panose="020B0604020202020204" pitchFamily="34" charset="0"/>
              <a:ea typeface="Calibri"/>
              <a:cs typeface="Arial" panose="020B0604020202020204" pitchFamily="34" charset="0"/>
            </a:rPr>
            <a:t>SmartAC</a:t>
          </a:r>
          <a:endParaRPr lang="en-US" sz="1600">
            <a:effectLst/>
            <a:latin typeface="Arial" panose="020B0604020202020204" pitchFamily="34" charset="0"/>
            <a:ea typeface="Calibri"/>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3"/>
  <sheetViews>
    <sheetView tabSelected="1" topLeftCell="B7" zoomScale="80" zoomScaleNormal="80" workbookViewId="0">
      <selection activeCell="E51" sqref="E51"/>
    </sheetView>
  </sheetViews>
  <sheetFormatPr defaultRowHeight="15" x14ac:dyDescent="0.25"/>
  <cols>
    <col min="1" max="1" width="5.28515625" customWidth="1"/>
    <col min="2" max="2" width="34.5703125" customWidth="1"/>
    <col min="3" max="3" width="17.85546875" customWidth="1"/>
    <col min="4" max="4" width="3" customWidth="1"/>
    <col min="5" max="5" width="44.5703125" customWidth="1"/>
    <col min="6" max="6" width="8.7109375" customWidth="1"/>
    <col min="7" max="7" width="9.5703125" bestFit="1" customWidth="1"/>
    <col min="8" max="8" width="14.28515625" customWidth="1"/>
    <col min="9" max="9" width="17.140625" customWidth="1"/>
    <col min="10" max="10" width="18" customWidth="1"/>
    <col min="11" max="11" width="19" customWidth="1"/>
    <col min="12" max="12" width="9.5703125" customWidth="1"/>
    <col min="13" max="13" width="15.28515625" customWidth="1"/>
    <col min="14" max="18" width="9.5703125" bestFit="1" customWidth="1"/>
    <col min="21" max="21" width="4.7109375" customWidth="1"/>
    <col min="24" max="24" width="9.140625" customWidth="1"/>
    <col min="25" max="31" width="9.140625" hidden="1" customWidth="1"/>
    <col min="32" max="32" width="9.140625" customWidth="1"/>
  </cols>
  <sheetData>
    <row r="1" spans="1:31" ht="15" customHeight="1" x14ac:dyDescent="0.25">
      <c r="A1" s="101"/>
      <c r="B1" s="102"/>
      <c r="C1" s="102"/>
      <c r="D1" s="102"/>
      <c r="E1" s="102"/>
      <c r="F1" s="102"/>
      <c r="G1" s="102"/>
      <c r="H1" s="102"/>
      <c r="I1" s="102"/>
      <c r="J1" s="102"/>
      <c r="K1" s="102"/>
      <c r="L1" s="102"/>
      <c r="M1" s="102"/>
      <c r="N1" s="102"/>
      <c r="O1" s="102"/>
      <c r="P1" s="102"/>
      <c r="Q1" s="102"/>
      <c r="R1" s="103"/>
    </row>
    <row r="2" spans="1:31" x14ac:dyDescent="0.25">
      <c r="A2" s="104"/>
      <c r="B2" s="105"/>
      <c r="C2" s="105"/>
      <c r="D2" s="105"/>
      <c r="E2" s="105"/>
      <c r="F2" s="105"/>
      <c r="G2" s="105"/>
      <c r="H2" s="105"/>
      <c r="I2" s="105"/>
      <c r="J2" s="105"/>
      <c r="K2" s="105"/>
      <c r="L2" s="105"/>
      <c r="M2" s="105"/>
      <c r="N2" s="105"/>
      <c r="O2" s="105"/>
      <c r="P2" s="105"/>
      <c r="Q2" s="105"/>
      <c r="R2" s="106"/>
    </row>
    <row r="3" spans="1:31" s="49" customFormat="1" x14ac:dyDescent="0.25">
      <c r="A3" s="107"/>
      <c r="B3" s="108"/>
      <c r="C3" s="108"/>
      <c r="D3" s="108"/>
      <c r="E3" s="108"/>
      <c r="F3" s="108"/>
      <c r="G3" s="108"/>
      <c r="H3" s="108"/>
      <c r="I3" s="108"/>
      <c r="J3" s="108"/>
      <c r="K3" s="108"/>
      <c r="L3" s="108"/>
      <c r="M3" s="108"/>
      <c r="N3" s="108"/>
      <c r="O3" s="108"/>
      <c r="P3" s="108"/>
      <c r="Q3" s="108"/>
      <c r="R3" s="109"/>
    </row>
    <row r="4" spans="1:31" ht="15" customHeight="1" x14ac:dyDescent="0.25">
      <c r="B4" s="83" t="s">
        <v>20</v>
      </c>
      <c r="C4" s="67"/>
      <c r="D4" s="67"/>
      <c r="E4" s="83" t="s">
        <v>21</v>
      </c>
      <c r="F4" s="67"/>
    </row>
    <row r="5" spans="1:31" ht="15" customHeight="1" x14ac:dyDescent="0.25">
      <c r="B5" s="87" t="s">
        <v>70</v>
      </c>
      <c r="C5" s="79" t="s">
        <v>73</v>
      </c>
      <c r="D5" s="67"/>
      <c r="E5" s="77" t="s">
        <v>88</v>
      </c>
      <c r="F5" s="80" t="str">
        <f>IF(G5="10:00","10 AM",IF(G5="11:00","11 AM",IF(G5="12:00","12 PM",IF(G5="13:00","1 PM",IF(G5="14:00","2 PM",IF(G5="15:00","3 PM",IF(G5="16:00","4 PM",IF(G5="17:00","5 PM",IF(G5="18:00","6 PM",IF(G5="19:00","7 PM","8 PM"))))))))))</f>
        <v>3 PM</v>
      </c>
      <c r="G5" s="72" t="str">
        <f>IFERROR(IF(C8=41820,"15:00",IF(C8=41852,"15:00",IF(C8=41893,"15:00",IF(C9=1,"10:00",IF(C9=2,"11:00",IF(C9=3,"12:00",IF(C9=4,"13:00",IF(C9=5,"14:00",IF(C9="6+7","15:00",IF(C9=7,"15:00",IF(C9=8,"18:00",IF(C9=9,"19:00","19:00")))))))))))),"N/A")</f>
        <v>15:00</v>
      </c>
      <c r="H5" s="49"/>
      <c r="I5" s="49"/>
      <c r="J5" s="49"/>
      <c r="K5" s="49"/>
      <c r="L5" s="49"/>
      <c r="M5" s="49"/>
      <c r="N5" s="11">
        <v>0.1</v>
      </c>
      <c r="O5" s="11">
        <v>0.3</v>
      </c>
      <c r="P5" s="11">
        <v>0.5</v>
      </c>
      <c r="Q5" s="11">
        <v>0.7</v>
      </c>
      <c r="R5" s="11">
        <v>0.9</v>
      </c>
    </row>
    <row r="6" spans="1:31" ht="15" customHeight="1" x14ac:dyDescent="0.25">
      <c r="B6" s="84" t="s">
        <v>90</v>
      </c>
      <c r="C6" s="79" t="s">
        <v>19</v>
      </c>
      <c r="D6" s="67"/>
      <c r="E6" s="71" t="s">
        <v>75</v>
      </c>
      <c r="F6" s="80" t="str">
        <f>IF(G6=10,"10 AM",IF(G6=11,"11 AM",IF(G6=12,"12 PM",IF(G6=13,"1 PM",IF(G6=14,"2 PM",IF(G6=15,"3 PM",IF(G6=16,"4 PM",IF(G6=17,"5 PM",IF(G6=18,"6 PM",IF(G6=19,"7 PM",IF(G6=20,"8 PM","9 PM")))))))))))</f>
        <v>6 PM</v>
      </c>
      <c r="G6" s="72">
        <f>IFERROR(IF(G5="15:00",18,IF(G5="10:00",11,IF(G5="15:00",18,LEFT(G5,2)+1))),"N/A")</f>
        <v>18</v>
      </c>
      <c r="H6" s="99" t="s">
        <v>7</v>
      </c>
      <c r="I6" s="69" t="s">
        <v>78</v>
      </c>
      <c r="J6" s="65" t="s">
        <v>79</v>
      </c>
      <c r="K6" s="65" t="s">
        <v>4</v>
      </c>
      <c r="L6" s="65" t="s">
        <v>4</v>
      </c>
      <c r="M6" s="65" t="s">
        <v>81</v>
      </c>
      <c r="N6" s="97" t="s">
        <v>66</v>
      </c>
      <c r="O6" s="97"/>
      <c r="P6" s="97"/>
      <c r="Q6" s="97"/>
      <c r="R6" s="98"/>
    </row>
    <row r="7" spans="1:31" ht="15" customHeight="1" x14ac:dyDescent="0.25">
      <c r="A7" s="13"/>
      <c r="B7" s="84" t="s">
        <v>71</v>
      </c>
      <c r="C7" s="79" t="s">
        <v>19</v>
      </c>
      <c r="D7" s="67"/>
      <c r="E7" s="71" t="s">
        <v>76</v>
      </c>
      <c r="F7" s="81">
        <f>AVERAGEIF(Y8:Y30,1,M9:M31)</f>
        <v>97.604900000000001</v>
      </c>
      <c r="H7" s="100"/>
      <c r="I7" s="70" t="str">
        <f>IF(C5="AVERAGE CUSTOMER","(kW)","(MW)")</f>
        <v>(kW)</v>
      </c>
      <c r="J7" s="66" t="str">
        <f>IF(C5="AVERAGE CUSTOMER","(kW)","(MW)")</f>
        <v>(kW)</v>
      </c>
      <c r="K7" s="66" t="str">
        <f>IF(C5="AVERAGE CUSTOMER","(kW)","(MW)")</f>
        <v>(kW)</v>
      </c>
      <c r="L7" s="66" t="s">
        <v>80</v>
      </c>
      <c r="M7" s="66" t="s">
        <v>82</v>
      </c>
      <c r="N7" s="93" t="s">
        <v>83</v>
      </c>
      <c r="O7" s="94" t="s">
        <v>84</v>
      </c>
      <c r="P7" s="94" t="s">
        <v>85</v>
      </c>
      <c r="Q7" s="94" t="s">
        <v>86</v>
      </c>
      <c r="R7" s="95" t="s">
        <v>87</v>
      </c>
      <c r="Y7" s="49">
        <f t="shared" ref="Y7:Y29" si="0">IF(OR(H8=$G$6,AND($G$6=18,H8=17),AND($G$6=18,H8=16)),1,0)</f>
        <v>0</v>
      </c>
      <c r="AD7">
        <f>IF($C$5="Average",VLOOKUP(Menu!D2,DATA,14,FALSE),VLOOKUP(Menu!D2,DATA,14,FALSE)*$F$11*0.001)</f>
        <v>0.14586820156407002</v>
      </c>
      <c r="AE7">
        <f>AVERAGE(AD7:AD30)</f>
        <v>1.2029041010783561</v>
      </c>
    </row>
    <row r="8" spans="1:31" ht="15" customHeight="1" x14ac:dyDescent="0.25">
      <c r="B8" s="85" t="s">
        <v>72</v>
      </c>
      <c r="C8" s="78">
        <v>41820</v>
      </c>
      <c r="D8" s="67"/>
      <c r="E8" s="113" t="str">
        <f>IF(C5="AVERAGE CUSTOMER","Average Load Reduction Across Event Window for Average Customer (kW)***","Aggregate Load Impact Across Event Window (MW)***")</f>
        <v>Average Load Reduction Across Event Window for Average Customer (kW)***</v>
      </c>
      <c r="F8" s="114">
        <f>AVERAGEIF(Y8:Y30,1,Z8:Z30)</f>
        <v>0.61655799999999994</v>
      </c>
      <c r="H8" s="57">
        <v>1</v>
      </c>
      <c r="I8" s="58">
        <f>IF($C$5="AVERAGE CUSTOMER",VLOOKUP(Menu!D2,DATA,5,FALSE),($F$11*VLOOKUP(Menu!D2,DATA,5,FALSE))/1000)</f>
        <v>0.96043588000000002</v>
      </c>
      <c r="J8" s="58">
        <f>IF($C$5="AVERAGE CUSTOMER",VLOOKUP(Menu!D2,DATA,6,FALSE),($F$11*VLOOKUP(Menu!D2,DATA,6,FALSE))/1000)</f>
        <v>0.95383328999999994</v>
      </c>
      <c r="K8" s="58">
        <f>I8-J8</f>
        <v>6.6025900000000748E-3</v>
      </c>
      <c r="L8" s="89">
        <f>K8/I8</f>
        <v>6.8745765724621561E-3</v>
      </c>
      <c r="M8" s="59">
        <f>VLOOKUP(Menu!D2,DATA,10,FALSE)</f>
        <v>74.393630000000002</v>
      </c>
      <c r="N8" s="60">
        <f>IF($C$5="AVERAGE CUSTOMER",VLOOKUP(Menu!D2,DATA,15,FALSE),($F$11*VLOOKUP(Menu!D2,DATA,15,FALSE))/1000)</f>
        <v>-3.3816699999999998E-3</v>
      </c>
      <c r="O8" s="60">
        <f>IF($C$5="AVERAGE CUSTOMER",VLOOKUP(Menu!D2,DATA,16,FALSE),($F$11*VLOOKUP(Menu!D2,DATA,16,FALSE))/1000)</f>
        <v>2.4684799999999999E-3</v>
      </c>
      <c r="P8" s="60">
        <f>IF($C$5="AVERAGE CUSTOMER",VLOOKUP(Menu!D2,DATA,17,FALSE),($F$11*VLOOKUP(Menu!D2,DATA,17,FALSE))/1000)</f>
        <v>6.6025900000000002E-3</v>
      </c>
      <c r="Q8" s="60">
        <f>IF($C$5="AVERAGE CUSTOMER",VLOOKUP(Menu!D2,DATA,18,FALSE),($F$11*VLOOKUP(Menu!D2,DATA,18,FALSE))/1000)</f>
        <v>1.07367E-2</v>
      </c>
      <c r="R8" s="60">
        <f>IF($C$5="AVERAGE CUSTOMER",VLOOKUP(Menu!D2,DATA,19,FALSE),($F$11*VLOOKUP(Menu!D2,DATA,19,FALSE))/1000)</f>
        <v>1.658685E-2</v>
      </c>
      <c r="S8" s="73">
        <v>0</v>
      </c>
      <c r="Y8" s="49">
        <f t="shared" si="0"/>
        <v>0</v>
      </c>
      <c r="AD8" s="49">
        <f>IF($C$5="Average",VLOOKUP(Menu!D3,DATA,14,FALSE),VLOOKUP(Menu!D3,DATA,14,FALSE)*$F$11*0.001)</f>
        <v>0.17820068214956999</v>
      </c>
    </row>
    <row r="9" spans="1:31" ht="15" customHeight="1" x14ac:dyDescent="0.25">
      <c r="B9" s="86" t="s">
        <v>74</v>
      </c>
      <c r="C9" s="79" t="s">
        <v>33</v>
      </c>
      <c r="D9" s="67"/>
      <c r="E9" s="113"/>
      <c r="F9" s="115"/>
      <c r="H9" s="61">
        <v>2</v>
      </c>
      <c r="I9" s="58">
        <f>IF($C$5="AVERAGE CUSTOMER",VLOOKUP(Menu!D3,DATA,5,FALSE),($F$11*VLOOKUP(Menu!D3,DATA,5,FALSE))/1000)</f>
        <v>0.80368673999999996</v>
      </c>
      <c r="J9" s="58">
        <f>IF($C$5="AVERAGE CUSTOMER",VLOOKUP(Menu!D3,DATA,6,FALSE),($F$11*VLOOKUP(Menu!D3,DATA,6,FALSE))/1000)</f>
        <v>0.79562065000000004</v>
      </c>
      <c r="K9" s="62">
        <f t="shared" ref="K9:K31" si="1">I9-J9</f>
        <v>8.0660899999999147E-3</v>
      </c>
      <c r="L9" s="64">
        <f t="shared" ref="L9:L31" si="2">K9/I9</f>
        <v>1.003636068451237E-2</v>
      </c>
      <c r="M9" s="63">
        <f>VLOOKUP(Menu!D3,DATA,10,FALSE)</f>
        <v>72.616209999999995</v>
      </c>
      <c r="N9" s="60">
        <f>IF($C$5="AVERAGE CUSTOMER",VLOOKUP(Menu!D3,DATA,15,FALSE),($F$11*VLOOKUP(Menu!D3,DATA,15,FALSE))/1000)</f>
        <v>-3.9304999999999999E-4</v>
      </c>
      <c r="O9" s="60">
        <f>IF($C$5="AVERAGE CUSTOMER",VLOOKUP(Menu!D3,DATA,16,FALSE),($F$11*VLOOKUP(Menu!D3,DATA,16,FALSE))/1000)</f>
        <v>4.56348E-3</v>
      </c>
      <c r="P9" s="60">
        <f>IF($C$5="AVERAGE CUSTOMER",VLOOKUP(Menu!D3,DATA,17,FALSE),($F$11*VLOOKUP(Menu!D3,DATA,17,FALSE))/1000)</f>
        <v>8.0660899999999997E-3</v>
      </c>
      <c r="Q9" s="60">
        <f>IF($C$5="AVERAGE CUSTOMER",VLOOKUP(Menu!D3,DATA,18,FALSE),($F$11*VLOOKUP(Menu!D3,DATA,18,FALSE))/1000)</f>
        <v>1.1568699999999999E-2</v>
      </c>
      <c r="R9" s="60">
        <f>IF($C$5="AVERAGE CUSTOMER",VLOOKUP(Menu!D3,DATA,19,FALSE),($F$11*VLOOKUP(Menu!D3,DATA,19,FALSE))/1000)</f>
        <v>1.6525229999999998E-2</v>
      </c>
      <c r="S9" s="73">
        <v>0</v>
      </c>
      <c r="Y9" s="49">
        <f t="shared" si="0"/>
        <v>0</v>
      </c>
      <c r="AD9" s="49">
        <f>IF($C$5="Average",VLOOKUP(Menu!D4,DATA,14,FALSE),VLOOKUP(Menu!D4,DATA,14,FALSE)*$F$11*0.001)</f>
        <v>0.16407557467629003</v>
      </c>
    </row>
    <row r="10" spans="1:31" x14ac:dyDescent="0.25">
      <c r="D10" s="67"/>
      <c r="E10" s="71" t="s">
        <v>77</v>
      </c>
      <c r="F10" s="90">
        <f>(SUMIF(Y8:Y30,1,Z8:Z30)/SUMIF(Y8:Y30,1,AB8:AB30))</f>
        <v>0.22578559219875582</v>
      </c>
      <c r="H10" s="61">
        <v>3</v>
      </c>
      <c r="I10" s="58">
        <f>IF($C$5="AVERAGE CUSTOMER",VLOOKUP(Menu!D4,DATA,5,FALSE),($F$11*VLOOKUP(Menu!D4,DATA,5,FALSE))/1000)</f>
        <v>0.70926951999999999</v>
      </c>
      <c r="J10" s="58">
        <f>IF($C$5="AVERAGE CUSTOMER",VLOOKUP(Menu!D4,DATA,6,FALSE),($F$11*VLOOKUP(Menu!D4,DATA,6,FALSE))/1000)</f>
        <v>0.70184279000000005</v>
      </c>
      <c r="K10" s="62">
        <f t="shared" si="1"/>
        <v>7.426729999999937E-3</v>
      </c>
      <c r="L10" s="64">
        <f t="shared" si="2"/>
        <v>1.0470956090147419E-2</v>
      </c>
      <c r="M10" s="63">
        <f>VLOOKUP(Menu!D4,DATA,10,FALSE)</f>
        <v>71.232500000000002</v>
      </c>
      <c r="N10" s="60">
        <f>IF($C$5="AVERAGE CUSTOMER",VLOOKUP(Menu!D4,DATA,15,FALSE),($F$11*VLOOKUP(Menu!D4,DATA,15,FALSE))/1000)</f>
        <v>1.6464999999999999E-4</v>
      </c>
      <c r="O10" s="60">
        <f>IF($C$5="AVERAGE CUSTOMER",VLOOKUP(Menu!D4,DATA,16,FALSE),($F$11*VLOOKUP(Menu!D4,DATA,16,FALSE))/1000)</f>
        <v>4.4197699999999999E-3</v>
      </c>
      <c r="P10" s="60">
        <f>IF($C$5="AVERAGE CUSTOMER",VLOOKUP(Menu!D4,DATA,17,FALSE),($F$11*VLOOKUP(Menu!D4,DATA,17,FALSE))/1000)</f>
        <v>7.4267300000000003E-3</v>
      </c>
      <c r="Q10" s="60">
        <f>IF($C$5="AVERAGE CUSTOMER",VLOOKUP(Menu!D4,DATA,18,FALSE),($F$11*VLOOKUP(Menu!D4,DATA,18,FALSE))/1000)</f>
        <v>1.0433680000000001E-2</v>
      </c>
      <c r="R10" s="60">
        <f>IF($C$5="AVERAGE CUSTOMER",VLOOKUP(Menu!D4,DATA,19,FALSE),($F$11*VLOOKUP(Menu!D4,DATA,19,FALSE))/1000)</f>
        <v>1.468881E-2</v>
      </c>
      <c r="S10" s="73">
        <v>0</v>
      </c>
      <c r="Y10" s="49">
        <f t="shared" si="0"/>
        <v>0</v>
      </c>
      <c r="AD10" s="49">
        <f>IF($C$5="Average",VLOOKUP(Menu!D5,DATA,14,FALSE),VLOOKUP(Menu!D5,DATA,14,FALSE)*$F$11*0.001)</f>
        <v>1.6088253510060001E-2</v>
      </c>
    </row>
    <row r="11" spans="1:31" x14ac:dyDescent="0.25">
      <c r="B11" s="67"/>
      <c r="C11" s="96"/>
      <c r="D11" s="68" t="str">
        <f>VLOOKUP(G6,Hours,2,FALSE)</f>
        <v>41820AllN/A_18All</v>
      </c>
      <c r="E11" s="71" t="s">
        <v>89</v>
      </c>
      <c r="F11" s="82">
        <f>VLOOKUP(D11,DATA,8,FALSE)</f>
        <v>22092.573</v>
      </c>
      <c r="H11" s="61">
        <v>4</v>
      </c>
      <c r="I11" s="58">
        <f>IF($C$5="AVERAGE CUSTOMER",VLOOKUP(Menu!D5,DATA,5,FALSE),($F$11*VLOOKUP(Menu!D5,DATA,5,FALSE))/1000)</f>
        <v>0.65061093000000003</v>
      </c>
      <c r="J11" s="58">
        <f>IF($C$5="AVERAGE CUSTOMER",VLOOKUP(Menu!D5,DATA,6,FALSE),($F$11*VLOOKUP(Menu!D5,DATA,6,FALSE))/1000)</f>
        <v>0.64988270999999997</v>
      </c>
      <c r="K11" s="62">
        <f t="shared" si="1"/>
        <v>7.2822000000005715E-4</v>
      </c>
      <c r="L11" s="64">
        <f t="shared" si="2"/>
        <v>1.1192864528114478E-3</v>
      </c>
      <c r="M11" s="63">
        <f>VLOOKUP(Menu!D5,DATA,10,FALSE)</f>
        <v>69.683620000000005</v>
      </c>
      <c r="N11" s="60">
        <f>IF($C$5="AVERAGE CUSTOMER",VLOOKUP(Menu!D5,DATA,15,FALSE),($F$11*VLOOKUP(Menu!D5,DATA,15,FALSE))/1000)</f>
        <v>-5.9414799999999999E-3</v>
      </c>
      <c r="O11" s="60">
        <f>IF($C$5="AVERAGE CUSTOMER",VLOOKUP(Menu!D5,DATA,16,FALSE),($F$11*VLOOKUP(Menu!D5,DATA,16,FALSE))/1000)</f>
        <v>-2.03345E-3</v>
      </c>
      <c r="P11" s="60">
        <f>IF($C$5="AVERAGE CUSTOMER",VLOOKUP(Menu!D5,DATA,17,FALSE),($F$11*VLOOKUP(Menu!D5,DATA,17,FALSE))/1000)</f>
        <v>7.2822000000000002E-4</v>
      </c>
      <c r="Q11" s="60">
        <f>IF($C$5="AVERAGE CUSTOMER",VLOOKUP(Menu!D5,DATA,18,FALSE),($F$11*VLOOKUP(Menu!D5,DATA,18,FALSE))/1000)</f>
        <v>3.4898899999999998E-3</v>
      </c>
      <c r="R11" s="60">
        <f>IF($C$5="AVERAGE CUSTOMER",VLOOKUP(Menu!D5,DATA,19,FALSE),($F$11*VLOOKUP(Menu!D5,DATA,19,FALSE))/1000)</f>
        <v>7.3979199999999997E-3</v>
      </c>
      <c r="S11" s="73">
        <v>0</v>
      </c>
      <c r="Y11" s="49">
        <f t="shared" si="0"/>
        <v>0</v>
      </c>
      <c r="AD11" s="49">
        <f>IF($C$5="Average",VLOOKUP(Menu!D6,DATA,14,FALSE),VLOOKUP(Menu!D6,DATA,14,FALSE)*$F$11*0.001)</f>
        <v>7.3652219867400004E-3</v>
      </c>
    </row>
    <row r="12" spans="1:31" x14ac:dyDescent="0.25">
      <c r="B12" s="67"/>
      <c r="C12" s="67"/>
      <c r="D12" s="67"/>
      <c r="E12" s="88" t="s">
        <v>68</v>
      </c>
      <c r="F12" s="82">
        <f>VLOOKUP(D11,DATA,9,FALSE)</f>
        <v>111184.88</v>
      </c>
      <c r="H12" s="61">
        <v>5</v>
      </c>
      <c r="I12" s="58">
        <f>IF($C$5="AVERAGE CUSTOMER",VLOOKUP(Menu!D6,DATA,5,FALSE),($F$11*VLOOKUP(Menu!D6,DATA,5,FALSE))/1000)</f>
        <v>0.62903783000000002</v>
      </c>
      <c r="J12" s="58">
        <f>IF($C$5="AVERAGE CUSTOMER",VLOOKUP(Menu!D6,DATA,6,FALSE),($F$11*VLOOKUP(Menu!D6,DATA,6,FALSE))/1000)</f>
        <v>0.62870444999999997</v>
      </c>
      <c r="K12" s="62">
        <f t="shared" si="1"/>
        <v>3.3338000000004975E-4</v>
      </c>
      <c r="L12" s="64">
        <f t="shared" si="2"/>
        <v>5.2998402337749661E-4</v>
      </c>
      <c r="M12" s="63">
        <f>VLOOKUP(Menu!D6,DATA,10,FALSE)</f>
        <v>68.156790000000001</v>
      </c>
      <c r="N12" s="60">
        <f>IF($C$5="AVERAGE CUSTOMER",VLOOKUP(Menu!D6,DATA,15,FALSE),($F$11*VLOOKUP(Menu!D6,DATA,15,FALSE))/1000)</f>
        <v>-5.9877699999999999E-3</v>
      </c>
      <c r="O12" s="60">
        <f>IF($C$5="AVERAGE CUSTOMER",VLOOKUP(Menu!D6,DATA,16,FALSE),($F$11*VLOOKUP(Menu!D6,DATA,16,FALSE))/1000)</f>
        <v>-2.2839700000000002E-3</v>
      </c>
      <c r="P12" s="60">
        <f>IF($C$5="AVERAGE CUSTOMER",VLOOKUP(Menu!D6,DATA,17,FALSE),($F$11*VLOOKUP(Menu!D6,DATA,17,FALSE))/1000)</f>
        <v>3.3337999999999998E-4</v>
      </c>
      <c r="Q12" s="60">
        <f>IF($C$5="AVERAGE CUSTOMER",VLOOKUP(Menu!D6,DATA,18,FALSE),($F$11*VLOOKUP(Menu!D6,DATA,18,FALSE))/1000)</f>
        <v>2.9507299999999999E-3</v>
      </c>
      <c r="R12" s="60">
        <f>IF($C$5="AVERAGE CUSTOMER",VLOOKUP(Menu!D6,DATA,19,FALSE),($F$11*VLOOKUP(Menu!D6,DATA,19,FALSE))/1000)</f>
        <v>6.6545299999999996E-3</v>
      </c>
      <c r="S12" s="73">
        <v>0</v>
      </c>
      <c r="Y12" s="49">
        <f t="shared" si="0"/>
        <v>0</v>
      </c>
      <c r="AD12" s="49">
        <f>IF($C$5="Average",VLOOKUP(Menu!D7,DATA,14,FALSE),VLOOKUP(Menu!D7,DATA,14,FALSE)*$F$11*0.001)</f>
        <v>2.8991641696440001E-2</v>
      </c>
    </row>
    <row r="13" spans="1:31" x14ac:dyDescent="0.25">
      <c r="H13" s="61">
        <v>6</v>
      </c>
      <c r="I13" s="58">
        <f>IF($C$5="AVERAGE CUSTOMER",VLOOKUP(Menu!D7,DATA,5,FALSE),($F$11*VLOOKUP(Menu!D7,DATA,5,FALSE))/1000)</f>
        <v>0.64500882000000004</v>
      </c>
      <c r="J13" s="58">
        <f>IF($C$5="AVERAGE CUSTOMER",VLOOKUP(Menu!D7,DATA,6,FALSE),($F$11*VLOOKUP(Menu!D7,DATA,6,FALSE))/1000)</f>
        <v>0.64369653999999998</v>
      </c>
      <c r="K13" s="62">
        <f t="shared" si="1"/>
        <v>1.3122800000000545E-3</v>
      </c>
      <c r="L13" s="64">
        <f t="shared" si="2"/>
        <v>2.0345148148517636E-3</v>
      </c>
      <c r="M13" s="63">
        <f>VLOOKUP(Menu!D7,DATA,10,FALSE)</f>
        <v>67.320729999999998</v>
      </c>
      <c r="N13" s="60">
        <f>IF($C$5="AVERAGE CUSTOMER",VLOOKUP(Menu!D7,DATA,15,FALSE),($F$11*VLOOKUP(Menu!D7,DATA,15,FALSE))/1000)</f>
        <v>-4.9684200000000003E-3</v>
      </c>
      <c r="O13" s="60">
        <f>IF($C$5="AVERAGE CUSTOMER",VLOOKUP(Menu!D7,DATA,16,FALSE),($F$11*VLOOKUP(Menu!D7,DATA,16,FALSE))/1000)</f>
        <v>-1.2883199999999999E-3</v>
      </c>
      <c r="P13" s="60">
        <f>IF($C$5="AVERAGE CUSTOMER",VLOOKUP(Menu!D7,DATA,17,FALSE),($F$11*VLOOKUP(Menu!D7,DATA,17,FALSE))/1000)</f>
        <v>1.3122800000000001E-3</v>
      </c>
      <c r="Q13" s="60">
        <f>IF($C$5="AVERAGE CUSTOMER",VLOOKUP(Menu!D7,DATA,18,FALSE),($F$11*VLOOKUP(Menu!D7,DATA,18,FALSE))/1000)</f>
        <v>3.9128799999999997E-3</v>
      </c>
      <c r="R13" s="60">
        <f>IF($C$5="AVERAGE CUSTOMER",VLOOKUP(Menu!D7,DATA,19,FALSE),($F$11*VLOOKUP(Menu!D7,DATA,19,FALSE))/1000)</f>
        <v>7.59298E-3</v>
      </c>
      <c r="S13" s="73">
        <v>0</v>
      </c>
      <c r="Y13" s="49">
        <f t="shared" si="0"/>
        <v>0</v>
      </c>
      <c r="AD13" s="49">
        <f>IF($C$5="Average",VLOOKUP(Menu!D8,DATA,14,FALSE),VLOOKUP(Menu!D8,DATA,14,FALSE)*$F$11*0.001)</f>
        <v>-0.10247485338039</v>
      </c>
    </row>
    <row r="14" spans="1:31" x14ac:dyDescent="0.25">
      <c r="H14" s="61">
        <v>7</v>
      </c>
      <c r="I14" s="58">
        <f>IF($C$5="AVERAGE CUSTOMER",VLOOKUP(Menu!D8,DATA,5,FALSE),($F$11*VLOOKUP(Menu!D8,DATA,5,FALSE))/1000)</f>
        <v>0.70390476000000002</v>
      </c>
      <c r="J14" s="58">
        <f>IF($C$5="AVERAGE CUSTOMER",VLOOKUP(Menu!D8,DATA,6,FALSE),($F$11*VLOOKUP(Menu!D8,DATA,6,FALSE))/1000)</f>
        <v>0.70854318999999999</v>
      </c>
      <c r="K14" s="62">
        <f t="shared" si="1"/>
        <v>-4.6384299999999712E-3</v>
      </c>
      <c r="L14" s="64">
        <f t="shared" si="2"/>
        <v>-6.5895704413193217E-3</v>
      </c>
      <c r="M14" s="63">
        <f>VLOOKUP(Menu!D8,DATA,10,FALSE)</f>
        <v>67.972520000000003</v>
      </c>
      <c r="N14" s="60">
        <f>IF($C$5="AVERAGE CUSTOMER",VLOOKUP(Menu!D8,DATA,15,FALSE),($F$11*VLOOKUP(Menu!D8,DATA,15,FALSE))/1000)</f>
        <v>-1.1551580000000001E-2</v>
      </c>
      <c r="O14" s="60">
        <f>IF($C$5="AVERAGE CUSTOMER",VLOOKUP(Menu!D8,DATA,16,FALSE),($F$11*VLOOKUP(Menu!D8,DATA,16,FALSE))/1000)</f>
        <v>-7.5009100000000004E-3</v>
      </c>
      <c r="P14" s="60">
        <f>IF($C$5="AVERAGE CUSTOMER",VLOOKUP(Menu!D8,DATA,17,FALSE),($F$11*VLOOKUP(Menu!D8,DATA,17,FALSE))/1000)</f>
        <v>-4.6384299999999998E-3</v>
      </c>
      <c r="Q14" s="60">
        <f>IF($C$5="AVERAGE CUSTOMER",VLOOKUP(Menu!D8,DATA,18,FALSE),($F$11*VLOOKUP(Menu!D8,DATA,18,FALSE))/1000)</f>
        <v>-1.7759500000000001E-3</v>
      </c>
      <c r="R14" s="60">
        <f>IF($C$5="AVERAGE CUSTOMER",VLOOKUP(Menu!D8,DATA,19,FALSE),($F$11*VLOOKUP(Menu!D8,DATA,19,FALSE))/1000)</f>
        <v>2.27472E-3</v>
      </c>
      <c r="S14" s="73">
        <v>0</v>
      </c>
      <c r="Y14" s="49">
        <f t="shared" si="0"/>
        <v>0</v>
      </c>
      <c r="Z14" s="1">
        <f t="shared" ref="Z14:Z27" si="3">K15</f>
        <v>4.2273099999999841E-3</v>
      </c>
      <c r="AA14" s="1">
        <f t="shared" ref="AA14:AA27" si="4">L15</f>
        <v>5.4499666321995641E-3</v>
      </c>
      <c r="AB14" s="1">
        <f t="shared" ref="AB14:AB27" si="5">I15</f>
        <v>0.77565795999999998</v>
      </c>
      <c r="AD14" s="49">
        <f>IF($C$5="Average",VLOOKUP(Menu!D9,DATA,14,FALSE),VLOOKUP(Menu!D9,DATA,14,FALSE)*$F$11*0.001)</f>
        <v>9.3392154768629998E-2</v>
      </c>
    </row>
    <row r="15" spans="1:31" x14ac:dyDescent="0.25">
      <c r="H15" s="61">
        <v>8</v>
      </c>
      <c r="I15" s="58">
        <f>IF($C$5="AVERAGE CUSTOMER",VLOOKUP(Menu!D9,DATA,5,FALSE),($F$11*VLOOKUP(Menu!D9,DATA,5,FALSE))/1000)</f>
        <v>0.77565795999999998</v>
      </c>
      <c r="J15" s="58">
        <f>IF($C$5="AVERAGE CUSTOMER",VLOOKUP(Menu!D9,DATA,6,FALSE),($F$11*VLOOKUP(Menu!D9,DATA,6,FALSE))/1000)</f>
        <v>0.77143065</v>
      </c>
      <c r="K15" s="62">
        <f t="shared" si="1"/>
        <v>4.2273099999999841E-3</v>
      </c>
      <c r="L15" s="64">
        <f t="shared" si="2"/>
        <v>5.4499666321995641E-3</v>
      </c>
      <c r="M15" s="63">
        <f>VLOOKUP(Menu!D9,DATA,10,FALSE)</f>
        <v>72.162509999999997</v>
      </c>
      <c r="N15" s="60">
        <f>IF($C$5="AVERAGE CUSTOMER",VLOOKUP(Menu!D9,DATA,15,FALSE),($F$11*VLOOKUP(Menu!D9,DATA,15,FALSE))/1000)</f>
        <v>-3.6207499999999998E-3</v>
      </c>
      <c r="O15" s="60">
        <f>IF($C$5="AVERAGE CUSTOMER",VLOOKUP(Menu!D9,DATA,16,FALSE),($F$11*VLOOKUP(Menu!D9,DATA,16,FALSE))/1000)</f>
        <v>9.7772000000000006E-4</v>
      </c>
      <c r="P15" s="60">
        <f>IF($C$5="AVERAGE CUSTOMER",VLOOKUP(Menu!D9,DATA,17,FALSE),($F$11*VLOOKUP(Menu!D9,DATA,17,FALSE))/1000)</f>
        <v>4.2273099999999997E-3</v>
      </c>
      <c r="Q15" s="60">
        <f>IF($C$5="AVERAGE CUSTOMER",VLOOKUP(Menu!D9,DATA,18,FALSE),($F$11*VLOOKUP(Menu!D9,DATA,18,FALSE))/1000)</f>
        <v>7.4768999999999999E-3</v>
      </c>
      <c r="R15" s="60">
        <f>IF($C$5="AVERAGE CUSTOMER",VLOOKUP(Menu!D9,DATA,19,FALSE),($F$11*VLOOKUP(Menu!D9,DATA,19,FALSE))/1000)</f>
        <v>1.207537E-2</v>
      </c>
      <c r="S15" s="74">
        <v>0</v>
      </c>
      <c r="T15" s="13"/>
      <c r="U15" s="13"/>
      <c r="V15" s="13"/>
      <c r="W15" s="13"/>
      <c r="Y15" s="49">
        <f t="shared" si="0"/>
        <v>0</v>
      </c>
      <c r="Z15" s="1">
        <f t="shared" si="3"/>
        <v>-4.43960000000021E-4</v>
      </c>
      <c r="AA15" s="1">
        <f t="shared" si="4"/>
        <v>-5.342836994696083E-4</v>
      </c>
      <c r="AB15" s="1">
        <f t="shared" si="5"/>
        <v>0.83094431000000002</v>
      </c>
      <c r="AD15" s="49">
        <f>IF($C$5="Average",VLOOKUP(Menu!D10,DATA,14,FALSE),VLOOKUP(Menu!D10,DATA,14,FALSE)*$F$11*0.001)</f>
        <v>-9.8082187090800001E-3</v>
      </c>
    </row>
    <row r="16" spans="1:31" x14ac:dyDescent="0.25">
      <c r="H16" s="61">
        <v>9</v>
      </c>
      <c r="I16" s="58">
        <f>IF($C$5="AVERAGE CUSTOMER",VLOOKUP(Menu!D10,DATA,5,FALSE),($F$11*VLOOKUP(Menu!D10,DATA,5,FALSE))/1000)</f>
        <v>0.83094431000000002</v>
      </c>
      <c r="J16" s="58">
        <f>IF($C$5="AVERAGE CUSTOMER",VLOOKUP(Menu!D10,DATA,6,FALSE),($F$11*VLOOKUP(Menu!D10,DATA,6,FALSE))/1000)</f>
        <v>0.83138827000000004</v>
      </c>
      <c r="K16" s="62">
        <f t="shared" si="1"/>
        <v>-4.43960000000021E-4</v>
      </c>
      <c r="L16" s="64">
        <f t="shared" si="2"/>
        <v>-5.342836994696083E-4</v>
      </c>
      <c r="M16" s="63">
        <f>VLOOKUP(Menu!D10,DATA,10,FALSE)</f>
        <v>77.594009999999997</v>
      </c>
      <c r="N16" s="60">
        <f>IF($C$5="AVERAGE CUSTOMER",VLOOKUP(Menu!D10,DATA,15,FALSE),($F$11*VLOOKUP(Menu!D10,DATA,15,FALSE))/1000)</f>
        <v>-9.9323399999999996E-3</v>
      </c>
      <c r="O16" s="60">
        <f>IF($C$5="AVERAGE CUSTOMER",VLOOKUP(Menu!D10,DATA,16,FALSE),($F$11*VLOOKUP(Menu!D10,DATA,16,FALSE))/1000)</f>
        <v>-4.37274E-3</v>
      </c>
      <c r="P16" s="60">
        <f>IF($C$5="AVERAGE CUSTOMER",VLOOKUP(Menu!D10,DATA,17,FALSE),($F$11*VLOOKUP(Menu!D10,DATA,17,FALSE))/1000)</f>
        <v>-4.4396000000000003E-4</v>
      </c>
      <c r="Q16" s="60">
        <f>IF($C$5="AVERAGE CUSTOMER",VLOOKUP(Menu!D10,DATA,18,FALSE),($F$11*VLOOKUP(Menu!D10,DATA,18,FALSE))/1000)</f>
        <v>3.48482E-3</v>
      </c>
      <c r="R16" s="60">
        <f>IF($C$5="AVERAGE CUSTOMER",VLOOKUP(Menu!D10,DATA,19,FALSE),($F$11*VLOOKUP(Menu!D10,DATA,19,FALSE))/1000)</f>
        <v>9.0444199999999992E-3</v>
      </c>
      <c r="S16" s="75">
        <v>0</v>
      </c>
      <c r="T16" s="47"/>
      <c r="U16" s="47"/>
      <c r="V16" s="48"/>
      <c r="W16" s="47"/>
      <c r="Y16" s="49">
        <f t="shared" si="0"/>
        <v>0</v>
      </c>
      <c r="Z16" s="1">
        <f t="shared" si="3"/>
        <v>2.0956399999999542E-3</v>
      </c>
      <c r="AA16" s="1">
        <f t="shared" si="4"/>
        <v>2.2834212074874325E-3</v>
      </c>
      <c r="AB16" s="1">
        <f t="shared" si="5"/>
        <v>0.91776321999999999</v>
      </c>
      <c r="AD16" s="49">
        <f>IF($C$5="Average",VLOOKUP(Menu!D11,DATA,14,FALSE),VLOOKUP(Menu!D11,DATA,14,FALSE)*$F$11*0.001)</f>
        <v>4.6298079681720006E-2</v>
      </c>
    </row>
    <row r="17" spans="1:30" x14ac:dyDescent="0.25">
      <c r="H17" s="61">
        <v>10</v>
      </c>
      <c r="I17" s="58">
        <f>IF($C$5="AVERAGE CUSTOMER",VLOOKUP(Menu!D11,DATA,5,FALSE),($F$11*VLOOKUP(Menu!D11,DATA,5,FALSE))/1000)</f>
        <v>0.91776321999999999</v>
      </c>
      <c r="J17" s="58">
        <f>IF($C$5="AVERAGE CUSTOMER",VLOOKUP(Menu!D11,DATA,6,FALSE),($F$11*VLOOKUP(Menu!D11,DATA,6,FALSE))/1000)</f>
        <v>0.91566758000000004</v>
      </c>
      <c r="K17" s="62">
        <f t="shared" si="1"/>
        <v>2.0956399999999542E-3</v>
      </c>
      <c r="L17" s="64">
        <f t="shared" si="2"/>
        <v>2.2834212074874325E-3</v>
      </c>
      <c r="M17" s="63">
        <f>VLOOKUP(Menu!D11,DATA,10,FALSE)</f>
        <v>82.961489999999998</v>
      </c>
      <c r="N17" s="60">
        <f>IF($C$5="AVERAGE CUSTOMER",VLOOKUP(Menu!D11,DATA,15,FALSE),($F$11*VLOOKUP(Menu!D11,DATA,15,FALSE))/1000)</f>
        <v>-9.4701799999999999E-3</v>
      </c>
      <c r="O17" s="60">
        <f>IF($C$5="AVERAGE CUSTOMER",VLOOKUP(Menu!D11,DATA,16,FALSE),($F$11*VLOOKUP(Menu!D11,DATA,16,FALSE))/1000)</f>
        <v>-2.6933299999999999E-3</v>
      </c>
      <c r="P17" s="60">
        <f>IF($C$5="AVERAGE CUSTOMER",VLOOKUP(Menu!D11,DATA,17,FALSE),($F$11*VLOOKUP(Menu!D11,DATA,17,FALSE))/1000)</f>
        <v>2.0956400000000002E-3</v>
      </c>
      <c r="Q17" s="60">
        <f>IF($C$5="AVERAGE CUSTOMER",VLOOKUP(Menu!D11,DATA,18,FALSE),($F$11*VLOOKUP(Menu!D11,DATA,18,FALSE))/1000)</f>
        <v>6.8846100000000002E-3</v>
      </c>
      <c r="R17" s="60">
        <f>IF($C$5="AVERAGE CUSTOMER",VLOOKUP(Menu!D11,DATA,19,FALSE),($F$11*VLOOKUP(Menu!D11,DATA,19,FALSE))/1000)</f>
        <v>1.366146E-2</v>
      </c>
      <c r="S17" s="75">
        <v>0</v>
      </c>
      <c r="T17" s="47"/>
      <c r="U17" s="47"/>
      <c r="V17" s="48"/>
      <c r="W17" s="47"/>
      <c r="Y17" s="49">
        <f t="shared" si="0"/>
        <v>0</v>
      </c>
      <c r="Z17" s="1">
        <f t="shared" si="3"/>
        <v>1.0234899999999936E-2</v>
      </c>
      <c r="AA17" s="1">
        <f t="shared" si="4"/>
        <v>9.5516494977938467E-3</v>
      </c>
      <c r="AB17" s="1">
        <f t="shared" si="5"/>
        <v>1.0715322</v>
      </c>
      <c r="AD17" s="49">
        <f>IF($C$5="Average",VLOOKUP(Menu!D12,DATA,14,FALSE),VLOOKUP(Menu!D12,DATA,14,FALSE)*$F$11*0.001)</f>
        <v>0.22611527539770002</v>
      </c>
    </row>
    <row r="18" spans="1:30" x14ac:dyDescent="0.25">
      <c r="H18" s="61">
        <v>11</v>
      </c>
      <c r="I18" s="58">
        <f>IF($C$5="AVERAGE CUSTOMER",VLOOKUP(Menu!D12,DATA,5,FALSE),($F$11*VLOOKUP(Menu!D12,DATA,5,FALSE))/1000)</f>
        <v>1.0715322</v>
      </c>
      <c r="J18" s="58">
        <f>IF($C$5="AVERAGE CUSTOMER",VLOOKUP(Menu!D12,DATA,6,FALSE),($F$11*VLOOKUP(Menu!D12,DATA,6,FALSE))/1000)</f>
        <v>1.0612973000000001</v>
      </c>
      <c r="K18" s="62">
        <f t="shared" si="1"/>
        <v>1.0234899999999936E-2</v>
      </c>
      <c r="L18" s="64">
        <f t="shared" si="2"/>
        <v>9.5516494977938467E-3</v>
      </c>
      <c r="M18" s="63">
        <f>VLOOKUP(Menu!D12,DATA,10,FALSE)</f>
        <v>87.884029999999996</v>
      </c>
      <c r="N18" s="60">
        <f>IF($C$5="AVERAGE CUSTOMER",VLOOKUP(Menu!D12,DATA,15,FALSE),($F$11*VLOOKUP(Menu!D12,DATA,15,FALSE))/1000)</f>
        <v>-3.65694E-3</v>
      </c>
      <c r="O18" s="60">
        <f>IF($C$5="AVERAGE CUSTOMER",VLOOKUP(Menu!D12,DATA,16,FALSE),($F$11*VLOOKUP(Menu!D12,DATA,16,FALSE))/1000)</f>
        <v>4.4828100000000003E-3</v>
      </c>
      <c r="P18" s="60">
        <f>IF($C$5="AVERAGE CUSTOMER",VLOOKUP(Menu!D12,DATA,17,FALSE),($F$11*VLOOKUP(Menu!D12,DATA,17,FALSE))/1000)</f>
        <v>1.02349E-2</v>
      </c>
      <c r="Q18" s="60">
        <f>IF($C$5="AVERAGE CUSTOMER",VLOOKUP(Menu!D12,DATA,18,FALSE),($F$11*VLOOKUP(Menu!D12,DATA,18,FALSE))/1000)</f>
        <v>1.598699E-2</v>
      </c>
      <c r="R18" s="60">
        <f>IF($C$5="AVERAGE CUSTOMER",VLOOKUP(Menu!D12,DATA,19,FALSE),($F$11*VLOOKUP(Menu!D12,DATA,19,FALSE))/1000)</f>
        <v>2.4126740000000001E-2</v>
      </c>
      <c r="S18" s="76">
        <v>0</v>
      </c>
      <c r="T18" s="46"/>
      <c r="U18" s="13"/>
      <c r="V18" s="13"/>
      <c r="W18" s="13"/>
      <c r="Y18" s="49">
        <f t="shared" si="0"/>
        <v>0</v>
      </c>
      <c r="Z18" s="1">
        <f t="shared" si="3"/>
        <v>2.1214300000000019E-2</v>
      </c>
      <c r="AA18" s="1">
        <f t="shared" si="4"/>
        <v>1.619598034797429E-2</v>
      </c>
      <c r="AB18" s="1">
        <f t="shared" si="5"/>
        <v>1.3098497</v>
      </c>
      <c r="AD18" s="49">
        <f>IF($C$5="Average",VLOOKUP(Menu!D13,DATA,14,FALSE),VLOOKUP(Menu!D13,DATA,14,FALSE)*$F$11*0.001)</f>
        <v>0.46867847139390001</v>
      </c>
    </row>
    <row r="19" spans="1:30" x14ac:dyDescent="0.25">
      <c r="H19" s="61">
        <v>12</v>
      </c>
      <c r="I19" s="58">
        <f>IF($C$5="AVERAGE CUSTOMER",VLOOKUP(Menu!D13,DATA,5,FALSE),($F$11*VLOOKUP(Menu!D13,DATA,5,FALSE))/1000)</f>
        <v>1.3098497</v>
      </c>
      <c r="J19" s="58">
        <f>IF($C$5="AVERAGE CUSTOMER",VLOOKUP(Menu!D13,DATA,6,FALSE),($F$11*VLOOKUP(Menu!D13,DATA,6,FALSE))/1000)</f>
        <v>1.2886354</v>
      </c>
      <c r="K19" s="62">
        <f t="shared" si="1"/>
        <v>2.1214300000000019E-2</v>
      </c>
      <c r="L19" s="64">
        <f t="shared" si="2"/>
        <v>1.619598034797429E-2</v>
      </c>
      <c r="M19" s="63">
        <f>VLOOKUP(Menu!D13,DATA,10,FALSE)</f>
        <v>91.743309999999994</v>
      </c>
      <c r="N19" s="60">
        <f>IF($C$5="AVERAGE CUSTOMER",VLOOKUP(Menu!D13,DATA,15,FALSE),($F$11*VLOOKUP(Menu!D13,DATA,15,FALSE))/1000)</f>
        <v>4.8631999999999998E-3</v>
      </c>
      <c r="O19" s="60">
        <f>IF($C$5="AVERAGE CUSTOMER",VLOOKUP(Menu!D13,DATA,16,FALSE),($F$11*VLOOKUP(Menu!D13,DATA,16,FALSE))/1000)</f>
        <v>1.4443920000000001E-2</v>
      </c>
      <c r="P19" s="60">
        <f>IF($C$5="AVERAGE CUSTOMER",VLOOKUP(Menu!D13,DATA,17,FALSE),($F$11*VLOOKUP(Menu!D13,DATA,17,FALSE))/1000)</f>
        <v>2.1214299999999998E-2</v>
      </c>
      <c r="Q19" s="60">
        <f>IF($C$5="AVERAGE CUSTOMER",VLOOKUP(Menu!D13,DATA,18,FALSE),($F$11*VLOOKUP(Menu!D13,DATA,18,FALSE))/1000)</f>
        <v>2.7984680000000001E-2</v>
      </c>
      <c r="R19" s="60">
        <f>IF($C$5="AVERAGE CUSTOMER",VLOOKUP(Menu!D13,DATA,19,FALSE),($F$11*VLOOKUP(Menu!D13,DATA,19,FALSE))/1000)</f>
        <v>3.7565399999999999E-2</v>
      </c>
      <c r="S19" s="76">
        <v>0</v>
      </c>
      <c r="Y19" s="49">
        <f t="shared" si="0"/>
        <v>0</v>
      </c>
      <c r="Z19" s="1">
        <f t="shared" si="3"/>
        <v>3.1966200000000056E-2</v>
      </c>
      <c r="AA19" s="1">
        <f t="shared" si="4"/>
        <v>1.9792231780282995E-2</v>
      </c>
      <c r="AB19" s="1">
        <f t="shared" si="5"/>
        <v>1.6150882</v>
      </c>
      <c r="AD19" s="49">
        <f>IF($C$5="Average",VLOOKUP(Menu!D14,DATA,14,FALSE),VLOOKUP(Menu!D14,DATA,14,FALSE)*$F$11*0.001)</f>
        <v>0.7062156070326</v>
      </c>
    </row>
    <row r="20" spans="1:30" x14ac:dyDescent="0.25">
      <c r="H20" s="61">
        <v>13</v>
      </c>
      <c r="I20" s="58">
        <f>IF($C$5="AVERAGE CUSTOMER",VLOOKUP(Menu!D14,DATA,5,FALSE),($F$11*VLOOKUP(Menu!D14,DATA,5,FALSE))/1000)</f>
        <v>1.6150882</v>
      </c>
      <c r="J20" s="58">
        <f>IF($C$5="AVERAGE CUSTOMER",VLOOKUP(Menu!D14,DATA,6,FALSE),($F$11*VLOOKUP(Menu!D14,DATA,6,FALSE))/1000)</f>
        <v>1.5831219999999999</v>
      </c>
      <c r="K20" s="62">
        <f t="shared" si="1"/>
        <v>3.1966200000000056E-2</v>
      </c>
      <c r="L20" s="64">
        <f t="shared" si="2"/>
        <v>1.9792231780282995E-2</v>
      </c>
      <c r="M20" s="63">
        <f>VLOOKUP(Menu!D14,DATA,10,FALSE)</f>
        <v>94.887780000000006</v>
      </c>
      <c r="N20" s="60">
        <f>IF($C$5="AVERAGE CUSTOMER",VLOOKUP(Menu!D14,DATA,15,FALSE),($F$11*VLOOKUP(Menu!D14,DATA,15,FALSE))/1000)</f>
        <v>1.3455989999999999E-2</v>
      </c>
      <c r="O20" s="60">
        <f>IF($C$5="AVERAGE CUSTOMER",VLOOKUP(Menu!D14,DATA,16,FALSE),($F$11*VLOOKUP(Menu!D14,DATA,16,FALSE))/1000)</f>
        <v>2.4301819999999998E-2</v>
      </c>
      <c r="P20" s="60">
        <f>IF($C$5="AVERAGE CUSTOMER",VLOOKUP(Menu!D14,DATA,17,FALSE),($F$11*VLOOKUP(Menu!D14,DATA,17,FALSE))/1000)</f>
        <v>3.19662E-2</v>
      </c>
      <c r="Q20" s="60">
        <f>IF($C$5="AVERAGE CUSTOMER",VLOOKUP(Menu!D14,DATA,18,FALSE),($F$11*VLOOKUP(Menu!D14,DATA,18,FALSE))/1000)</f>
        <v>3.9630579999999999E-2</v>
      </c>
      <c r="R20" s="60">
        <f>IF($C$5="AVERAGE CUSTOMER",VLOOKUP(Menu!D14,DATA,19,FALSE),($F$11*VLOOKUP(Menu!D14,DATA,19,FALSE))/1000)</f>
        <v>5.0476409999999999E-2</v>
      </c>
      <c r="S20" s="76">
        <v>0</v>
      </c>
      <c r="Y20" s="49">
        <f t="shared" si="0"/>
        <v>0</v>
      </c>
      <c r="Z20" s="1">
        <f t="shared" si="3"/>
        <v>2.6848899999999842E-2</v>
      </c>
      <c r="AA20" s="1">
        <f t="shared" si="4"/>
        <v>1.3791341045842469E-2</v>
      </c>
      <c r="AB20" s="1">
        <f t="shared" si="5"/>
        <v>1.9467939999999999</v>
      </c>
      <c r="AD20" s="49">
        <f>IF($C$5="Average",VLOOKUP(Menu!D15,DATA,14,FALSE),VLOOKUP(Menu!D15,DATA,14,FALSE)*$F$11*0.001)</f>
        <v>0.59316128321969996</v>
      </c>
    </row>
    <row r="21" spans="1:30" x14ac:dyDescent="0.25">
      <c r="H21" s="61">
        <v>14</v>
      </c>
      <c r="I21" s="58">
        <f>IF($C$5="AVERAGE CUSTOMER",VLOOKUP(Menu!D15,DATA,5,FALSE),($F$11*VLOOKUP(Menu!D15,DATA,5,FALSE))/1000)</f>
        <v>1.9467939999999999</v>
      </c>
      <c r="J21" s="58">
        <f>IF($C$5="AVERAGE CUSTOMER",VLOOKUP(Menu!D15,DATA,6,FALSE),($F$11*VLOOKUP(Menu!D15,DATA,6,FALSE))/1000)</f>
        <v>1.9199451000000001</v>
      </c>
      <c r="K21" s="62">
        <f t="shared" si="1"/>
        <v>2.6848899999999842E-2</v>
      </c>
      <c r="L21" s="64">
        <f t="shared" si="2"/>
        <v>1.3791341045842469E-2</v>
      </c>
      <c r="M21" s="63">
        <f>VLOOKUP(Menu!D15,DATA,10,FALSE)</f>
        <v>96.897300000000001</v>
      </c>
      <c r="N21" s="60">
        <f>IF($C$5="AVERAGE CUSTOMER",VLOOKUP(Menu!D15,DATA,15,FALSE),($F$11*VLOOKUP(Menu!D15,DATA,15,FALSE))/1000)</f>
        <v>6.5422099999999997E-3</v>
      </c>
      <c r="O21" s="60">
        <f>IF($C$5="AVERAGE CUSTOMER",VLOOKUP(Menu!D15,DATA,16,FALSE),($F$11*VLOOKUP(Menu!D15,DATA,16,FALSE))/1000)</f>
        <v>1.8440660000000001E-2</v>
      </c>
      <c r="P21" s="60">
        <f>IF($C$5="AVERAGE CUSTOMER",VLOOKUP(Menu!D15,DATA,17,FALSE),($F$11*VLOOKUP(Menu!D15,DATA,17,FALSE))/1000)</f>
        <v>2.6848899999999998E-2</v>
      </c>
      <c r="Q21" s="60">
        <f>IF($C$5="AVERAGE CUSTOMER",VLOOKUP(Menu!D15,DATA,18,FALSE),($F$11*VLOOKUP(Menu!D15,DATA,18,FALSE))/1000)</f>
        <v>3.5257139999999999E-2</v>
      </c>
      <c r="R21" s="60">
        <f>IF($C$5="AVERAGE CUSTOMER",VLOOKUP(Menu!D15,DATA,19,FALSE),($F$11*VLOOKUP(Menu!D15,DATA,19,FALSE))/1000)</f>
        <v>4.7155589999999997E-2</v>
      </c>
      <c r="S21" s="76">
        <v>0</v>
      </c>
      <c r="Y21" s="49">
        <f t="shared" si="0"/>
        <v>0</v>
      </c>
      <c r="Z21" s="1">
        <f t="shared" si="3"/>
        <v>0.19757709999999973</v>
      </c>
      <c r="AA21" s="1">
        <f t="shared" si="4"/>
        <v>8.757385911633396E-2</v>
      </c>
      <c r="AB21" s="1">
        <f t="shared" si="5"/>
        <v>2.2561195999999999</v>
      </c>
      <c r="AD21" s="49">
        <f>IF($C$5="Average",VLOOKUP(Menu!D16,DATA,14,FALSE),VLOOKUP(Menu!D16,DATA,14,FALSE)*$F$11*0.001)</f>
        <v>4.3649865048783001</v>
      </c>
    </row>
    <row r="22" spans="1:30" x14ac:dyDescent="0.25">
      <c r="H22" s="61">
        <v>15</v>
      </c>
      <c r="I22" s="58">
        <f>IF($C$5="AVERAGE CUSTOMER",VLOOKUP(Menu!D16,DATA,5,FALSE),($F$11*VLOOKUP(Menu!D16,DATA,5,FALSE))/1000)</f>
        <v>2.2561195999999999</v>
      </c>
      <c r="J22" s="58">
        <f>IF($C$5="AVERAGE CUSTOMER",VLOOKUP(Menu!D16,DATA,6,FALSE),($F$11*VLOOKUP(Menu!D16,DATA,6,FALSE))/1000)</f>
        <v>2.0585425000000002</v>
      </c>
      <c r="K22" s="62">
        <f t="shared" si="1"/>
        <v>0.19757709999999973</v>
      </c>
      <c r="L22" s="64">
        <f t="shared" si="2"/>
        <v>8.757385911633396E-2</v>
      </c>
      <c r="M22" s="63">
        <f>VLOOKUP(Menu!D16,DATA,10,FALSE)</f>
        <v>98.197540000000004</v>
      </c>
      <c r="N22" s="60">
        <f>IF($C$5="AVERAGE CUSTOMER",VLOOKUP(Menu!D16,DATA,15,FALSE),($F$11*VLOOKUP(Menu!D16,DATA,15,FALSE))/1000)</f>
        <v>0.17728627999999999</v>
      </c>
      <c r="O22" s="60">
        <f>IF($C$5="AVERAGE CUSTOMER",VLOOKUP(Menu!D16,DATA,16,FALSE),($F$11*VLOOKUP(Menu!D16,DATA,16,FALSE))/1000)</f>
        <v>0.18917543000000001</v>
      </c>
      <c r="P22" s="60">
        <f>IF($C$5="AVERAGE CUSTOMER",VLOOKUP(Menu!D16,DATA,17,FALSE),($F$11*VLOOKUP(Menu!D16,DATA,17,FALSE))/1000)</f>
        <v>0.19757710000000001</v>
      </c>
      <c r="Q22" s="60">
        <f>IF($C$5="AVERAGE CUSTOMER",VLOOKUP(Menu!D16,DATA,18,FALSE),($F$11*VLOOKUP(Menu!D16,DATA,18,FALSE))/1000)</f>
        <v>0.20597877000000001</v>
      </c>
      <c r="R22" s="60">
        <f>IF($C$5="AVERAGE CUSTOMER",VLOOKUP(Menu!D16,DATA,19,FALSE),($F$11*VLOOKUP(Menu!D16,DATA,19,FALSE))/1000)</f>
        <v>0.21786791999999999</v>
      </c>
      <c r="S22" s="76">
        <v>0</v>
      </c>
      <c r="Y22" s="49">
        <f t="shared" si="0"/>
        <v>1</v>
      </c>
      <c r="Z22" s="1">
        <f t="shared" si="3"/>
        <v>0.55612169999999983</v>
      </c>
      <c r="AA22" s="1">
        <f t="shared" si="4"/>
        <v>0.21989410857038735</v>
      </c>
      <c r="AB22" s="1">
        <f t="shared" si="5"/>
        <v>2.5290431999999998</v>
      </c>
      <c r="AD22" s="49">
        <f>IF($C$5="Average",VLOOKUP(Menu!D17,DATA,14,FALSE),VLOOKUP(Menu!D17,DATA,14,FALSE)*$F$11*0.001)</f>
        <v>12.286159254134102</v>
      </c>
    </row>
    <row r="23" spans="1:30" x14ac:dyDescent="0.25">
      <c r="A23" s="11" t="str">
        <f>IF(C5="AVERAGE CUSTOMER","kW","MW")</f>
        <v>kW</v>
      </c>
      <c r="H23" s="61">
        <v>16</v>
      </c>
      <c r="I23" s="58">
        <f>IF($C$5="AVERAGE CUSTOMER",VLOOKUP(Menu!D17,DATA,5,FALSE),($F$11*VLOOKUP(Menu!D17,DATA,5,FALSE))/1000)</f>
        <v>2.5290431999999998</v>
      </c>
      <c r="J23" s="58">
        <f>IF($C$5="AVERAGE CUSTOMER",VLOOKUP(Menu!D17,DATA,6,FALSE),($F$11*VLOOKUP(Menu!D17,DATA,6,FALSE))/1000)</f>
        <v>1.9729215</v>
      </c>
      <c r="K23" s="62">
        <f t="shared" si="1"/>
        <v>0.55612169999999983</v>
      </c>
      <c r="L23" s="64">
        <f t="shared" si="2"/>
        <v>0.21989410857038735</v>
      </c>
      <c r="M23" s="63">
        <f>VLOOKUP(Menu!D17,DATA,10,FALSE)</f>
        <v>98.511060000000001</v>
      </c>
      <c r="N23" s="60">
        <f>IF($C$5="AVERAGE CUSTOMER",VLOOKUP(Menu!D17,DATA,15,FALSE),($F$11*VLOOKUP(Menu!D17,DATA,15,FALSE))/1000)</f>
        <v>0.53740297999999997</v>
      </c>
      <c r="O23" s="60">
        <f>IF($C$5="AVERAGE CUSTOMER",VLOOKUP(Menu!D17,DATA,16,FALSE),($F$11*VLOOKUP(Menu!D17,DATA,16,FALSE))/1000)</f>
        <v>0.54837097999999995</v>
      </c>
      <c r="P23" s="60">
        <f>IF($C$5="AVERAGE CUSTOMER",VLOOKUP(Menu!D17,DATA,17,FALSE),($F$11*VLOOKUP(Menu!D17,DATA,17,FALSE))/1000)</f>
        <v>0.55612170000000005</v>
      </c>
      <c r="Q23" s="60">
        <f>IF($C$5="AVERAGE CUSTOMER",VLOOKUP(Menu!D17,DATA,18,FALSE),($F$11*VLOOKUP(Menu!D17,DATA,18,FALSE))/1000)</f>
        <v>0.56387242000000004</v>
      </c>
      <c r="R23" s="60">
        <f>IF($C$5="AVERAGE CUSTOMER",VLOOKUP(Menu!D17,DATA,19,FALSE),($F$11*VLOOKUP(Menu!D17,DATA,19,FALSE))/1000)</f>
        <v>0.57484042000000002</v>
      </c>
      <c r="S23" s="76">
        <v>0</v>
      </c>
      <c r="Y23" s="49">
        <f t="shared" si="0"/>
        <v>1</v>
      </c>
      <c r="Z23" s="1">
        <f t="shared" si="3"/>
        <v>0.62818649999999998</v>
      </c>
      <c r="AA23" s="1">
        <f t="shared" si="4"/>
        <v>0.22845599487304927</v>
      </c>
      <c r="AB23" s="1">
        <f t="shared" si="5"/>
        <v>2.7497045999999998</v>
      </c>
      <c r="AD23" s="49">
        <f>IF($C$5="Average",VLOOKUP(Menu!D18,DATA,14,FALSE),VLOOKUP(Menu!D18,DATA,14,FALSE)*$F$11*0.001)</f>
        <v>13.8782561088645</v>
      </c>
    </row>
    <row r="24" spans="1:30" x14ac:dyDescent="0.25">
      <c r="H24" s="61">
        <v>17</v>
      </c>
      <c r="I24" s="58">
        <f>IF($C$5="AVERAGE CUSTOMER",VLOOKUP(Menu!D18,DATA,5,FALSE),($F$11*VLOOKUP(Menu!D18,DATA,5,FALSE))/1000)</f>
        <v>2.7497045999999998</v>
      </c>
      <c r="J24" s="58">
        <f>IF($C$5="AVERAGE CUSTOMER",VLOOKUP(Menu!D18,DATA,6,FALSE),($F$11*VLOOKUP(Menu!D18,DATA,6,FALSE))/1000)</f>
        <v>2.1215180999999999</v>
      </c>
      <c r="K24" s="62">
        <f t="shared" si="1"/>
        <v>0.62818649999999998</v>
      </c>
      <c r="L24" s="64">
        <f t="shared" si="2"/>
        <v>0.22845599487304927</v>
      </c>
      <c r="M24" s="63">
        <f>VLOOKUP(Menu!D18,DATA,10,FALSE)</f>
        <v>97.713570000000004</v>
      </c>
      <c r="N24" s="60">
        <f>IF($C$5="AVERAGE CUSTOMER",VLOOKUP(Menu!D18,DATA,15,FALSE),($F$11*VLOOKUP(Menu!D18,DATA,15,FALSE))/1000)</f>
        <v>0.60977908000000003</v>
      </c>
      <c r="O24" s="60">
        <f>IF($C$5="AVERAGE CUSTOMER",VLOOKUP(Menu!D18,DATA,16,FALSE),($F$11*VLOOKUP(Menu!D18,DATA,16,FALSE))/1000)</f>
        <v>0.62056467999999998</v>
      </c>
      <c r="P24" s="60">
        <f>IF($C$5="AVERAGE CUSTOMER",VLOOKUP(Menu!D18,DATA,17,FALSE),($F$11*VLOOKUP(Menu!D18,DATA,17,FALSE))/1000)</f>
        <v>0.62818649999999998</v>
      </c>
      <c r="Q24" s="60">
        <f>IF($C$5="AVERAGE CUSTOMER",VLOOKUP(Menu!D18,DATA,18,FALSE),($F$11*VLOOKUP(Menu!D18,DATA,18,FALSE))/1000)</f>
        <v>0.63580831999999998</v>
      </c>
      <c r="R24" s="60">
        <f>IF($C$5="AVERAGE CUSTOMER",VLOOKUP(Menu!D18,DATA,19,FALSE),($F$11*VLOOKUP(Menu!D18,DATA,19,FALSE))/1000)</f>
        <v>0.64659392000000004</v>
      </c>
      <c r="S24" s="76">
        <v>0</v>
      </c>
      <c r="Y24" s="49">
        <f t="shared" si="0"/>
        <v>1</v>
      </c>
      <c r="Z24" s="1">
        <f t="shared" si="3"/>
        <v>0.66536580000000001</v>
      </c>
      <c r="AA24" s="1">
        <f t="shared" si="4"/>
        <v>0.22837944817064632</v>
      </c>
      <c r="AB24" s="1">
        <f t="shared" si="5"/>
        <v>2.9134224</v>
      </c>
      <c r="AD24" s="49">
        <f>IF($C$5="Average",VLOOKUP(Menu!D19,DATA,14,FALSE),VLOOKUP(Menu!D19,DATA,14,FALSE)*$F$11*0.001)</f>
        <v>14.6996425082034</v>
      </c>
    </row>
    <row r="25" spans="1:30" x14ac:dyDescent="0.25">
      <c r="H25" s="61">
        <v>18</v>
      </c>
      <c r="I25" s="58">
        <f>IF($C$5="AVERAGE CUSTOMER",VLOOKUP(Menu!D19,DATA,5,FALSE),($F$11*VLOOKUP(Menu!D19,DATA,5,FALSE))/1000)</f>
        <v>2.9134224</v>
      </c>
      <c r="J25" s="58">
        <f>IF($C$5="AVERAGE CUSTOMER",VLOOKUP(Menu!D19,DATA,6,FALSE),($F$11*VLOOKUP(Menu!D19,DATA,6,FALSE))/1000)</f>
        <v>2.2480566</v>
      </c>
      <c r="K25" s="62">
        <f t="shared" si="1"/>
        <v>0.66536580000000001</v>
      </c>
      <c r="L25" s="64">
        <f t="shared" si="2"/>
        <v>0.22837944817064632</v>
      </c>
      <c r="M25" s="63">
        <f>VLOOKUP(Menu!D19,DATA,10,FALSE)</f>
        <v>96.590069999999997</v>
      </c>
      <c r="N25" s="60">
        <f>IF($C$5="AVERAGE CUSTOMER",VLOOKUP(Menu!D19,DATA,15,FALSE),($F$11*VLOOKUP(Menu!D19,DATA,15,FALSE))/1000)</f>
        <v>0.64729718999999997</v>
      </c>
      <c r="O25" s="60">
        <f>IF($C$5="AVERAGE CUSTOMER",VLOOKUP(Menu!D19,DATA,16,FALSE),($F$11*VLOOKUP(Menu!D19,DATA,16,FALSE))/1000)</f>
        <v>0.65788427000000005</v>
      </c>
      <c r="P25" s="60">
        <f>IF($C$5="AVERAGE CUSTOMER",VLOOKUP(Menu!D19,DATA,17,FALSE),($F$11*VLOOKUP(Menu!D19,DATA,17,FALSE))/1000)</f>
        <v>0.66536580000000001</v>
      </c>
      <c r="Q25" s="60">
        <f>IF($C$5="AVERAGE CUSTOMER",VLOOKUP(Menu!D19,DATA,18,FALSE),($F$11*VLOOKUP(Menu!D19,DATA,18,FALSE))/1000)</f>
        <v>0.67284732999999997</v>
      </c>
      <c r="R25" s="60">
        <f>IF($C$5="AVERAGE CUSTOMER",VLOOKUP(Menu!D19,DATA,19,FALSE),($F$11*VLOOKUP(Menu!D19,DATA,19,FALSE))/1000)</f>
        <v>0.68343441000000005</v>
      </c>
      <c r="S25" s="76">
        <v>0</v>
      </c>
      <c r="Y25" s="49">
        <f t="shared" si="0"/>
        <v>0</v>
      </c>
      <c r="Z25" s="1">
        <f t="shared" si="3"/>
        <v>-0.12710449999999973</v>
      </c>
      <c r="AA25" s="1">
        <f t="shared" si="4"/>
        <v>-4.3577324109667158E-2</v>
      </c>
      <c r="AB25" s="1">
        <f t="shared" si="5"/>
        <v>2.9167578000000001</v>
      </c>
      <c r="AD25" s="49">
        <f>IF($C$5="Average",VLOOKUP(Menu!D20,DATA,14,FALSE),VLOOKUP(Menu!D20,DATA,14,FALSE)*$F$11*0.001)</f>
        <v>-2.8080654448785003</v>
      </c>
    </row>
    <row r="26" spans="1:30" x14ac:dyDescent="0.25">
      <c r="H26" s="61">
        <v>19</v>
      </c>
      <c r="I26" s="58">
        <f>IF($C$5="AVERAGE CUSTOMER",VLOOKUP(Menu!D20,DATA,5,FALSE),($F$11*VLOOKUP(Menu!D20,DATA,5,FALSE))/1000)</f>
        <v>2.9167578000000001</v>
      </c>
      <c r="J26" s="58">
        <f>IF($C$5="AVERAGE CUSTOMER",VLOOKUP(Menu!D20,DATA,6,FALSE),($F$11*VLOOKUP(Menu!D20,DATA,6,FALSE))/1000)</f>
        <v>3.0438622999999998</v>
      </c>
      <c r="K26" s="62">
        <f t="shared" si="1"/>
        <v>-0.12710449999999973</v>
      </c>
      <c r="L26" s="64">
        <f t="shared" si="2"/>
        <v>-4.3577324109667158E-2</v>
      </c>
      <c r="M26" s="63">
        <f>VLOOKUP(Menu!D20,DATA,10,FALSE)</f>
        <v>93.261120000000005</v>
      </c>
      <c r="N26" s="60">
        <f>IF($C$5="AVERAGE CUSTOMER",VLOOKUP(Menu!D20,DATA,15,FALSE),($F$11*VLOOKUP(Menu!D20,DATA,15,FALSE))/1000)</f>
        <v>-0.14830974999999999</v>
      </c>
      <c r="O26" s="60">
        <f>IF($C$5="AVERAGE CUSTOMER",VLOOKUP(Menu!D20,DATA,16,FALSE),($F$11*VLOOKUP(Menu!D20,DATA,16,FALSE))/1000)</f>
        <v>-0.1358848</v>
      </c>
      <c r="P26" s="60">
        <f>IF($C$5="AVERAGE CUSTOMER",VLOOKUP(Menu!D20,DATA,17,FALSE),($F$11*VLOOKUP(Menu!D20,DATA,17,FALSE))/1000)</f>
        <v>-0.12710450000000001</v>
      </c>
      <c r="Q26" s="60">
        <f>IF($C$5="AVERAGE CUSTOMER",VLOOKUP(Menu!D20,DATA,18,FALSE),($F$11*VLOOKUP(Menu!D20,DATA,18,FALSE))/1000)</f>
        <v>-0.1183242</v>
      </c>
      <c r="R26" s="60">
        <f>IF($C$5="AVERAGE CUSTOMER",VLOOKUP(Menu!D20,DATA,19,FALSE),($F$11*VLOOKUP(Menu!D20,DATA,19,FALSE))/1000)</f>
        <v>-0.10589925</v>
      </c>
      <c r="S26" s="76">
        <v>0</v>
      </c>
      <c r="Y26" s="49">
        <f t="shared" si="0"/>
        <v>0</v>
      </c>
      <c r="Z26" s="1">
        <f t="shared" si="3"/>
        <v>-0.26551300000000033</v>
      </c>
      <c r="AA26" s="1">
        <f t="shared" si="4"/>
        <v>-9.7100757235453472E-2</v>
      </c>
      <c r="AB26" s="1">
        <f t="shared" si="5"/>
        <v>2.7344070999999999</v>
      </c>
      <c r="AD26" s="49">
        <f>IF($C$5="Average",VLOOKUP(Menu!D21,DATA,14,FALSE),VLOOKUP(Menu!D21,DATA,14,FALSE)*$F$11*0.001)</f>
        <v>-5.8658653349490004</v>
      </c>
    </row>
    <row r="27" spans="1:30" x14ac:dyDescent="0.25">
      <c r="H27" s="61">
        <v>20</v>
      </c>
      <c r="I27" s="58">
        <f>IF($C$5="AVERAGE CUSTOMER",VLOOKUP(Menu!D21,DATA,5,FALSE),($F$11*VLOOKUP(Menu!D21,DATA,5,FALSE))/1000)</f>
        <v>2.7344070999999999</v>
      </c>
      <c r="J27" s="58">
        <f>IF($C$5="AVERAGE CUSTOMER",VLOOKUP(Menu!D21,DATA,6,FALSE),($F$11*VLOOKUP(Menu!D21,DATA,6,FALSE))/1000)</f>
        <v>2.9999201000000002</v>
      </c>
      <c r="K27" s="62">
        <f t="shared" si="1"/>
        <v>-0.26551300000000033</v>
      </c>
      <c r="L27" s="64">
        <f t="shared" si="2"/>
        <v>-9.7100757235453472E-2</v>
      </c>
      <c r="M27" s="63">
        <f>VLOOKUP(Menu!D21,DATA,10,FALSE)</f>
        <v>89.298959999999994</v>
      </c>
      <c r="N27" s="60">
        <f>IF($C$5="AVERAGE CUSTOMER",VLOOKUP(Menu!D21,DATA,15,FALSE),($F$11*VLOOKUP(Menu!D21,DATA,15,FALSE))/1000)</f>
        <v>-0.28673462999999999</v>
      </c>
      <c r="O27" s="60">
        <f>IF($C$5="AVERAGE CUSTOMER",VLOOKUP(Menu!D21,DATA,16,FALSE),($F$11*VLOOKUP(Menu!D21,DATA,16,FALSE))/1000)</f>
        <v>-0.27430008</v>
      </c>
      <c r="P27" s="60">
        <f>IF($C$5="AVERAGE CUSTOMER",VLOOKUP(Menu!D21,DATA,17,FALSE),($F$11*VLOOKUP(Menu!D21,DATA,17,FALSE))/1000)</f>
        <v>-0.265513</v>
      </c>
      <c r="Q27" s="60">
        <f>IF($C$5="AVERAGE CUSTOMER",VLOOKUP(Menu!D21,DATA,18,FALSE),($F$11*VLOOKUP(Menu!D21,DATA,18,FALSE))/1000)</f>
        <v>-0.25672592</v>
      </c>
      <c r="R27" s="60">
        <f>IF($C$5="AVERAGE CUSTOMER",VLOOKUP(Menu!D21,DATA,19,FALSE),($F$11*VLOOKUP(Menu!D21,DATA,19,FALSE))/1000)</f>
        <v>-0.24429137000000001</v>
      </c>
      <c r="S27" s="76">
        <v>0</v>
      </c>
      <c r="Y27" s="49">
        <f t="shared" si="0"/>
        <v>0</v>
      </c>
      <c r="Z27" s="1">
        <f t="shared" si="3"/>
        <v>-0.19752479999999961</v>
      </c>
      <c r="AA27" s="1">
        <f t="shared" si="4"/>
        <v>-8.1517512818824842E-2</v>
      </c>
      <c r="AB27" s="1">
        <f t="shared" si="5"/>
        <v>2.4230965000000002</v>
      </c>
      <c r="AD27" s="49">
        <f>IF($C$5="Average",VLOOKUP(Menu!D22,DATA,14,FALSE),VLOOKUP(Menu!D22,DATA,14,FALSE)*$F$11*0.001)</f>
        <v>-4.3638310633103998</v>
      </c>
    </row>
    <row r="28" spans="1:30" x14ac:dyDescent="0.25">
      <c r="H28" s="61">
        <v>21</v>
      </c>
      <c r="I28" s="58">
        <f>IF($C$5="AVERAGE CUSTOMER",VLOOKUP(Menu!D22,DATA,5,FALSE),($F$11*VLOOKUP(Menu!D22,DATA,5,FALSE))/1000)</f>
        <v>2.4230965000000002</v>
      </c>
      <c r="J28" s="58">
        <f>IF($C$5="AVERAGE CUSTOMER",VLOOKUP(Menu!D22,DATA,6,FALSE),($F$11*VLOOKUP(Menu!D22,DATA,6,FALSE))/1000)</f>
        <v>2.6206212999999998</v>
      </c>
      <c r="K28" s="62">
        <f t="shared" si="1"/>
        <v>-0.19752479999999961</v>
      </c>
      <c r="L28" s="64">
        <f t="shared" si="2"/>
        <v>-8.1517512818824842E-2</v>
      </c>
      <c r="M28" s="63">
        <f>VLOOKUP(Menu!D22,DATA,10,FALSE)</f>
        <v>85.041259999999994</v>
      </c>
      <c r="N28" s="60">
        <f>IF($C$5="AVERAGE CUSTOMER",VLOOKUP(Menu!D22,DATA,15,FALSE),($F$11*VLOOKUP(Menu!D22,DATA,15,FALSE))/1000)</f>
        <v>-0.21716973000000001</v>
      </c>
      <c r="O28" s="60">
        <f>IF($C$5="AVERAGE CUSTOMER",VLOOKUP(Menu!D22,DATA,16,FALSE),($F$11*VLOOKUP(Menu!D22,DATA,16,FALSE))/1000)</f>
        <v>-0.20565902999999999</v>
      </c>
      <c r="P28" s="60">
        <f>IF($C$5="AVERAGE CUSTOMER",VLOOKUP(Menu!D22,DATA,17,FALSE),($F$11*VLOOKUP(Menu!D22,DATA,17,FALSE))/1000)</f>
        <v>-0.1975248</v>
      </c>
      <c r="Q28" s="60">
        <f>IF($C$5="AVERAGE CUSTOMER",VLOOKUP(Menu!D22,DATA,18,FALSE),($F$11*VLOOKUP(Menu!D22,DATA,18,FALSE))/1000)</f>
        <v>-0.18939057000000001</v>
      </c>
      <c r="R28" s="60">
        <f>IF($C$5="AVERAGE CUSTOMER",VLOOKUP(Menu!D22,DATA,19,FALSE),($F$11*VLOOKUP(Menu!D22,DATA,19,FALSE))/1000)</f>
        <v>-0.17787987</v>
      </c>
      <c r="S28" s="76">
        <v>0</v>
      </c>
      <c r="Y28" s="49">
        <f t="shared" si="0"/>
        <v>0</v>
      </c>
      <c r="AD28" s="49">
        <f>IF($C$5="Average",VLOOKUP(Menu!D23,DATA,14,FALSE),VLOOKUP(Menu!D23,DATA,14,FALSE)*$F$11*0.001)</f>
        <v>-2.8971360714426</v>
      </c>
    </row>
    <row r="29" spans="1:30" x14ac:dyDescent="0.25">
      <c r="H29" s="61">
        <v>22</v>
      </c>
      <c r="I29" s="58">
        <f>IF($C$5="AVERAGE CUSTOMER",VLOOKUP(Menu!D23,DATA,5,FALSE),($F$11*VLOOKUP(Menu!D23,DATA,5,FALSE))/1000)</f>
        <v>2.1286901999999999</v>
      </c>
      <c r="J29" s="58">
        <f>IF($C$5="AVERAGE CUSTOMER",VLOOKUP(Menu!D23,DATA,6,FALSE),($F$11*VLOOKUP(Menu!D23,DATA,6,FALSE))/1000)</f>
        <v>2.2598264000000001</v>
      </c>
      <c r="K29" s="62">
        <f t="shared" si="1"/>
        <v>-0.13113620000000026</v>
      </c>
      <c r="L29" s="64">
        <f t="shared" si="2"/>
        <v>-6.1604173308074731E-2</v>
      </c>
      <c r="M29" s="63">
        <f>VLOOKUP(Menu!D23,DATA,10,FALSE)</f>
        <v>81.487300000000005</v>
      </c>
      <c r="N29" s="60">
        <f>IF($C$5="AVERAGE CUSTOMER",VLOOKUP(Menu!D23,DATA,15,FALSE),($F$11*VLOOKUP(Menu!D23,DATA,15,FALSE))/1000)</f>
        <v>-0.14908346</v>
      </c>
      <c r="O29" s="60">
        <f>IF($C$5="AVERAGE CUSTOMER",VLOOKUP(Menu!D23,DATA,16,FALSE),($F$11*VLOOKUP(Menu!D23,DATA,16,FALSE))/1000)</f>
        <v>-0.13856748999999999</v>
      </c>
      <c r="P29" s="60">
        <f>IF($C$5="AVERAGE CUSTOMER",VLOOKUP(Menu!D23,DATA,17,FALSE),($F$11*VLOOKUP(Menu!D23,DATA,17,FALSE))/1000)</f>
        <v>-0.13113620000000001</v>
      </c>
      <c r="Q29" s="60">
        <f>IF($C$5="AVERAGE CUSTOMER",VLOOKUP(Menu!D23,DATA,18,FALSE),($F$11*VLOOKUP(Menu!D23,DATA,18,FALSE))/1000)</f>
        <v>-0.12370491</v>
      </c>
      <c r="R29" s="60">
        <f>IF($C$5="AVERAGE CUSTOMER",VLOOKUP(Menu!D23,DATA,19,FALSE),($F$11*VLOOKUP(Menu!D23,DATA,19,FALSE))/1000)</f>
        <v>-0.11318894</v>
      </c>
      <c r="S29" s="76">
        <v>0</v>
      </c>
      <c r="Y29" s="49">
        <f t="shared" si="0"/>
        <v>0</v>
      </c>
      <c r="AD29" s="49">
        <f>IF($C$5="Average",VLOOKUP(Menu!D24,DATA,14,FALSE),VLOOKUP(Menu!D24,DATA,14,FALSE)*$F$11*0.001)</f>
        <v>-1.8490025491182001</v>
      </c>
    </row>
    <row r="30" spans="1:30" x14ac:dyDescent="0.25">
      <c r="H30" s="61">
        <v>23</v>
      </c>
      <c r="I30" s="58">
        <f>IF($C$5="AVERAGE CUSTOMER",VLOOKUP(Menu!D24,DATA,5,FALSE),($F$11*VLOOKUP(Menu!D24,DATA,5,FALSE))/1000)</f>
        <v>1.7211099999999999</v>
      </c>
      <c r="J30" s="58">
        <f>IF($C$5="AVERAGE CUSTOMER",VLOOKUP(Menu!D24,DATA,6,FALSE),($F$11*VLOOKUP(Menu!D24,DATA,6,FALSE))/1000)</f>
        <v>1.8048033999999999</v>
      </c>
      <c r="K30" s="62">
        <f t="shared" si="1"/>
        <v>-8.3693400000000029E-2</v>
      </c>
      <c r="L30" s="64">
        <f t="shared" si="2"/>
        <v>-4.8627571741492431E-2</v>
      </c>
      <c r="M30" s="63">
        <f>VLOOKUP(Menu!D24,DATA,10,FALSE)</f>
        <v>78.799610000000001</v>
      </c>
      <c r="N30" s="60">
        <f>IF($C$5="AVERAGE CUSTOMER",VLOOKUP(Menu!D24,DATA,15,FALSE),($F$11*VLOOKUP(Menu!D24,DATA,15,FALSE))/1000)</f>
        <v>-9.9550680000000003E-2</v>
      </c>
      <c r="O30" s="60">
        <f>IF($C$5="AVERAGE CUSTOMER",VLOOKUP(Menu!D24,DATA,16,FALSE),($F$11*VLOOKUP(Menu!D24,DATA,16,FALSE))/1000)</f>
        <v>-9.0259309999999995E-2</v>
      </c>
      <c r="P30" s="60">
        <f>IF($C$5="AVERAGE CUSTOMER",VLOOKUP(Menu!D24,DATA,17,FALSE),($F$11*VLOOKUP(Menu!D24,DATA,17,FALSE))/1000)</f>
        <v>-8.3693400000000001E-2</v>
      </c>
      <c r="Q30" s="60">
        <f>IF($C$5="AVERAGE CUSTOMER",VLOOKUP(Menu!D24,DATA,18,FALSE),($F$11*VLOOKUP(Menu!D24,DATA,18,FALSE))/1000)</f>
        <v>-7.7127500000000002E-2</v>
      </c>
      <c r="R30" s="60">
        <f>IF($C$5="AVERAGE CUSTOMER",VLOOKUP(Menu!D24,DATA,19,FALSE),($F$11*VLOOKUP(Menu!D24,DATA,19,FALSE))/1000)</f>
        <v>-6.783612E-2</v>
      </c>
      <c r="S30" s="76">
        <v>0</v>
      </c>
      <c r="Y30" s="49">
        <f>IF(OR(H31=$G$6,AND($G$6=18,H31=17),AND($G$6=18,H31=16)),1,0)</f>
        <v>0</v>
      </c>
      <c r="AD30" s="49">
        <f>IF($C$5="Average",VLOOKUP(Menu!D25,DATA,14,FALSE),VLOOKUP(Menu!D25,DATA,14,FALSE)*$F$11*0.001)</f>
        <v>-1.137612861489</v>
      </c>
    </row>
    <row r="31" spans="1:30" x14ac:dyDescent="0.25">
      <c r="H31" s="61">
        <v>24</v>
      </c>
      <c r="I31" s="58">
        <f>IF($C$5="AVERAGE CUSTOMER",VLOOKUP(Menu!D25,DATA,5,FALSE),($F$11*VLOOKUP(Menu!D25,DATA,5,FALSE))/1000)</f>
        <v>1.3345127000000001</v>
      </c>
      <c r="J31" s="58">
        <f>IF($C$5="AVERAGE CUSTOMER",VLOOKUP(Menu!D25,DATA,6,FALSE),($F$11*VLOOKUP(Menu!D25,DATA,6,FALSE))/1000)</f>
        <v>1.3860056999999999</v>
      </c>
      <c r="K31" s="62">
        <f t="shared" si="1"/>
        <v>-5.1492999999999789E-2</v>
      </c>
      <c r="L31" s="64">
        <f t="shared" si="2"/>
        <v>-3.8585620054421205E-2</v>
      </c>
      <c r="M31" s="63">
        <f>VLOOKUP(Menu!D25,DATA,10,FALSE)</f>
        <v>76.937629999999999</v>
      </c>
      <c r="N31" s="60">
        <f>IF($C$5="AVERAGE CUSTOMER",VLOOKUP(Menu!D25,DATA,15,FALSE),($F$11*VLOOKUP(Menu!D25,DATA,15,FALSE))/1000)</f>
        <v>-6.4896140000000005E-2</v>
      </c>
      <c r="O31" s="60">
        <f>IF($C$5="AVERAGE CUSTOMER",VLOOKUP(Menu!D25,DATA,16,FALSE),($F$11*VLOOKUP(Menu!D25,DATA,16,FALSE))/1000)</f>
        <v>-5.7042740000000001E-2</v>
      </c>
      <c r="P31" s="60">
        <f>IF($C$5="AVERAGE CUSTOMER",VLOOKUP(Menu!D25,DATA,17,FALSE),($F$11*VLOOKUP(Menu!D25,DATA,17,FALSE))/1000)</f>
        <v>-5.1492999999999997E-2</v>
      </c>
      <c r="Q31" s="60">
        <f>IF($C$5="AVERAGE CUSTOMER",VLOOKUP(Menu!D25,DATA,18,FALSE),($F$11*VLOOKUP(Menu!D25,DATA,18,FALSE))/1000)</f>
        <v>-4.594326E-2</v>
      </c>
      <c r="R31" s="60">
        <f>IF($C$5="AVERAGE CUSTOMER",VLOOKUP(Menu!D25,DATA,19,FALSE),($F$11*VLOOKUP(Menu!D25,DATA,19,FALSE))/1000)</f>
        <v>-3.8089860000000003E-2</v>
      </c>
      <c r="S31" s="76">
        <v>0</v>
      </c>
    </row>
    <row r="32" spans="1:30" s="49" customFormat="1" x14ac:dyDescent="0.25">
      <c r="H32" s="119" t="s">
        <v>95</v>
      </c>
      <c r="I32" s="110">
        <f>IF($C$5="AVERAGE CUSTOMER",VLOOKUP(Menu!D26,DATA,5,FALSE),IF($C$8=41850,VLOOKUP(Menu!D26,DATA,22,FALSE),$F$11*VLOOKUP(Menu!D26,DATA,5,FALSE)/1000))</f>
        <v>2.7307234</v>
      </c>
      <c r="J32" s="110">
        <f>IF($C$5="AVERAGE CUSTOMER",VLOOKUP(Menu!D26,DATA,6,FALSE),IF($C$8=41850,VLOOKUP(Menu!D26,DATA,23,FALSE),$F$11*VLOOKUP(Menu!D26,DATA,6,FALSE)/1000))</f>
        <v>2.1141654000000001</v>
      </c>
      <c r="K32" s="110">
        <f>I32-J32</f>
        <v>0.61655799999999994</v>
      </c>
      <c r="L32" s="120">
        <f>K32/I32</f>
        <v>0.2257855921987558</v>
      </c>
      <c r="M32" s="116">
        <f>VLOOKUP(Menu!D26,DATA,10,FALSE)</f>
        <v>97.604900000000001</v>
      </c>
      <c r="N32" s="110">
        <f>IF($C$5="AVERAGE CUSTOMER",VLOOKUP(Menu!D26,DATA,15,FALSE),IF($C$8=41850,VLOOKUP(Menu!D26,DATA,8,FALSE)*VLOOKUP(Menu!D26,DATA,15,FALSE)/1000,$F$11*VLOOKUP(Menu!D26,DATA,15,FALSE)/1000))</f>
        <v>0.60590955000000002</v>
      </c>
      <c r="O32" s="110">
        <f>IF($C$5="AVERAGE CUSTOMER",VLOOKUP(Menu!D26,DATA,16,FALSE),IF($C$8=41850,VLOOKUP(Menu!D26,DATA,8,FALSE)*VLOOKUP(Menu!D26,DATA,16,FALSE)/1000,$F$11*VLOOKUP(Menu!D26,DATA,16,FALSE)/1000))</f>
        <v>0.61214888000000001</v>
      </c>
      <c r="P32" s="110">
        <f>IF($C$5="AVERAGE CUSTOMER",VLOOKUP(Menu!D26,DATA,17,FALSE),IF($C$8=41850,VLOOKUP(Menu!D26,DATA,8,FALSE)*VLOOKUP(Menu!D26,DATA,17,FALSE)/1000,$F$11*VLOOKUP(Menu!D26,DATA,17,FALSE)/1000))</f>
        <v>0.61655800000000005</v>
      </c>
      <c r="Q32" s="110">
        <f>IF($C$5="AVERAGE CUSTOMER",VLOOKUP(Menu!D26,DATA,18,FALSE),IF($C$8=41850,VLOOKUP(Menu!D26,DATA,8,FALSE)*VLOOKUP(Menu!D26,DATA,18,FALSE)/1000,$F$11*VLOOKUP(Menu!D26,DATA,18,FALSE)/1000))</f>
        <v>0.62096711999999998</v>
      </c>
      <c r="R32" s="110">
        <f>IF($C$5="AVERAGE CUSTOMER",VLOOKUP(Menu!D26,DATA,19,FALSE),IF($C$8=41850,VLOOKUP(Menu!D26,DATA,8,FALSE)*VLOOKUP(Menu!D26,DATA,19,FALSE)/1000,$F$11*VLOOKUP(Menu!D26,DATA,19,FALSE)/1000))</f>
        <v>0.62720644999999997</v>
      </c>
      <c r="S32" s="76"/>
    </row>
    <row r="33" spans="2:18" x14ac:dyDescent="0.25">
      <c r="C33" s="51"/>
      <c r="D33" s="51"/>
      <c r="E33" s="51"/>
      <c r="F33" s="51"/>
      <c r="G33" s="51"/>
      <c r="H33" s="119"/>
      <c r="I33" s="111"/>
      <c r="J33" s="111"/>
      <c r="K33" s="111"/>
      <c r="L33" s="121"/>
      <c r="M33" s="117"/>
      <c r="N33" s="111"/>
      <c r="O33" s="111"/>
      <c r="P33" s="111"/>
      <c r="Q33" s="111"/>
      <c r="R33" s="111"/>
    </row>
    <row r="34" spans="2:18" x14ac:dyDescent="0.25">
      <c r="C34" s="51"/>
      <c r="D34" s="51"/>
      <c r="E34" s="51"/>
      <c r="F34" s="51"/>
      <c r="G34" s="51"/>
      <c r="H34" s="119"/>
      <c r="I34" s="112"/>
      <c r="J34" s="112"/>
      <c r="K34" s="112"/>
      <c r="L34" s="122"/>
      <c r="M34" s="118"/>
      <c r="N34" s="112"/>
      <c r="O34" s="112"/>
      <c r="P34" s="112"/>
      <c r="Q34" s="112"/>
      <c r="R34" s="112"/>
    </row>
    <row r="35" spans="2:18" x14ac:dyDescent="0.25">
      <c r="C35" s="51"/>
      <c r="D35" s="51"/>
      <c r="E35" s="51"/>
      <c r="F35" s="51"/>
      <c r="G35" s="51"/>
      <c r="H35" s="91" t="s">
        <v>106</v>
      </c>
      <c r="I35" s="51"/>
      <c r="J35" s="51"/>
      <c r="K35" s="51"/>
      <c r="L35" s="51"/>
      <c r="M35" s="51"/>
    </row>
    <row r="36" spans="2:18" hidden="1" x14ac:dyDescent="0.25">
      <c r="B36" s="51"/>
      <c r="C36" s="51"/>
      <c r="D36" s="51"/>
      <c r="E36" s="51"/>
      <c r="F36" s="51"/>
      <c r="G36" s="51"/>
      <c r="H36" s="51"/>
      <c r="I36" s="51"/>
      <c r="J36" s="51"/>
      <c r="K36" s="51"/>
      <c r="L36" s="51"/>
      <c r="M36" s="51"/>
    </row>
    <row r="37" spans="2:18" hidden="1" x14ac:dyDescent="0.25">
      <c r="B37" s="51"/>
      <c r="C37" s="51"/>
      <c r="D37" s="51"/>
      <c r="E37" s="51"/>
      <c r="F37" s="51">
        <v>0.12812800000000002</v>
      </c>
      <c r="G37" s="51"/>
      <c r="H37" s="51"/>
      <c r="I37" s="51"/>
      <c r="J37" s="51"/>
      <c r="K37" s="51"/>
      <c r="L37" s="51"/>
      <c r="M37" s="51"/>
    </row>
    <row r="38" spans="2:18" ht="15.75" hidden="1" thickBot="1" x14ac:dyDescent="0.3">
      <c r="B38" s="51"/>
      <c r="C38" s="51"/>
      <c r="D38" s="52">
        <v>1.6</v>
      </c>
      <c r="E38" s="53">
        <v>0.08</v>
      </c>
      <c r="F38" s="51">
        <v>0.20894100000000004</v>
      </c>
      <c r="G38" s="51"/>
      <c r="H38" s="51"/>
      <c r="I38" s="51"/>
      <c r="J38" s="51"/>
      <c r="K38" s="51"/>
      <c r="L38" s="51"/>
      <c r="M38" s="51"/>
    </row>
    <row r="39" spans="2:18" ht="15.75" hidden="1" thickBot="1" x14ac:dyDescent="0.3">
      <c r="B39" s="51"/>
      <c r="C39" s="51"/>
      <c r="D39" s="54">
        <v>1.9</v>
      </c>
      <c r="E39" s="55">
        <v>0.11</v>
      </c>
      <c r="F39" s="51">
        <v>0.32671200000000011</v>
      </c>
      <c r="G39" s="51"/>
      <c r="H39" s="51"/>
      <c r="I39" s="51"/>
      <c r="J39" s="51"/>
      <c r="K39" s="51"/>
      <c r="L39" s="51"/>
      <c r="M39" s="51"/>
    </row>
    <row r="40" spans="2:18" ht="16.5" hidden="1" customHeight="1" thickBot="1" x14ac:dyDescent="0.3">
      <c r="B40" s="51"/>
      <c r="C40" s="51"/>
      <c r="D40" s="54">
        <v>2.21</v>
      </c>
      <c r="E40" s="55">
        <v>0.15</v>
      </c>
      <c r="F40" s="51">
        <v>0.40814900000000032</v>
      </c>
      <c r="G40" s="51"/>
      <c r="H40" s="51"/>
      <c r="I40" s="51"/>
      <c r="J40" s="51"/>
      <c r="K40" s="51"/>
      <c r="L40" s="51"/>
      <c r="M40" s="51"/>
    </row>
    <row r="41" spans="2:18" ht="15.75" hidden="1" thickBot="1" x14ac:dyDescent="0.3">
      <c r="B41" s="51"/>
      <c r="C41" s="51"/>
      <c r="D41" s="54">
        <v>2.5299999999999998</v>
      </c>
      <c r="E41" s="55">
        <v>0.16</v>
      </c>
      <c r="F41" s="51">
        <v>0.54072200000000015</v>
      </c>
      <c r="G41" s="51"/>
      <c r="H41" s="51"/>
      <c r="I41" s="51"/>
      <c r="J41" s="51"/>
      <c r="K41" s="51"/>
      <c r="L41" s="51"/>
      <c r="M41" s="51"/>
    </row>
    <row r="42" spans="2:18" ht="15.75" hidden="1" thickBot="1" x14ac:dyDescent="0.3">
      <c r="B42" s="51"/>
      <c r="C42" s="51"/>
      <c r="D42" s="54">
        <v>2.82</v>
      </c>
      <c r="E42" s="55">
        <v>0.19</v>
      </c>
      <c r="F42" s="51">
        <v>0.61422299999999996</v>
      </c>
      <c r="G42" s="51"/>
      <c r="H42" s="51"/>
      <c r="I42" s="51"/>
      <c r="J42" s="51"/>
      <c r="K42" s="51"/>
      <c r="L42" s="51"/>
      <c r="M42" s="51"/>
    </row>
    <row r="43" spans="2:18" ht="15.75" hidden="1" thickBot="1" x14ac:dyDescent="0.3">
      <c r="B43" s="51"/>
      <c r="C43" s="51"/>
      <c r="D43" s="54">
        <v>3.1</v>
      </c>
      <c r="E43" s="55">
        <v>0.2</v>
      </c>
      <c r="F43" s="51">
        <v>0.75221399999999994</v>
      </c>
      <c r="G43" s="51"/>
      <c r="H43" s="51"/>
      <c r="I43" s="51"/>
      <c r="J43" s="51"/>
      <c r="K43" s="51"/>
      <c r="L43" s="51"/>
      <c r="M43" s="51"/>
    </row>
    <row r="44" spans="2:18" ht="15.75" hidden="1" thickBot="1" x14ac:dyDescent="0.3">
      <c r="B44" s="51"/>
      <c r="C44" s="51"/>
      <c r="D44" s="54">
        <v>3.31</v>
      </c>
      <c r="E44" s="55">
        <v>0.22</v>
      </c>
      <c r="F44" s="51">
        <v>0.78767100000000001</v>
      </c>
      <c r="G44" s="51"/>
      <c r="H44" s="51"/>
      <c r="I44" s="51"/>
      <c r="J44" s="51"/>
      <c r="K44" s="51"/>
      <c r="L44" s="51"/>
      <c r="M44" s="51"/>
    </row>
    <row r="45" spans="2:18" ht="15.75" hidden="1" thickBot="1" x14ac:dyDescent="0.3">
      <c r="B45" s="51"/>
      <c r="C45" s="51"/>
      <c r="D45" s="54">
        <v>3.48</v>
      </c>
      <c r="E45" s="55">
        <v>0.23</v>
      </c>
      <c r="F45" s="51">
        <v>0.76643700000000026</v>
      </c>
      <c r="G45" s="51"/>
      <c r="H45" s="51"/>
      <c r="I45" s="51"/>
      <c r="J45" s="51"/>
      <c r="K45" s="51"/>
      <c r="L45" s="51"/>
      <c r="M45" s="51"/>
    </row>
    <row r="46" spans="2:18" ht="15.75" hidden="1" thickBot="1" x14ac:dyDescent="0.3">
      <c r="B46" s="51"/>
      <c r="C46" s="51"/>
      <c r="D46" s="54">
        <v>3.53</v>
      </c>
      <c r="E46" s="55">
        <v>0.22</v>
      </c>
      <c r="F46" s="51">
        <v>0.68526099999999968</v>
      </c>
      <c r="G46" s="51"/>
      <c r="H46" s="51"/>
      <c r="I46" s="51"/>
      <c r="J46" s="51"/>
      <c r="K46" s="51"/>
      <c r="L46" s="51"/>
      <c r="M46" s="51"/>
    </row>
    <row r="47" spans="2:18" ht="15.75" hidden="1" thickBot="1" x14ac:dyDescent="0.3">
      <c r="B47" s="51"/>
      <c r="C47" s="51"/>
      <c r="D47" s="54">
        <v>3.37</v>
      </c>
      <c r="E47" s="55">
        <v>0.2</v>
      </c>
      <c r="F47" s="51"/>
      <c r="G47" s="51"/>
      <c r="H47" s="51"/>
      <c r="I47" s="51"/>
      <c r="J47" s="51"/>
      <c r="K47" s="51"/>
      <c r="L47" s="51"/>
      <c r="M47" s="51"/>
    </row>
    <row r="48" spans="2:18" ht="15.75" hidden="1" thickBot="1" x14ac:dyDescent="0.3">
      <c r="B48" s="51"/>
      <c r="C48" s="51"/>
      <c r="D48" s="56">
        <v>2.81</v>
      </c>
      <c r="E48" s="51"/>
      <c r="F48" s="51"/>
      <c r="G48" s="51"/>
      <c r="H48" s="51"/>
      <c r="I48" s="51"/>
      <c r="J48" s="51"/>
      <c r="K48" s="51"/>
      <c r="L48" s="51"/>
      <c r="M48" s="51"/>
    </row>
    <row r="49" spans="2:13" hidden="1" x14ac:dyDescent="0.25">
      <c r="B49" s="51"/>
      <c r="C49" s="51"/>
      <c r="D49" s="51"/>
      <c r="E49" s="51"/>
      <c r="F49" s="51"/>
      <c r="G49" s="51"/>
      <c r="H49" s="51"/>
      <c r="I49" s="51"/>
      <c r="J49" s="51"/>
      <c r="K49" s="51"/>
      <c r="L49" s="51"/>
      <c r="M49" s="51"/>
    </row>
    <row r="50" spans="2:13" hidden="1" x14ac:dyDescent="0.25">
      <c r="B50" s="51"/>
      <c r="C50" s="51"/>
      <c r="D50" s="51"/>
      <c r="E50" s="51"/>
      <c r="F50" s="51"/>
      <c r="G50" s="51"/>
      <c r="H50" s="51"/>
      <c r="I50" s="51"/>
      <c r="J50" s="51"/>
      <c r="K50" s="51"/>
      <c r="L50" s="51"/>
      <c r="M50" s="51"/>
    </row>
    <row r="51" spans="2:13" x14ac:dyDescent="0.25">
      <c r="C51" s="51"/>
      <c r="D51" s="51"/>
      <c r="E51" s="51"/>
      <c r="F51" s="51"/>
      <c r="G51" s="51"/>
      <c r="H51" s="91" t="s">
        <v>107</v>
      </c>
      <c r="M51" s="32"/>
    </row>
    <row r="52" spans="2:13" x14ac:dyDescent="0.25">
      <c r="B52" s="91" t="s">
        <v>99</v>
      </c>
      <c r="E52" s="49"/>
      <c r="H52" s="91"/>
    </row>
    <row r="53" spans="2:13" x14ac:dyDescent="0.25">
      <c r="B53" s="92" t="s">
        <v>96</v>
      </c>
      <c r="M53" s="32"/>
    </row>
    <row r="54" spans="2:13" x14ac:dyDescent="0.25">
      <c r="B54" s="91" t="s">
        <v>97</v>
      </c>
    </row>
    <row r="55" spans="2:13" x14ac:dyDescent="0.25">
      <c r="B55" s="92" t="s">
        <v>98</v>
      </c>
    </row>
    <row r="56" spans="2:13" x14ac:dyDescent="0.25">
      <c r="B56" s="92" t="s">
        <v>105</v>
      </c>
    </row>
    <row r="63" spans="2:13" x14ac:dyDescent="0.25">
      <c r="G63" s="50"/>
    </row>
  </sheetData>
  <sheetProtection sheet="1" objects="1" scenarios="1"/>
  <mergeCells count="16">
    <mergeCell ref="N6:R6"/>
    <mergeCell ref="H6:H7"/>
    <mergeCell ref="A1:R3"/>
    <mergeCell ref="R32:R34"/>
    <mergeCell ref="E8:E9"/>
    <mergeCell ref="F8:F9"/>
    <mergeCell ref="M32:M34"/>
    <mergeCell ref="N32:N34"/>
    <mergeCell ref="O32:O34"/>
    <mergeCell ref="P32:P34"/>
    <mergeCell ref="Q32:Q34"/>
    <mergeCell ref="H32:H34"/>
    <mergeCell ref="I32:I34"/>
    <mergeCell ref="J32:J34"/>
    <mergeCell ref="K32:K34"/>
    <mergeCell ref="L32:L34"/>
  </mergeCells>
  <conditionalFormatting sqref="H18:R18">
    <cfRule type="expression" dxfId="10" priority="24">
      <formula>$Y$17=1</formula>
    </cfRule>
  </conditionalFormatting>
  <conditionalFormatting sqref="H19:R19">
    <cfRule type="expression" dxfId="9" priority="25">
      <formula>$Y$18=1</formula>
    </cfRule>
  </conditionalFormatting>
  <conditionalFormatting sqref="H23:R23">
    <cfRule type="expression" dxfId="8" priority="26">
      <formula>$Y$22=1</formula>
    </cfRule>
  </conditionalFormatting>
  <conditionalFormatting sqref="H24:R24">
    <cfRule type="expression" dxfId="7" priority="27">
      <formula>$Y$23=1</formula>
    </cfRule>
  </conditionalFormatting>
  <conditionalFormatting sqref="H28:R28">
    <cfRule type="expression" dxfId="6" priority="28">
      <formula>$Y$27=1</formula>
    </cfRule>
  </conditionalFormatting>
  <conditionalFormatting sqref="H20:R20">
    <cfRule type="expression" dxfId="5" priority="30">
      <formula>$Y$19=1</formula>
    </cfRule>
  </conditionalFormatting>
  <conditionalFormatting sqref="H21:R21">
    <cfRule type="expression" dxfId="4" priority="31">
      <formula>$Y$20=1</formula>
    </cfRule>
  </conditionalFormatting>
  <conditionalFormatting sqref="H22:R22">
    <cfRule type="expression" dxfId="3" priority="32">
      <formula>$Y$21=1</formula>
    </cfRule>
  </conditionalFormatting>
  <conditionalFormatting sqref="H25:R25">
    <cfRule type="expression" dxfId="2" priority="33">
      <formula>$Y$24=1</formula>
    </cfRule>
  </conditionalFormatting>
  <conditionalFormatting sqref="H26:R26">
    <cfRule type="expression" dxfId="1" priority="34">
      <formula>$Y$25=1</formula>
    </cfRule>
  </conditionalFormatting>
  <conditionalFormatting sqref="H27:R27">
    <cfRule type="expression" dxfId="0" priority="35">
      <formula>$Y$26=1</formula>
    </cfRule>
  </conditionalFormatting>
  <dataValidations count="4">
    <dataValidation type="list" allowBlank="1" showInputMessage="1" showErrorMessage="1" sqref="C7">
      <formula1>Capareas</formula1>
    </dataValidation>
    <dataValidation type="list" allowBlank="1" showInputMessage="1" showErrorMessage="1" sqref="C5">
      <formula1>customer</formula1>
    </dataValidation>
    <dataValidation type="list" allowBlank="1" showInputMessage="1" showErrorMessage="1" sqref="C8">
      <formula1>Dates</formula1>
    </dataValidation>
    <dataValidation type="list" allowBlank="1" showInputMessage="1" showErrorMessage="1" sqref="C9">
      <formula1>Groups</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Menu!$M$1:$M$3</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225"/>
  <sheetViews>
    <sheetView topLeftCell="B5977" zoomScaleNormal="100" workbookViewId="0">
      <selection activeCell="I5974" sqref="I5974"/>
    </sheetView>
  </sheetViews>
  <sheetFormatPr defaultRowHeight="15" x14ac:dyDescent="0.25"/>
  <cols>
    <col min="1" max="1" width="32.85546875" customWidth="1"/>
    <col min="2" max="2" width="9.7109375" bestFit="1" customWidth="1"/>
  </cols>
  <sheetData>
    <row r="1" spans="1:23" x14ac:dyDescent="0.25">
      <c r="A1" t="s">
        <v>100</v>
      </c>
      <c r="B1" s="49" t="s">
        <v>54</v>
      </c>
      <c r="C1" s="49" t="s">
        <v>35</v>
      </c>
      <c r="D1" s="49" t="s">
        <v>8</v>
      </c>
      <c r="E1" s="49" t="s">
        <v>0</v>
      </c>
      <c r="F1" s="49" t="s">
        <v>1</v>
      </c>
      <c r="G1" s="49" t="s">
        <v>9</v>
      </c>
      <c r="H1" s="49" t="s">
        <v>101</v>
      </c>
      <c r="I1" s="49" t="s">
        <v>67</v>
      </c>
      <c r="J1" s="49" t="s">
        <v>44</v>
      </c>
      <c r="K1" s="49" t="s">
        <v>45</v>
      </c>
      <c r="L1" s="49" t="s">
        <v>46</v>
      </c>
      <c r="M1" s="49" t="s">
        <v>60</v>
      </c>
      <c r="N1" s="49" t="s">
        <v>59</v>
      </c>
      <c r="O1" s="49" t="s">
        <v>61</v>
      </c>
      <c r="P1" s="49" t="s">
        <v>62</v>
      </c>
      <c r="Q1" s="49" t="s">
        <v>63</v>
      </c>
      <c r="R1" s="49" t="s">
        <v>64</v>
      </c>
      <c r="S1" s="49" t="s">
        <v>65</v>
      </c>
      <c r="T1" t="s">
        <v>93</v>
      </c>
      <c r="U1" t="s">
        <v>102</v>
      </c>
      <c r="V1" t="s">
        <v>103</v>
      </c>
      <c r="W1" t="s">
        <v>104</v>
      </c>
    </row>
    <row r="2" spans="1:23" x14ac:dyDescent="0.25">
      <c r="A2" t="str">
        <f>CONCATENATE(B2,D2,G2,"_",C2,T2)</f>
        <v>41820ALLN/A_11All</v>
      </c>
      <c r="B2" s="7">
        <v>41820</v>
      </c>
      <c r="C2" s="49">
        <v>11</v>
      </c>
      <c r="D2" s="49" t="s">
        <v>16</v>
      </c>
      <c r="E2" s="49">
        <v>1.0715322</v>
      </c>
      <c r="F2" s="49">
        <v>1.0612973000000001</v>
      </c>
      <c r="G2" s="49" t="s">
        <v>33</v>
      </c>
      <c r="H2" s="49">
        <v>22092.573</v>
      </c>
      <c r="I2" s="49">
        <v>111184.88</v>
      </c>
      <c r="J2" s="49">
        <v>87.884029999999996</v>
      </c>
      <c r="K2" s="49">
        <v>4.8562099999999997E-3</v>
      </c>
      <c r="L2" s="49">
        <v>9.7059199999999998E-3</v>
      </c>
      <c r="M2" s="49">
        <v>1.0853E-2</v>
      </c>
      <c r="N2" s="49">
        <v>1.02349E-2</v>
      </c>
      <c r="O2" s="49">
        <v>-3.65694E-3</v>
      </c>
      <c r="P2" s="49">
        <v>4.4828100000000003E-3</v>
      </c>
      <c r="Q2" s="49">
        <v>1.02349E-2</v>
      </c>
      <c r="R2" s="49">
        <v>1.598699E-2</v>
      </c>
      <c r="S2" s="49">
        <v>2.4126740000000001E-2</v>
      </c>
      <c r="T2" t="s">
        <v>19</v>
      </c>
    </row>
    <row r="3" spans="1:23" x14ac:dyDescent="0.25">
      <c r="A3" s="49" t="str">
        <f t="shared" ref="A3:A66" si="0">CONCATENATE(B3,D3,G3,"_",C3,T3)</f>
        <v>41820ALLN/A_18All</v>
      </c>
      <c r="B3" s="7">
        <v>41820</v>
      </c>
      <c r="C3" s="49">
        <v>18</v>
      </c>
      <c r="D3" s="49" t="s">
        <v>16</v>
      </c>
      <c r="E3" s="49">
        <v>2.9134224</v>
      </c>
      <c r="F3" s="49">
        <v>2.2480566</v>
      </c>
      <c r="G3" s="49" t="s">
        <v>33</v>
      </c>
      <c r="H3" s="49">
        <v>22092.573</v>
      </c>
      <c r="I3" s="49">
        <v>111184.88</v>
      </c>
      <c r="J3" s="49">
        <v>96.590069999999997</v>
      </c>
      <c r="K3" s="49">
        <v>7.4611599999999997E-3</v>
      </c>
      <c r="L3" s="49">
        <v>1.19831E-2</v>
      </c>
      <c r="M3" s="49">
        <v>1.4116099999999999E-2</v>
      </c>
      <c r="N3" s="49">
        <v>0.66536580000000001</v>
      </c>
      <c r="O3" s="49">
        <v>0.64729718999999997</v>
      </c>
      <c r="P3" s="49">
        <v>0.65788427000000005</v>
      </c>
      <c r="Q3" s="49">
        <v>0.66536580000000001</v>
      </c>
      <c r="R3" s="49">
        <v>0.67284732999999997</v>
      </c>
      <c r="S3" s="49">
        <v>0.68343441000000005</v>
      </c>
      <c r="T3" s="49" t="s">
        <v>19</v>
      </c>
      <c r="W3" s="7"/>
    </row>
    <row r="4" spans="1:23" x14ac:dyDescent="0.25">
      <c r="A4" s="49" t="str">
        <f t="shared" si="0"/>
        <v>41820ALLN/A_24All</v>
      </c>
      <c r="B4" s="7">
        <v>41820</v>
      </c>
      <c r="C4" s="49">
        <v>24</v>
      </c>
      <c r="D4" s="49" t="s">
        <v>16</v>
      </c>
      <c r="E4" s="49">
        <v>1.3345127000000001</v>
      </c>
      <c r="F4" s="49">
        <v>1.3860056999999999</v>
      </c>
      <c r="G4" s="49" t="s">
        <v>33</v>
      </c>
      <c r="H4" s="49">
        <v>22092.573</v>
      </c>
      <c r="I4" s="49">
        <v>111184.88</v>
      </c>
      <c r="J4" s="49">
        <v>76.937629999999999</v>
      </c>
      <c r="K4" s="49">
        <v>4.5289600000000003E-3</v>
      </c>
      <c r="L4" s="49">
        <v>9.4411500000000006E-3</v>
      </c>
      <c r="M4" s="49">
        <v>1.04712E-2</v>
      </c>
      <c r="N4" s="49">
        <v>-5.1492999999999997E-2</v>
      </c>
      <c r="O4" s="49">
        <v>-6.4896140000000005E-2</v>
      </c>
      <c r="P4" s="49">
        <v>-5.7042740000000001E-2</v>
      </c>
      <c r="Q4" s="49">
        <v>-5.1492999999999997E-2</v>
      </c>
      <c r="R4" s="49">
        <v>-4.594326E-2</v>
      </c>
      <c r="S4" s="49">
        <v>-3.8089860000000003E-2</v>
      </c>
      <c r="T4" s="49" t="s">
        <v>19</v>
      </c>
      <c r="W4" s="7"/>
    </row>
    <row r="5" spans="1:23" x14ac:dyDescent="0.25">
      <c r="A5" s="49" t="str">
        <f t="shared" si="0"/>
        <v>41820ALLN/A_19All</v>
      </c>
      <c r="B5" s="7">
        <v>41820</v>
      </c>
      <c r="C5" s="49">
        <v>19</v>
      </c>
      <c r="D5" s="49" t="s">
        <v>16</v>
      </c>
      <c r="E5" s="49">
        <v>2.9167578000000001</v>
      </c>
      <c r="F5" s="49">
        <v>3.0438622999999998</v>
      </c>
      <c r="G5" s="49" t="s">
        <v>33</v>
      </c>
      <c r="H5" s="49">
        <v>22092.573</v>
      </c>
      <c r="I5" s="49">
        <v>111184.88</v>
      </c>
      <c r="J5" s="49">
        <v>93.261120000000005</v>
      </c>
      <c r="K5" s="49">
        <v>7.28804E-3</v>
      </c>
      <c r="L5" s="49">
        <v>1.4877410000000001E-2</v>
      </c>
      <c r="M5" s="49">
        <v>1.6566600000000001E-2</v>
      </c>
      <c r="N5" s="49">
        <v>-0.12710450000000001</v>
      </c>
      <c r="O5" s="49">
        <v>-0.14830974999999999</v>
      </c>
      <c r="P5" s="49">
        <v>-0.1358848</v>
      </c>
      <c r="Q5" s="49">
        <v>-0.12710450000000001</v>
      </c>
      <c r="R5" s="49">
        <v>-0.1183242</v>
      </c>
      <c r="S5" s="49">
        <v>-0.10589925</v>
      </c>
      <c r="T5" s="49" t="s">
        <v>19</v>
      </c>
      <c r="W5" s="7"/>
    </row>
    <row r="6" spans="1:23" x14ac:dyDescent="0.25">
      <c r="A6" s="49" t="str">
        <f t="shared" si="0"/>
        <v>41820ALLN/A_14All</v>
      </c>
      <c r="B6" s="7">
        <v>41820</v>
      </c>
      <c r="C6" s="49">
        <v>14</v>
      </c>
      <c r="D6" s="49" t="s">
        <v>16</v>
      </c>
      <c r="E6" s="49">
        <v>1.9467939999999999</v>
      </c>
      <c r="F6" s="49">
        <v>1.9199451000000001</v>
      </c>
      <c r="G6" s="49" t="s">
        <v>33</v>
      </c>
      <c r="H6" s="49">
        <v>22092.573</v>
      </c>
      <c r="I6" s="49">
        <v>111184.88</v>
      </c>
      <c r="J6" s="49">
        <v>96.897300000000001</v>
      </c>
      <c r="K6" s="49">
        <v>7.0854500000000001E-3</v>
      </c>
      <c r="L6" s="49">
        <v>1.4194470000000001E-2</v>
      </c>
      <c r="M6" s="49">
        <v>1.58646E-2</v>
      </c>
      <c r="N6" s="49">
        <v>2.6848899999999998E-2</v>
      </c>
      <c r="O6" s="49">
        <v>6.5422099999999997E-3</v>
      </c>
      <c r="P6" s="49">
        <v>1.8440660000000001E-2</v>
      </c>
      <c r="Q6" s="49">
        <v>2.6848899999999998E-2</v>
      </c>
      <c r="R6" s="49">
        <v>3.5257139999999999E-2</v>
      </c>
      <c r="S6" s="49">
        <v>4.7155589999999997E-2</v>
      </c>
      <c r="T6" s="49" t="s">
        <v>19</v>
      </c>
      <c r="W6" s="7"/>
    </row>
    <row r="7" spans="1:23" x14ac:dyDescent="0.25">
      <c r="A7" s="49" t="str">
        <f t="shared" si="0"/>
        <v>41820ALLN/A_2All</v>
      </c>
      <c r="B7" s="7">
        <v>41820</v>
      </c>
      <c r="C7" s="49">
        <v>2</v>
      </c>
      <c r="D7" s="49" t="s">
        <v>16</v>
      </c>
      <c r="E7" s="49">
        <v>0.80368673999999996</v>
      </c>
      <c r="F7" s="49">
        <v>0.79562065000000004</v>
      </c>
      <c r="G7" s="49" t="s">
        <v>33</v>
      </c>
      <c r="H7" s="49">
        <v>22092.573</v>
      </c>
      <c r="I7" s="49">
        <v>111184.88</v>
      </c>
      <c r="J7" s="49">
        <v>72.616209999999995</v>
      </c>
      <c r="K7" s="49">
        <v>2.9775600000000002E-3</v>
      </c>
      <c r="L7" s="49">
        <v>5.8999600000000001E-3</v>
      </c>
      <c r="M7" s="49">
        <v>6.6087000000000003E-3</v>
      </c>
      <c r="N7" s="49">
        <v>8.0660899999999997E-3</v>
      </c>
      <c r="O7" s="49">
        <v>-3.9304999999999999E-4</v>
      </c>
      <c r="P7" s="49">
        <v>4.56348E-3</v>
      </c>
      <c r="Q7" s="49">
        <v>8.0660899999999997E-3</v>
      </c>
      <c r="R7" s="49">
        <v>1.1568699999999999E-2</v>
      </c>
      <c r="S7" s="49">
        <v>1.6525229999999998E-2</v>
      </c>
      <c r="T7" s="49" t="s">
        <v>19</v>
      </c>
      <c r="W7" s="7"/>
    </row>
    <row r="8" spans="1:23" x14ac:dyDescent="0.25">
      <c r="A8" s="49" t="str">
        <f t="shared" si="0"/>
        <v>41820ALLN/A_16All</v>
      </c>
      <c r="B8" s="7">
        <v>41820</v>
      </c>
      <c r="C8" s="49">
        <v>16</v>
      </c>
      <c r="D8" s="49" t="s">
        <v>16</v>
      </c>
      <c r="E8" s="49">
        <v>2.5290431999999998</v>
      </c>
      <c r="F8" s="49">
        <v>1.9729215</v>
      </c>
      <c r="G8" s="49" t="s">
        <v>33</v>
      </c>
      <c r="H8" s="49">
        <v>22092.573</v>
      </c>
      <c r="I8" s="49">
        <v>111184.88</v>
      </c>
      <c r="J8" s="49">
        <v>98.511060000000001</v>
      </c>
      <c r="K8" s="49">
        <v>7.6031800000000002E-3</v>
      </c>
      <c r="L8" s="49">
        <v>1.2492110000000001E-2</v>
      </c>
      <c r="M8" s="49">
        <v>1.4624E-2</v>
      </c>
      <c r="N8" s="49">
        <v>0.55612170000000005</v>
      </c>
      <c r="O8" s="49">
        <v>0.53740297999999997</v>
      </c>
      <c r="P8" s="49">
        <v>0.54837097999999995</v>
      </c>
      <c r="Q8" s="49">
        <v>0.55612170000000005</v>
      </c>
      <c r="R8" s="49">
        <v>0.56387242000000004</v>
      </c>
      <c r="S8" s="49">
        <v>0.57484042000000002</v>
      </c>
      <c r="T8" s="49" t="s">
        <v>19</v>
      </c>
      <c r="W8" s="7"/>
    </row>
    <row r="9" spans="1:23" x14ac:dyDescent="0.25">
      <c r="A9" s="49" t="str">
        <f t="shared" si="0"/>
        <v>41820ALLN/A_21All</v>
      </c>
      <c r="B9" s="7">
        <v>41820</v>
      </c>
      <c r="C9" s="49">
        <v>21</v>
      </c>
      <c r="D9" s="49" t="s">
        <v>16</v>
      </c>
      <c r="E9" s="49">
        <v>2.4230965000000002</v>
      </c>
      <c r="F9" s="49">
        <v>2.6206212999999998</v>
      </c>
      <c r="G9" s="49" t="s">
        <v>33</v>
      </c>
      <c r="H9" s="49">
        <v>22092.573</v>
      </c>
      <c r="I9" s="49">
        <v>111184.88</v>
      </c>
      <c r="J9" s="49">
        <v>85.041259999999994</v>
      </c>
      <c r="K9" s="49">
        <v>6.4767799999999997E-3</v>
      </c>
      <c r="L9" s="49">
        <v>1.3914050000000001E-2</v>
      </c>
      <c r="M9" s="49">
        <v>1.5347599999999999E-2</v>
      </c>
      <c r="N9" s="49">
        <v>-0.1975248</v>
      </c>
      <c r="O9" s="49">
        <v>-0.21716973000000001</v>
      </c>
      <c r="P9" s="49">
        <v>-0.20565902999999999</v>
      </c>
      <c r="Q9" s="49">
        <v>-0.1975248</v>
      </c>
      <c r="R9" s="49">
        <v>-0.18939057000000001</v>
      </c>
      <c r="S9" s="49">
        <v>-0.17787987</v>
      </c>
      <c r="T9" s="49" t="s">
        <v>19</v>
      </c>
      <c r="W9" s="7"/>
    </row>
    <row r="10" spans="1:23" x14ac:dyDescent="0.25">
      <c r="A10" s="49" t="str">
        <f t="shared" si="0"/>
        <v>41820ALLN/A_10All</v>
      </c>
      <c r="B10" s="7">
        <v>41820</v>
      </c>
      <c r="C10" s="49">
        <v>10</v>
      </c>
      <c r="D10" s="49" t="s">
        <v>16</v>
      </c>
      <c r="E10" s="49">
        <v>0.91776321999999999</v>
      </c>
      <c r="F10" s="49">
        <v>0.91566758000000004</v>
      </c>
      <c r="G10" s="49" t="s">
        <v>33</v>
      </c>
      <c r="H10" s="49">
        <v>22092.573</v>
      </c>
      <c r="I10" s="49">
        <v>111184.88</v>
      </c>
      <c r="J10" s="49">
        <v>82.961489999999998</v>
      </c>
      <c r="K10" s="49">
        <v>3.9984499999999997E-3</v>
      </c>
      <c r="L10" s="49">
        <v>8.1030200000000007E-3</v>
      </c>
      <c r="M10" s="49">
        <v>9.0358000000000001E-3</v>
      </c>
      <c r="N10" s="49">
        <v>2.0956400000000002E-3</v>
      </c>
      <c r="O10" s="49">
        <v>-9.4701799999999999E-3</v>
      </c>
      <c r="P10" s="49">
        <v>-2.6933299999999999E-3</v>
      </c>
      <c r="Q10" s="49">
        <v>2.0956400000000002E-3</v>
      </c>
      <c r="R10" s="49">
        <v>6.8846100000000002E-3</v>
      </c>
      <c r="S10" s="49">
        <v>1.366146E-2</v>
      </c>
      <c r="T10" s="49" t="s">
        <v>19</v>
      </c>
      <c r="W10" s="7"/>
    </row>
    <row r="11" spans="1:23" x14ac:dyDescent="0.25">
      <c r="A11" s="49" t="str">
        <f t="shared" si="0"/>
        <v>41820ALLN/A_15All</v>
      </c>
      <c r="B11" s="7">
        <v>41820</v>
      </c>
      <c r="C11" s="49">
        <v>15</v>
      </c>
      <c r="D11" s="49" t="s">
        <v>16</v>
      </c>
      <c r="E11" s="49">
        <v>2.2561195999999999</v>
      </c>
      <c r="F11" s="49">
        <v>2.0585425000000002</v>
      </c>
      <c r="G11" s="49" t="s">
        <v>33</v>
      </c>
      <c r="H11" s="49">
        <v>22092.573</v>
      </c>
      <c r="I11" s="49">
        <v>111184.88</v>
      </c>
      <c r="J11" s="49">
        <v>98.197540000000004</v>
      </c>
      <c r="K11" s="49">
        <v>7.4631899999999998E-3</v>
      </c>
      <c r="L11" s="49">
        <v>1.398547E-2</v>
      </c>
      <c r="M11" s="49">
        <v>1.58522E-2</v>
      </c>
      <c r="N11" s="49">
        <v>0.19757710000000001</v>
      </c>
      <c r="O11" s="49">
        <v>0.17728627999999999</v>
      </c>
      <c r="P11" s="49">
        <v>0.18917543000000001</v>
      </c>
      <c r="Q11" s="49">
        <v>0.19757710000000001</v>
      </c>
      <c r="R11" s="49">
        <v>0.20597877000000001</v>
      </c>
      <c r="S11" s="49">
        <v>0.21786791999999999</v>
      </c>
      <c r="T11" s="49" t="s">
        <v>19</v>
      </c>
      <c r="W11" s="7"/>
    </row>
    <row r="12" spans="1:23" x14ac:dyDescent="0.25">
      <c r="A12" s="49" t="str">
        <f t="shared" si="0"/>
        <v>41820ALLN/A_6All</v>
      </c>
      <c r="B12" s="7">
        <v>41820</v>
      </c>
      <c r="C12" s="49">
        <v>6</v>
      </c>
      <c r="D12" s="49" t="s">
        <v>16</v>
      </c>
      <c r="E12" s="49">
        <v>0.64500882000000004</v>
      </c>
      <c r="F12" s="49">
        <v>0.64369653999999998</v>
      </c>
      <c r="G12" s="49" t="s">
        <v>33</v>
      </c>
      <c r="H12" s="49">
        <v>22092.573</v>
      </c>
      <c r="I12" s="49">
        <v>111184.88</v>
      </c>
      <c r="J12" s="49">
        <v>67.320729999999998</v>
      </c>
      <c r="K12" s="49">
        <v>2.2248599999999999E-3</v>
      </c>
      <c r="L12" s="49">
        <v>4.3734400000000001E-3</v>
      </c>
      <c r="M12" s="49">
        <v>4.9068000000000002E-3</v>
      </c>
      <c r="N12" s="49">
        <v>1.3122800000000001E-3</v>
      </c>
      <c r="O12" s="49">
        <v>-4.9684200000000003E-3</v>
      </c>
      <c r="P12" s="49">
        <v>-1.2883199999999999E-3</v>
      </c>
      <c r="Q12" s="49">
        <v>1.3122800000000001E-3</v>
      </c>
      <c r="R12" s="49">
        <v>3.9128799999999997E-3</v>
      </c>
      <c r="S12" s="49">
        <v>7.59298E-3</v>
      </c>
      <c r="T12" s="49" t="s">
        <v>19</v>
      </c>
      <c r="W12" s="7"/>
    </row>
    <row r="13" spans="1:23" x14ac:dyDescent="0.25">
      <c r="A13" s="49" t="str">
        <f t="shared" si="0"/>
        <v>41820ALLN/A_4All</v>
      </c>
      <c r="B13" s="7">
        <v>41820</v>
      </c>
      <c r="C13" s="49">
        <v>4</v>
      </c>
      <c r="D13" s="49" t="s">
        <v>16</v>
      </c>
      <c r="E13" s="49">
        <v>0.65061093000000003</v>
      </c>
      <c r="F13" s="49">
        <v>0.64988270999999997</v>
      </c>
      <c r="G13" s="49" t="s">
        <v>33</v>
      </c>
      <c r="H13" s="49">
        <v>22092.573</v>
      </c>
      <c r="I13" s="49">
        <v>111184.88</v>
      </c>
      <c r="J13" s="49">
        <v>69.683620000000005</v>
      </c>
      <c r="K13" s="49">
        <v>2.3615699999999999E-3</v>
      </c>
      <c r="L13" s="49">
        <v>4.6447800000000003E-3</v>
      </c>
      <c r="M13" s="49">
        <v>5.2107000000000004E-3</v>
      </c>
      <c r="N13" s="49">
        <v>7.2822000000000002E-4</v>
      </c>
      <c r="O13" s="49">
        <v>-5.9414799999999999E-3</v>
      </c>
      <c r="P13" s="49">
        <v>-2.03345E-3</v>
      </c>
      <c r="Q13" s="49">
        <v>7.2822000000000002E-4</v>
      </c>
      <c r="R13" s="49">
        <v>3.4898899999999998E-3</v>
      </c>
      <c r="S13" s="49">
        <v>7.3979199999999997E-3</v>
      </c>
      <c r="T13" s="49" t="s">
        <v>19</v>
      </c>
      <c r="W13" s="7"/>
    </row>
    <row r="14" spans="1:23" x14ac:dyDescent="0.25">
      <c r="A14" s="49" t="str">
        <f t="shared" si="0"/>
        <v>41820ALLN/A_5All</v>
      </c>
      <c r="B14" s="7">
        <v>41820</v>
      </c>
      <c r="C14" s="49">
        <v>5</v>
      </c>
      <c r="D14" s="49" t="s">
        <v>16</v>
      </c>
      <c r="E14" s="49">
        <v>0.62903783000000002</v>
      </c>
      <c r="F14" s="49">
        <v>0.62870444999999997</v>
      </c>
      <c r="G14" s="49" t="s">
        <v>33</v>
      </c>
      <c r="H14" s="49">
        <v>22092.573</v>
      </c>
      <c r="I14" s="49">
        <v>111184.88</v>
      </c>
      <c r="J14" s="49">
        <v>68.156790000000001</v>
      </c>
      <c r="K14" s="49">
        <v>2.2402500000000001E-3</v>
      </c>
      <c r="L14" s="49">
        <v>4.4010000000000004E-3</v>
      </c>
      <c r="M14" s="49">
        <v>4.9383999999999999E-3</v>
      </c>
      <c r="N14" s="49">
        <v>3.3337999999999998E-4</v>
      </c>
      <c r="O14" s="49">
        <v>-5.9877699999999999E-3</v>
      </c>
      <c r="P14" s="49">
        <v>-2.2839700000000002E-3</v>
      </c>
      <c r="Q14" s="49">
        <v>3.3337999999999998E-4</v>
      </c>
      <c r="R14" s="49">
        <v>2.9507299999999999E-3</v>
      </c>
      <c r="S14" s="49">
        <v>6.6545299999999996E-3</v>
      </c>
      <c r="T14" s="49" t="s">
        <v>19</v>
      </c>
      <c r="W14" s="7"/>
    </row>
    <row r="15" spans="1:23" x14ac:dyDescent="0.25">
      <c r="A15" s="49" t="str">
        <f t="shared" si="0"/>
        <v>41820ALLN/A_20All</v>
      </c>
      <c r="B15" s="7">
        <v>41820</v>
      </c>
      <c r="C15" s="49">
        <v>20</v>
      </c>
      <c r="D15" s="49" t="s">
        <v>16</v>
      </c>
      <c r="E15" s="49">
        <v>2.7344070999999999</v>
      </c>
      <c r="F15" s="49">
        <v>2.9999201000000002</v>
      </c>
      <c r="G15" s="49" t="s">
        <v>33</v>
      </c>
      <c r="H15" s="49">
        <v>22092.573</v>
      </c>
      <c r="I15" s="49">
        <v>111184.88</v>
      </c>
      <c r="J15" s="49">
        <v>89.298959999999994</v>
      </c>
      <c r="K15" s="49">
        <v>6.9907800000000003E-3</v>
      </c>
      <c r="L15" s="49">
        <v>1.50335E-2</v>
      </c>
      <c r="M15" s="49">
        <v>1.6579400000000001E-2</v>
      </c>
      <c r="N15" s="49">
        <v>-0.265513</v>
      </c>
      <c r="O15" s="49">
        <v>-0.28673462999999999</v>
      </c>
      <c r="P15" s="49">
        <v>-0.27430008</v>
      </c>
      <c r="Q15" s="49">
        <v>-0.265513</v>
      </c>
      <c r="R15" s="49">
        <v>-0.25672592</v>
      </c>
      <c r="S15" s="49">
        <v>-0.24429137000000001</v>
      </c>
      <c r="T15" s="49" t="s">
        <v>19</v>
      </c>
      <c r="W15" s="7"/>
    </row>
    <row r="16" spans="1:23" x14ac:dyDescent="0.25">
      <c r="A16" s="49" t="str">
        <f t="shared" si="0"/>
        <v>41820ALLN/A_9All</v>
      </c>
      <c r="B16" s="7">
        <v>41820</v>
      </c>
      <c r="C16" s="49">
        <v>9</v>
      </c>
      <c r="D16" s="49" t="s">
        <v>16</v>
      </c>
      <c r="E16" s="49">
        <v>0.83094431000000002</v>
      </c>
      <c r="F16" s="49">
        <v>0.83138827000000004</v>
      </c>
      <c r="G16" s="49" t="s">
        <v>33</v>
      </c>
      <c r="H16" s="49">
        <v>22092.573</v>
      </c>
      <c r="I16" s="49">
        <v>111184.88</v>
      </c>
      <c r="J16" s="49">
        <v>77.594009999999997</v>
      </c>
      <c r="K16" s="49">
        <v>3.2652800000000002E-3</v>
      </c>
      <c r="L16" s="49">
        <v>6.6549199999999999E-3</v>
      </c>
      <c r="M16" s="49">
        <v>7.4127999999999998E-3</v>
      </c>
      <c r="N16" s="49">
        <v>-4.4396000000000003E-4</v>
      </c>
      <c r="O16" s="49">
        <v>-9.9323399999999996E-3</v>
      </c>
      <c r="P16" s="49">
        <v>-4.37274E-3</v>
      </c>
      <c r="Q16" s="49">
        <v>-4.4396000000000003E-4</v>
      </c>
      <c r="R16" s="49">
        <v>3.48482E-3</v>
      </c>
      <c r="S16" s="49">
        <v>9.0444199999999992E-3</v>
      </c>
      <c r="T16" s="49" t="s">
        <v>19</v>
      </c>
      <c r="W16" s="7"/>
    </row>
    <row r="17" spans="1:23" x14ac:dyDescent="0.25">
      <c r="A17" s="49" t="str">
        <f t="shared" si="0"/>
        <v>41820ALLN/A_22All</v>
      </c>
      <c r="B17" s="7">
        <v>41820</v>
      </c>
      <c r="C17" s="49">
        <v>22</v>
      </c>
      <c r="D17" s="49" t="s">
        <v>16</v>
      </c>
      <c r="E17" s="49">
        <v>2.1286901999999999</v>
      </c>
      <c r="F17" s="49">
        <v>2.2598264000000001</v>
      </c>
      <c r="G17" s="49" t="s">
        <v>33</v>
      </c>
      <c r="H17" s="49">
        <v>22092.573</v>
      </c>
      <c r="I17" s="49">
        <v>111184.88</v>
      </c>
      <c r="J17" s="49">
        <v>81.487300000000005</v>
      </c>
      <c r="K17" s="49">
        <v>5.9701299999999997E-3</v>
      </c>
      <c r="L17" s="49">
        <v>1.268674E-2</v>
      </c>
      <c r="M17" s="49">
        <v>1.40213E-2</v>
      </c>
      <c r="N17" s="49">
        <v>-0.13113620000000001</v>
      </c>
      <c r="O17" s="49">
        <v>-0.14908346</v>
      </c>
      <c r="P17" s="49">
        <v>-0.13856748999999999</v>
      </c>
      <c r="Q17" s="49">
        <v>-0.13113620000000001</v>
      </c>
      <c r="R17" s="49">
        <v>-0.12370491</v>
      </c>
      <c r="S17" s="49">
        <v>-0.11318894</v>
      </c>
      <c r="T17" s="49" t="s">
        <v>19</v>
      </c>
      <c r="W17" s="7"/>
    </row>
    <row r="18" spans="1:23" x14ac:dyDescent="0.25">
      <c r="A18" s="49" t="str">
        <f t="shared" si="0"/>
        <v>41820ALLN/A_1All</v>
      </c>
      <c r="B18" s="7">
        <v>41820</v>
      </c>
      <c r="C18" s="49">
        <v>1</v>
      </c>
      <c r="D18" s="49" t="s">
        <v>16</v>
      </c>
      <c r="E18" s="49">
        <v>0.96043588000000002</v>
      </c>
      <c r="F18" s="49">
        <v>0.95383328999999994</v>
      </c>
      <c r="G18" s="49" t="s">
        <v>33</v>
      </c>
      <c r="H18" s="49">
        <v>22092.573</v>
      </c>
      <c r="I18" s="49">
        <v>111184.88</v>
      </c>
      <c r="J18" s="49">
        <v>74.393630000000002</v>
      </c>
      <c r="K18" s="49">
        <v>3.5025099999999999E-3</v>
      </c>
      <c r="L18" s="49">
        <v>6.9695800000000004E-3</v>
      </c>
      <c r="M18" s="49">
        <v>7.8002000000000002E-3</v>
      </c>
      <c r="N18" s="49">
        <v>6.6025900000000002E-3</v>
      </c>
      <c r="O18" s="49">
        <v>-3.3816699999999998E-3</v>
      </c>
      <c r="P18" s="49">
        <v>2.4684799999999999E-3</v>
      </c>
      <c r="Q18" s="49">
        <v>6.6025900000000002E-3</v>
      </c>
      <c r="R18" s="49">
        <v>1.07367E-2</v>
      </c>
      <c r="S18" s="49">
        <v>1.658685E-2</v>
      </c>
      <c r="T18" s="49" t="s">
        <v>19</v>
      </c>
      <c r="W18" s="7"/>
    </row>
    <row r="19" spans="1:23" x14ac:dyDescent="0.25">
      <c r="A19" s="49" t="str">
        <f t="shared" si="0"/>
        <v>41820ALLN/A_8All</v>
      </c>
      <c r="B19" s="7">
        <v>41820</v>
      </c>
      <c r="C19" s="49">
        <v>8</v>
      </c>
      <c r="D19" s="49" t="s">
        <v>16</v>
      </c>
      <c r="E19" s="49">
        <v>0.77565795999999998</v>
      </c>
      <c r="F19" s="49">
        <v>0.77143065</v>
      </c>
      <c r="G19" s="49" t="s">
        <v>33</v>
      </c>
      <c r="H19" s="49">
        <v>22092.573</v>
      </c>
      <c r="I19" s="49">
        <v>111184.88</v>
      </c>
      <c r="J19" s="49">
        <v>72.162509999999997</v>
      </c>
      <c r="K19" s="49">
        <v>2.7921600000000001E-3</v>
      </c>
      <c r="L19" s="49">
        <v>5.45862E-3</v>
      </c>
      <c r="M19" s="49">
        <v>6.1313000000000001E-3</v>
      </c>
      <c r="N19" s="49">
        <v>4.2273099999999997E-3</v>
      </c>
      <c r="O19" s="49">
        <v>-3.6207499999999998E-3</v>
      </c>
      <c r="P19" s="49">
        <v>9.7772000000000006E-4</v>
      </c>
      <c r="Q19" s="49">
        <v>4.2273099999999997E-3</v>
      </c>
      <c r="R19" s="49">
        <v>7.4768999999999999E-3</v>
      </c>
      <c r="S19" s="49">
        <v>1.207537E-2</v>
      </c>
      <c r="T19" s="49" t="s">
        <v>19</v>
      </c>
      <c r="W19" s="7"/>
    </row>
    <row r="20" spans="1:23" x14ac:dyDescent="0.25">
      <c r="A20" s="49" t="str">
        <f t="shared" si="0"/>
        <v>41820ALLN/A_12All</v>
      </c>
      <c r="B20" s="7">
        <v>41820</v>
      </c>
      <c r="C20" s="49">
        <v>12</v>
      </c>
      <c r="D20" s="49" t="s">
        <v>16</v>
      </c>
      <c r="E20" s="49">
        <v>1.3098497</v>
      </c>
      <c r="F20" s="49">
        <v>1.2886354</v>
      </c>
      <c r="G20" s="49" t="s">
        <v>33</v>
      </c>
      <c r="H20" s="49">
        <v>22092.573</v>
      </c>
      <c r="I20" s="49">
        <v>111184.88</v>
      </c>
      <c r="J20" s="49">
        <v>91.743309999999994</v>
      </c>
      <c r="K20" s="49">
        <v>5.7215299999999998E-3</v>
      </c>
      <c r="L20" s="49">
        <v>1.1421280000000001E-2</v>
      </c>
      <c r="M20" s="49">
        <v>1.2774300000000001E-2</v>
      </c>
      <c r="N20" s="49">
        <v>2.1214299999999998E-2</v>
      </c>
      <c r="O20" s="49">
        <v>4.8631999999999998E-3</v>
      </c>
      <c r="P20" s="49">
        <v>1.4443920000000001E-2</v>
      </c>
      <c r="Q20" s="49">
        <v>2.1214299999999998E-2</v>
      </c>
      <c r="R20" s="49">
        <v>2.7984680000000001E-2</v>
      </c>
      <c r="S20" s="49">
        <v>3.7565399999999999E-2</v>
      </c>
      <c r="T20" s="49" t="s">
        <v>19</v>
      </c>
      <c r="W20" s="7"/>
    </row>
    <row r="21" spans="1:23" x14ac:dyDescent="0.25">
      <c r="A21" s="49" t="str">
        <f t="shared" si="0"/>
        <v>41820ALLN/A_13All</v>
      </c>
      <c r="B21" s="7">
        <v>41820</v>
      </c>
      <c r="C21" s="49">
        <v>13</v>
      </c>
      <c r="D21" s="49" t="s">
        <v>16</v>
      </c>
      <c r="E21" s="49">
        <v>1.6150882</v>
      </c>
      <c r="F21" s="49">
        <v>1.5831219999999999</v>
      </c>
      <c r="G21" s="49" t="s">
        <v>33</v>
      </c>
      <c r="H21" s="49">
        <v>22092.573</v>
      </c>
      <c r="I21" s="49">
        <v>111184.88</v>
      </c>
      <c r="J21" s="49">
        <v>94.887780000000006</v>
      </c>
      <c r="K21" s="49">
        <v>6.4597400000000003E-3</v>
      </c>
      <c r="L21" s="49">
        <v>1.2938089999999999E-2</v>
      </c>
      <c r="M21" s="49">
        <v>1.4461099999999999E-2</v>
      </c>
      <c r="N21" s="49">
        <v>3.19662E-2</v>
      </c>
      <c r="O21" s="49">
        <v>1.3455989999999999E-2</v>
      </c>
      <c r="P21" s="49">
        <v>2.4301819999999998E-2</v>
      </c>
      <c r="Q21" s="49">
        <v>3.19662E-2</v>
      </c>
      <c r="R21" s="49">
        <v>3.9630579999999999E-2</v>
      </c>
      <c r="S21" s="49">
        <v>5.0476409999999999E-2</v>
      </c>
      <c r="T21" s="49" t="s">
        <v>19</v>
      </c>
      <c r="W21" s="7"/>
    </row>
    <row r="22" spans="1:23" x14ac:dyDescent="0.25">
      <c r="A22" s="49" t="str">
        <f t="shared" si="0"/>
        <v>41820ALLN/A_7All</v>
      </c>
      <c r="B22" s="7">
        <v>41820</v>
      </c>
      <c r="C22" s="49">
        <v>7</v>
      </c>
      <c r="D22" s="49" t="s">
        <v>16</v>
      </c>
      <c r="E22" s="49">
        <v>0.70390476000000002</v>
      </c>
      <c r="F22" s="49">
        <v>0.70854318999999999</v>
      </c>
      <c r="G22" s="49" t="s">
        <v>33</v>
      </c>
      <c r="H22" s="49">
        <v>22092.573</v>
      </c>
      <c r="I22" s="49">
        <v>111184.88</v>
      </c>
      <c r="J22" s="49">
        <v>67.972520000000003</v>
      </c>
      <c r="K22" s="49">
        <v>2.4221799999999999E-3</v>
      </c>
      <c r="L22" s="49">
        <v>4.8272899999999997E-3</v>
      </c>
      <c r="M22" s="49">
        <v>5.4009000000000001E-3</v>
      </c>
      <c r="N22" s="49">
        <v>-4.6384299999999998E-3</v>
      </c>
      <c r="O22" s="49">
        <v>-1.1551580000000001E-2</v>
      </c>
      <c r="P22" s="49">
        <v>-7.5009100000000004E-3</v>
      </c>
      <c r="Q22" s="49">
        <v>-4.6384299999999998E-3</v>
      </c>
      <c r="R22" s="49">
        <v>-1.7759500000000001E-3</v>
      </c>
      <c r="S22" s="49">
        <v>2.27472E-3</v>
      </c>
      <c r="T22" s="49" t="s">
        <v>19</v>
      </c>
      <c r="W22" s="7"/>
    </row>
    <row r="23" spans="1:23" x14ac:dyDescent="0.25">
      <c r="A23" s="49" t="str">
        <f t="shared" si="0"/>
        <v>41820ALLN/A_3All</v>
      </c>
      <c r="B23" s="7">
        <v>41820</v>
      </c>
      <c r="C23" s="49">
        <v>3</v>
      </c>
      <c r="D23" s="49" t="s">
        <v>16</v>
      </c>
      <c r="E23" s="49">
        <v>0.70926951999999999</v>
      </c>
      <c r="F23" s="49">
        <v>0.70184279000000005</v>
      </c>
      <c r="G23" s="49" t="s">
        <v>33</v>
      </c>
      <c r="H23" s="49">
        <v>22092.573</v>
      </c>
      <c r="I23" s="49">
        <v>111184.88</v>
      </c>
      <c r="J23" s="49">
        <v>71.232500000000002</v>
      </c>
      <c r="K23" s="49">
        <v>2.6006699999999998E-3</v>
      </c>
      <c r="L23" s="49">
        <v>5.0423000000000004E-3</v>
      </c>
      <c r="M23" s="49">
        <v>5.6734999999999997E-3</v>
      </c>
      <c r="N23" s="49">
        <v>7.4267300000000003E-3</v>
      </c>
      <c r="O23" s="49">
        <v>1.6464999999999999E-4</v>
      </c>
      <c r="P23" s="49">
        <v>4.4197699999999999E-3</v>
      </c>
      <c r="Q23" s="49">
        <v>7.4267300000000003E-3</v>
      </c>
      <c r="R23" s="49">
        <v>1.0433680000000001E-2</v>
      </c>
      <c r="S23" s="49">
        <v>1.468881E-2</v>
      </c>
      <c r="T23" s="49" t="s">
        <v>19</v>
      </c>
      <c r="W23" s="7"/>
    </row>
    <row r="24" spans="1:23" x14ac:dyDescent="0.25">
      <c r="A24" s="49" t="str">
        <f t="shared" si="0"/>
        <v>41820ALLN/A_23All</v>
      </c>
      <c r="B24" s="7">
        <v>41820</v>
      </c>
      <c r="C24" s="49">
        <v>23</v>
      </c>
      <c r="D24" s="49" t="s">
        <v>16</v>
      </c>
      <c r="E24" s="49">
        <v>1.7211099999999999</v>
      </c>
      <c r="F24" s="49">
        <v>1.8048033999999999</v>
      </c>
      <c r="G24" s="49" t="s">
        <v>33</v>
      </c>
      <c r="H24" s="49">
        <v>22092.573</v>
      </c>
      <c r="I24" s="49">
        <v>111184.88</v>
      </c>
      <c r="J24" s="49">
        <v>78.799610000000001</v>
      </c>
      <c r="K24" s="49">
        <v>5.30307E-3</v>
      </c>
      <c r="L24" s="49">
        <v>1.1196090000000001E-2</v>
      </c>
      <c r="M24" s="49">
        <v>1.23885E-2</v>
      </c>
      <c r="N24" s="49">
        <v>-8.3693400000000001E-2</v>
      </c>
      <c r="O24" s="49">
        <v>-9.9550680000000003E-2</v>
      </c>
      <c r="P24" s="49">
        <v>-9.0259309999999995E-2</v>
      </c>
      <c r="Q24" s="49">
        <v>-8.3693400000000001E-2</v>
      </c>
      <c r="R24" s="49">
        <v>-7.7127500000000002E-2</v>
      </c>
      <c r="S24" s="49">
        <v>-6.783612E-2</v>
      </c>
      <c r="T24" s="49" t="s">
        <v>19</v>
      </c>
      <c r="W24" s="7"/>
    </row>
    <row r="25" spans="1:23" x14ac:dyDescent="0.25">
      <c r="A25" s="49" t="str">
        <f t="shared" si="0"/>
        <v>41820ALLN/A_17All</v>
      </c>
      <c r="B25" s="7">
        <v>41820</v>
      </c>
      <c r="C25" s="49">
        <v>17</v>
      </c>
      <c r="D25" s="49" t="s">
        <v>16</v>
      </c>
      <c r="E25" s="49">
        <v>2.7497045999999998</v>
      </c>
      <c r="F25" s="49">
        <v>2.1215180999999999</v>
      </c>
      <c r="G25" s="49" t="s">
        <v>33</v>
      </c>
      <c r="H25" s="49">
        <v>22092.573</v>
      </c>
      <c r="I25" s="49">
        <v>111184.88</v>
      </c>
      <c r="J25" s="49">
        <v>97.713570000000004</v>
      </c>
      <c r="K25" s="49">
        <v>7.5926199999999996E-3</v>
      </c>
      <c r="L25" s="49">
        <v>1.2213089999999999E-2</v>
      </c>
      <c r="M25" s="49">
        <v>1.4380799999999999E-2</v>
      </c>
      <c r="N25" s="49">
        <v>0.62818649999999998</v>
      </c>
      <c r="O25" s="49">
        <v>0.60977908000000003</v>
      </c>
      <c r="P25" s="49">
        <v>0.62056467999999998</v>
      </c>
      <c r="Q25" s="49">
        <v>0.62818649999999998</v>
      </c>
      <c r="R25" s="49">
        <v>0.63580831999999998</v>
      </c>
      <c r="S25" s="49">
        <v>0.64659392000000004</v>
      </c>
      <c r="T25" s="49" t="s">
        <v>19</v>
      </c>
      <c r="W25" s="7"/>
    </row>
    <row r="26" spans="1:23" x14ac:dyDescent="0.25">
      <c r="A26" s="49" t="str">
        <f t="shared" si="0"/>
        <v>41850ALL1_2All</v>
      </c>
      <c r="B26" s="7">
        <v>41850</v>
      </c>
      <c r="C26" s="49">
        <v>2</v>
      </c>
      <c r="D26" s="49" t="s">
        <v>16</v>
      </c>
      <c r="E26" s="49">
        <v>0.89263570000000003</v>
      </c>
      <c r="F26" s="49">
        <v>0.87943855999999998</v>
      </c>
      <c r="G26" s="49">
        <v>1</v>
      </c>
      <c r="H26" s="49">
        <v>15148.300999999999</v>
      </c>
      <c r="I26" s="49">
        <v>151478.98000000001</v>
      </c>
      <c r="J26" s="49">
        <v>73.851070000000007</v>
      </c>
      <c r="K26" s="49">
        <v>7.97491E-3</v>
      </c>
      <c r="L26" s="49">
        <v>7.8090599999999996E-3</v>
      </c>
      <c r="M26" s="49">
        <v>1.1161600000000001E-2</v>
      </c>
      <c r="N26" s="49">
        <v>1.319714E-2</v>
      </c>
      <c r="O26" s="49">
        <v>-1.08971E-3</v>
      </c>
      <c r="P26" s="49">
        <v>7.2814899999999998E-3</v>
      </c>
      <c r="Q26" s="49">
        <v>1.319714E-2</v>
      </c>
      <c r="R26" s="49">
        <v>1.9112790000000001E-2</v>
      </c>
      <c r="S26" s="49">
        <v>2.748399E-2</v>
      </c>
      <c r="T26" s="49" t="s">
        <v>19</v>
      </c>
      <c r="W26" s="7"/>
    </row>
    <row r="27" spans="1:23" x14ac:dyDescent="0.25">
      <c r="A27" s="49" t="str">
        <f t="shared" si="0"/>
        <v>41850ALL1_18All</v>
      </c>
      <c r="B27" s="7">
        <v>41850</v>
      </c>
      <c r="C27" s="49">
        <v>18</v>
      </c>
      <c r="D27" s="49" t="s">
        <v>16</v>
      </c>
      <c r="E27" s="49">
        <v>2.6500347</v>
      </c>
      <c r="F27" s="49">
        <v>2.6125842000000001</v>
      </c>
      <c r="G27" s="49">
        <v>1</v>
      </c>
      <c r="H27" s="49">
        <v>15148.300999999999</v>
      </c>
      <c r="I27" s="49">
        <v>151478.98000000001</v>
      </c>
      <c r="J27" s="49">
        <v>94.201030000000003</v>
      </c>
      <c r="K27" s="49">
        <v>1.7617029999999999E-2</v>
      </c>
      <c r="L27" s="49">
        <v>1.7148159999999999E-2</v>
      </c>
      <c r="M27" s="49">
        <v>2.45849E-2</v>
      </c>
      <c r="N27" s="49">
        <v>3.7450499999999998E-2</v>
      </c>
      <c r="O27" s="49">
        <v>5.9818299999999996E-3</v>
      </c>
      <c r="P27" s="49">
        <v>2.4420500000000001E-2</v>
      </c>
      <c r="Q27" s="49">
        <v>3.7450499999999998E-2</v>
      </c>
      <c r="R27" s="49">
        <v>5.0480499999999998E-2</v>
      </c>
      <c r="S27" s="49">
        <v>6.8919170000000002E-2</v>
      </c>
      <c r="T27" s="49" t="s">
        <v>19</v>
      </c>
      <c r="W27" s="7"/>
    </row>
    <row r="28" spans="1:23" x14ac:dyDescent="0.25">
      <c r="A28" s="49" t="str">
        <f t="shared" si="0"/>
        <v>41850ALL1_22All</v>
      </c>
      <c r="B28" s="7">
        <v>41850</v>
      </c>
      <c r="C28" s="49">
        <v>22</v>
      </c>
      <c r="D28" s="49" t="s">
        <v>16</v>
      </c>
      <c r="E28" s="49">
        <v>2.0637357000000001</v>
      </c>
      <c r="F28" s="49">
        <v>2.0432147000000001</v>
      </c>
      <c r="G28" s="49">
        <v>1</v>
      </c>
      <c r="H28" s="49">
        <v>15148.300999999999</v>
      </c>
      <c r="I28" s="49">
        <v>151478.98000000001</v>
      </c>
      <c r="J28" s="49">
        <v>80.964429999999993</v>
      </c>
      <c r="K28" s="49">
        <v>1.421185E-2</v>
      </c>
      <c r="L28" s="49">
        <v>1.3761010000000001E-2</v>
      </c>
      <c r="M28" s="49">
        <v>1.9782399999999999E-2</v>
      </c>
      <c r="N28" s="49">
        <v>2.0521000000000001E-2</v>
      </c>
      <c r="O28" s="49">
        <v>-4.8004700000000003E-3</v>
      </c>
      <c r="P28" s="49">
        <v>1.003633E-2</v>
      </c>
      <c r="Q28" s="49">
        <v>2.0521000000000001E-2</v>
      </c>
      <c r="R28" s="49">
        <v>3.1005669999999999E-2</v>
      </c>
      <c r="S28" s="49">
        <v>4.5842470000000003E-2</v>
      </c>
      <c r="T28" s="49" t="s">
        <v>19</v>
      </c>
      <c r="W28" s="7"/>
    </row>
    <row r="29" spans="1:23" x14ac:dyDescent="0.25">
      <c r="A29" s="49" t="str">
        <f t="shared" si="0"/>
        <v>41850ALL1_6All</v>
      </c>
      <c r="B29" s="7">
        <v>41850</v>
      </c>
      <c r="C29" s="49">
        <v>6</v>
      </c>
      <c r="D29" s="49" t="s">
        <v>16</v>
      </c>
      <c r="E29" s="49">
        <v>0.71328950999999996</v>
      </c>
      <c r="F29" s="49">
        <v>0.70730252999999998</v>
      </c>
      <c r="G29" s="49">
        <v>1</v>
      </c>
      <c r="H29" s="49">
        <v>15148.300999999999</v>
      </c>
      <c r="I29" s="49">
        <v>151478.98000000001</v>
      </c>
      <c r="J29" s="49">
        <v>69.491510000000005</v>
      </c>
      <c r="K29" s="49">
        <v>5.9864100000000002E-3</v>
      </c>
      <c r="L29" s="49">
        <v>5.7570900000000003E-3</v>
      </c>
      <c r="M29" s="49">
        <v>8.3055000000000004E-3</v>
      </c>
      <c r="N29" s="49">
        <v>5.9869800000000003E-3</v>
      </c>
      <c r="O29" s="49">
        <v>-4.6440600000000002E-3</v>
      </c>
      <c r="P29" s="49">
        <v>1.5850599999999999E-3</v>
      </c>
      <c r="Q29" s="49">
        <v>5.9869800000000003E-3</v>
      </c>
      <c r="R29" s="49">
        <v>1.038889E-2</v>
      </c>
      <c r="S29" s="49">
        <v>1.6618020000000001E-2</v>
      </c>
      <c r="T29" s="49" t="s">
        <v>19</v>
      </c>
      <c r="W29" s="7"/>
    </row>
    <row r="30" spans="1:23" x14ac:dyDescent="0.25">
      <c r="A30" s="49" t="str">
        <f t="shared" si="0"/>
        <v>41850ALL1_7All</v>
      </c>
      <c r="B30" s="7">
        <v>41850</v>
      </c>
      <c r="C30" s="49">
        <v>7</v>
      </c>
      <c r="D30" s="49" t="s">
        <v>16</v>
      </c>
      <c r="E30" s="49">
        <v>0.76280084000000004</v>
      </c>
      <c r="F30" s="49">
        <v>0.76414673</v>
      </c>
      <c r="G30" s="49">
        <v>1</v>
      </c>
      <c r="H30" s="49">
        <v>15148.300999999999</v>
      </c>
      <c r="I30" s="49">
        <v>151478.98000000001</v>
      </c>
      <c r="J30" s="49">
        <v>69.027060000000006</v>
      </c>
      <c r="K30" s="49">
        <v>6.3342399999999997E-3</v>
      </c>
      <c r="L30" s="49">
        <v>6.1621000000000002E-3</v>
      </c>
      <c r="M30" s="49">
        <v>8.8371000000000005E-3</v>
      </c>
      <c r="N30" s="49">
        <v>-1.34589E-3</v>
      </c>
      <c r="O30" s="49">
        <v>-1.2657379999999999E-2</v>
      </c>
      <c r="P30" s="49">
        <v>-6.0295499999999998E-3</v>
      </c>
      <c r="Q30" s="49">
        <v>-1.34589E-3</v>
      </c>
      <c r="R30" s="49">
        <v>3.3377699999999999E-3</v>
      </c>
      <c r="S30" s="49">
        <v>9.9655999999999998E-3</v>
      </c>
      <c r="T30" s="49" t="s">
        <v>19</v>
      </c>
      <c r="W30" s="7"/>
    </row>
    <row r="31" spans="1:23" x14ac:dyDescent="0.25">
      <c r="A31" s="49" t="str">
        <f t="shared" si="0"/>
        <v>41850ALL1_17All</v>
      </c>
      <c r="B31" s="7">
        <v>41850</v>
      </c>
      <c r="C31" s="49">
        <v>17</v>
      </c>
      <c r="D31" s="49" t="s">
        <v>16</v>
      </c>
      <c r="E31" s="49">
        <v>2.4567698</v>
      </c>
      <c r="F31" s="49">
        <v>2.4235381</v>
      </c>
      <c r="G31" s="49">
        <v>1</v>
      </c>
      <c r="H31" s="49">
        <v>15148.300999999999</v>
      </c>
      <c r="I31" s="49">
        <v>151478.98000000001</v>
      </c>
      <c r="J31" s="49">
        <v>95.138599999999997</v>
      </c>
      <c r="K31" s="49">
        <v>1.7651340000000001E-2</v>
      </c>
      <c r="L31" s="49">
        <v>1.7078590000000001E-2</v>
      </c>
      <c r="M31" s="49">
        <v>2.4561099999999999E-2</v>
      </c>
      <c r="N31" s="49">
        <v>3.3231700000000003E-2</v>
      </c>
      <c r="O31" s="49">
        <v>1.79349E-3</v>
      </c>
      <c r="P31" s="49">
        <v>2.0214320000000001E-2</v>
      </c>
      <c r="Q31" s="49">
        <v>3.3231700000000003E-2</v>
      </c>
      <c r="R31" s="49">
        <v>4.6249079999999998E-2</v>
      </c>
      <c r="S31" s="49">
        <v>6.4669909999999997E-2</v>
      </c>
      <c r="T31" s="49" t="s">
        <v>19</v>
      </c>
      <c r="W31" s="7"/>
    </row>
    <row r="32" spans="1:23" x14ac:dyDescent="0.25">
      <c r="A32" s="49" t="str">
        <f t="shared" si="0"/>
        <v>41850ALL1_10All</v>
      </c>
      <c r="B32" s="7">
        <v>41850</v>
      </c>
      <c r="C32" s="49">
        <v>10</v>
      </c>
      <c r="D32" s="49" t="s">
        <v>16</v>
      </c>
      <c r="E32" s="49">
        <v>0.91491960999999999</v>
      </c>
      <c r="F32" s="49">
        <v>0.88941154</v>
      </c>
      <c r="G32" s="49">
        <v>1</v>
      </c>
      <c r="H32" s="49">
        <v>15148.300999999999</v>
      </c>
      <c r="I32" s="49">
        <v>151478.98000000001</v>
      </c>
      <c r="J32" s="49">
        <v>76.990260000000006</v>
      </c>
      <c r="K32" s="49">
        <v>8.8799299999999994E-3</v>
      </c>
      <c r="L32" s="49">
        <v>8.4667700000000002E-3</v>
      </c>
      <c r="M32" s="49">
        <v>1.22694E-2</v>
      </c>
      <c r="N32" s="49">
        <v>2.5508070000000001E-2</v>
      </c>
      <c r="O32" s="49">
        <v>9.8032399999999995E-3</v>
      </c>
      <c r="P32" s="49">
        <v>1.9005290000000001E-2</v>
      </c>
      <c r="Q32" s="49">
        <v>2.5508070000000001E-2</v>
      </c>
      <c r="R32" s="49">
        <v>3.201085E-2</v>
      </c>
      <c r="S32" s="49">
        <v>4.1212899999999997E-2</v>
      </c>
      <c r="T32" s="49" t="s">
        <v>19</v>
      </c>
      <c r="W32" s="7"/>
    </row>
    <row r="33" spans="1:23" x14ac:dyDescent="0.25">
      <c r="A33" s="49" t="str">
        <f t="shared" si="0"/>
        <v>41850ALL1_9All</v>
      </c>
      <c r="B33" s="7">
        <v>41850</v>
      </c>
      <c r="C33" s="49">
        <v>9</v>
      </c>
      <c r="D33" s="49" t="s">
        <v>16</v>
      </c>
      <c r="E33" s="49">
        <v>0.85460166999999998</v>
      </c>
      <c r="F33" s="49">
        <v>0.84654573</v>
      </c>
      <c r="G33" s="49">
        <v>1</v>
      </c>
      <c r="H33" s="49">
        <v>15148.300999999999</v>
      </c>
      <c r="I33" s="49">
        <v>151478.98000000001</v>
      </c>
      <c r="J33" s="49">
        <v>73.131200000000007</v>
      </c>
      <c r="K33" s="49">
        <v>7.4870900000000001E-3</v>
      </c>
      <c r="L33" s="49">
        <v>7.3776299999999996E-3</v>
      </c>
      <c r="M33" s="49">
        <v>1.05112E-2</v>
      </c>
      <c r="N33" s="49">
        <v>8.0559399999999993E-3</v>
      </c>
      <c r="O33" s="49">
        <v>-5.3984000000000002E-3</v>
      </c>
      <c r="P33" s="49">
        <v>2.4849999999999998E-3</v>
      </c>
      <c r="Q33" s="49">
        <v>8.0559399999999993E-3</v>
      </c>
      <c r="R33" s="49">
        <v>1.3626879999999999E-2</v>
      </c>
      <c r="S33" s="49">
        <v>2.151028E-2</v>
      </c>
      <c r="T33" s="49" t="s">
        <v>19</v>
      </c>
      <c r="W33" s="7"/>
    </row>
    <row r="34" spans="1:23" x14ac:dyDescent="0.25">
      <c r="A34" s="49" t="str">
        <f t="shared" si="0"/>
        <v>41850ALL1_8All</v>
      </c>
      <c r="B34" s="7">
        <v>41850</v>
      </c>
      <c r="C34" s="49">
        <v>8</v>
      </c>
      <c r="D34" s="49" t="s">
        <v>16</v>
      </c>
      <c r="E34" s="49">
        <v>0.83245484999999997</v>
      </c>
      <c r="F34" s="49">
        <v>0.81319706000000003</v>
      </c>
      <c r="G34" s="49">
        <v>1</v>
      </c>
      <c r="H34" s="49">
        <v>15148.300999999999</v>
      </c>
      <c r="I34" s="49">
        <v>151478.98000000001</v>
      </c>
      <c r="J34" s="49">
        <v>70.486949999999993</v>
      </c>
      <c r="K34" s="49">
        <v>6.9788699999999999E-3</v>
      </c>
      <c r="L34" s="49">
        <v>6.5774300000000004E-3</v>
      </c>
      <c r="M34" s="49">
        <v>9.5899000000000002E-3</v>
      </c>
      <c r="N34" s="49">
        <v>1.925779E-2</v>
      </c>
      <c r="O34" s="49">
        <v>6.9827200000000004E-3</v>
      </c>
      <c r="P34" s="49">
        <v>1.4175139999999999E-2</v>
      </c>
      <c r="Q34" s="49">
        <v>1.925779E-2</v>
      </c>
      <c r="R34" s="49">
        <v>2.4340440000000001E-2</v>
      </c>
      <c r="S34" s="49">
        <v>3.1532860000000003E-2</v>
      </c>
      <c r="T34" s="49" t="s">
        <v>19</v>
      </c>
      <c r="W34" s="7"/>
    </row>
    <row r="35" spans="1:23" x14ac:dyDescent="0.25">
      <c r="A35" s="49" t="str">
        <f t="shared" si="0"/>
        <v>41850ALL1_16All</v>
      </c>
      <c r="B35" s="7">
        <v>41850</v>
      </c>
      <c r="C35" s="49">
        <v>16</v>
      </c>
      <c r="D35" s="49" t="s">
        <v>16</v>
      </c>
      <c r="E35" s="49">
        <v>2.1888420000000002</v>
      </c>
      <c r="F35" s="49">
        <v>2.1701747999999998</v>
      </c>
      <c r="G35" s="49">
        <v>1</v>
      </c>
      <c r="H35" s="49">
        <v>15148.300999999999</v>
      </c>
      <c r="I35" s="49">
        <v>151478.98000000001</v>
      </c>
      <c r="J35" s="49">
        <v>94.615759999999995</v>
      </c>
      <c r="K35" s="49">
        <v>1.7351789999999999E-2</v>
      </c>
      <c r="L35" s="49">
        <v>1.6772700000000001E-2</v>
      </c>
      <c r="M35" s="49">
        <v>2.4133100000000001E-2</v>
      </c>
      <c r="N35" s="49">
        <v>1.8667199999999998E-2</v>
      </c>
      <c r="O35" s="49">
        <v>-1.222317E-2</v>
      </c>
      <c r="P35" s="49">
        <v>5.8766599999999997E-3</v>
      </c>
      <c r="Q35" s="49">
        <v>1.8667199999999998E-2</v>
      </c>
      <c r="R35" s="49">
        <v>3.1457739999999998E-2</v>
      </c>
      <c r="S35" s="49">
        <v>4.9557570000000002E-2</v>
      </c>
      <c r="T35" s="49" t="s">
        <v>19</v>
      </c>
      <c r="W35" s="7"/>
    </row>
    <row r="36" spans="1:23" x14ac:dyDescent="0.25">
      <c r="A36" s="49" t="str">
        <f t="shared" si="0"/>
        <v>41850ALL1_4All</v>
      </c>
      <c r="B36" s="7">
        <v>41850</v>
      </c>
      <c r="C36" s="49">
        <v>4</v>
      </c>
      <c r="D36" s="49" t="s">
        <v>16</v>
      </c>
      <c r="E36" s="49">
        <v>0.72652322000000003</v>
      </c>
      <c r="F36" s="49">
        <v>0.71293936000000002</v>
      </c>
      <c r="G36" s="49">
        <v>1</v>
      </c>
      <c r="H36" s="49">
        <v>15148.300999999999</v>
      </c>
      <c r="I36" s="49">
        <v>151478.98000000001</v>
      </c>
      <c r="J36" s="49">
        <v>71.898250000000004</v>
      </c>
      <c r="K36" s="49">
        <v>6.3323800000000003E-3</v>
      </c>
      <c r="L36" s="49">
        <v>5.9889499999999998E-3</v>
      </c>
      <c r="M36" s="49">
        <v>8.7159000000000004E-3</v>
      </c>
      <c r="N36" s="49">
        <v>1.358386E-2</v>
      </c>
      <c r="O36" s="49">
        <v>2.4275099999999999E-3</v>
      </c>
      <c r="P36" s="49">
        <v>8.9644300000000007E-3</v>
      </c>
      <c r="Q36" s="49">
        <v>1.358386E-2</v>
      </c>
      <c r="R36" s="49">
        <v>1.820329E-2</v>
      </c>
      <c r="S36" s="49">
        <v>2.4740209999999999E-2</v>
      </c>
      <c r="T36" s="49" t="s">
        <v>19</v>
      </c>
      <c r="W36" s="7"/>
    </row>
    <row r="37" spans="1:23" x14ac:dyDescent="0.25">
      <c r="A37" s="49" t="str">
        <f t="shared" si="0"/>
        <v>41850ALL1_20All</v>
      </c>
      <c r="B37" s="7">
        <v>41850</v>
      </c>
      <c r="C37" s="49">
        <v>20</v>
      </c>
      <c r="D37" s="49" t="s">
        <v>16</v>
      </c>
      <c r="E37" s="49">
        <v>2.5173481</v>
      </c>
      <c r="F37" s="49">
        <v>2.485242</v>
      </c>
      <c r="G37" s="49">
        <v>1</v>
      </c>
      <c r="H37" s="49">
        <v>15148.300999999999</v>
      </c>
      <c r="I37" s="49">
        <v>151478.98000000001</v>
      </c>
      <c r="J37" s="49">
        <v>89.165769999999995</v>
      </c>
      <c r="K37" s="49">
        <v>1.622297E-2</v>
      </c>
      <c r="L37" s="49">
        <v>1.590658E-2</v>
      </c>
      <c r="M37" s="49">
        <v>2.27201E-2</v>
      </c>
      <c r="N37" s="49">
        <v>3.2106099999999999E-2</v>
      </c>
      <c r="O37" s="49">
        <v>3.0243700000000002E-3</v>
      </c>
      <c r="P37" s="49">
        <v>2.0064450000000001E-2</v>
      </c>
      <c r="Q37" s="49">
        <v>3.2106099999999999E-2</v>
      </c>
      <c r="R37" s="49">
        <v>4.4147749999999999E-2</v>
      </c>
      <c r="S37" s="49">
        <v>6.1187829999999999E-2</v>
      </c>
      <c r="T37" s="49" t="s">
        <v>19</v>
      </c>
      <c r="W37" s="7"/>
    </row>
    <row r="38" spans="1:23" x14ac:dyDescent="0.25">
      <c r="A38" s="49" t="str">
        <f t="shared" si="0"/>
        <v>41850ALL1_11All</v>
      </c>
      <c r="B38" s="7">
        <v>41850</v>
      </c>
      <c r="C38" s="49">
        <v>11</v>
      </c>
      <c r="D38" s="49" t="s">
        <v>16</v>
      </c>
      <c r="E38" s="49">
        <v>1.0083253000000001</v>
      </c>
      <c r="F38" s="49">
        <v>0.94609927999999999</v>
      </c>
      <c r="G38" s="49">
        <v>1</v>
      </c>
      <c r="H38" s="49">
        <v>15148.300999999999</v>
      </c>
      <c r="I38" s="49">
        <v>151478.98000000001</v>
      </c>
      <c r="J38" s="49">
        <v>80.690240000000003</v>
      </c>
      <c r="K38" s="49">
        <v>1.055125E-2</v>
      </c>
      <c r="L38" s="49">
        <v>9.4177700000000007E-3</v>
      </c>
      <c r="M38" s="49">
        <v>1.4142999999999999E-2</v>
      </c>
      <c r="N38" s="49">
        <v>6.222602E-2</v>
      </c>
      <c r="O38" s="49">
        <v>4.4122979999999999E-2</v>
      </c>
      <c r="P38" s="49">
        <v>5.4730229999999998E-2</v>
      </c>
      <c r="Q38" s="49">
        <v>6.222602E-2</v>
      </c>
      <c r="R38" s="49">
        <v>6.9721809999999995E-2</v>
      </c>
      <c r="S38" s="49">
        <v>8.0329059999999994E-2</v>
      </c>
      <c r="T38" s="49" t="s">
        <v>19</v>
      </c>
      <c r="W38" s="7"/>
    </row>
    <row r="39" spans="1:23" x14ac:dyDescent="0.25">
      <c r="A39" s="49" t="str">
        <f t="shared" si="0"/>
        <v>41850ALL1_15All</v>
      </c>
      <c r="B39" s="7">
        <v>41850</v>
      </c>
      <c r="C39" s="49">
        <v>15</v>
      </c>
      <c r="D39" s="49" t="s">
        <v>16</v>
      </c>
      <c r="E39" s="49">
        <v>1.9044270999999999</v>
      </c>
      <c r="F39" s="49">
        <v>1.8790032000000001</v>
      </c>
      <c r="G39" s="49">
        <v>1</v>
      </c>
      <c r="H39" s="49">
        <v>15148.300999999999</v>
      </c>
      <c r="I39" s="49">
        <v>151478.98000000001</v>
      </c>
      <c r="J39" s="49">
        <v>92.166439999999994</v>
      </c>
      <c r="K39" s="49">
        <v>1.656125E-2</v>
      </c>
      <c r="L39" s="49">
        <v>1.5958690000000001E-2</v>
      </c>
      <c r="M39" s="49">
        <v>2.2998999999999999E-2</v>
      </c>
      <c r="N39" s="49">
        <v>2.5423899999999999E-2</v>
      </c>
      <c r="O39" s="49">
        <v>-4.0148199999999997E-3</v>
      </c>
      <c r="P39" s="49">
        <v>1.323443E-2</v>
      </c>
      <c r="Q39" s="49">
        <v>2.5423899999999999E-2</v>
      </c>
      <c r="R39" s="49">
        <v>3.761337E-2</v>
      </c>
      <c r="S39" s="49">
        <v>5.4862620000000001E-2</v>
      </c>
      <c r="T39" s="49" t="s">
        <v>19</v>
      </c>
      <c r="W39" s="7"/>
    </row>
    <row r="40" spans="1:23" x14ac:dyDescent="0.25">
      <c r="A40" s="49" t="str">
        <f t="shared" si="0"/>
        <v>41850ALL1_23All</v>
      </c>
      <c r="B40" s="7">
        <v>41850</v>
      </c>
      <c r="C40" s="49">
        <v>23</v>
      </c>
      <c r="D40" s="49" t="s">
        <v>16</v>
      </c>
      <c r="E40" s="49">
        <v>1.6826882999999999</v>
      </c>
      <c r="F40" s="49">
        <v>1.6591581</v>
      </c>
      <c r="G40" s="49">
        <v>1</v>
      </c>
      <c r="H40" s="49">
        <v>15148.300999999999</v>
      </c>
      <c r="I40" s="49">
        <v>151478.98000000001</v>
      </c>
      <c r="J40" s="49">
        <v>78.060590000000005</v>
      </c>
      <c r="K40" s="49">
        <v>1.280015E-2</v>
      </c>
      <c r="L40" s="49">
        <v>1.22319E-2</v>
      </c>
      <c r="M40" s="49">
        <v>1.7704899999999999E-2</v>
      </c>
      <c r="N40" s="49">
        <v>2.3530200000000001E-2</v>
      </c>
      <c r="O40" s="49">
        <v>8.6793000000000005E-4</v>
      </c>
      <c r="P40" s="49">
        <v>1.41466E-2</v>
      </c>
      <c r="Q40" s="49">
        <v>2.3530200000000001E-2</v>
      </c>
      <c r="R40" s="49">
        <v>3.29138E-2</v>
      </c>
      <c r="S40" s="49">
        <v>4.6192469999999999E-2</v>
      </c>
      <c r="T40" s="49" t="s">
        <v>19</v>
      </c>
      <c r="W40" s="7"/>
    </row>
    <row r="41" spans="1:23" x14ac:dyDescent="0.25">
      <c r="A41" s="49" t="str">
        <f t="shared" si="0"/>
        <v>41850ALL1_21All</v>
      </c>
      <c r="B41" s="7">
        <v>41850</v>
      </c>
      <c r="C41" s="49">
        <v>21</v>
      </c>
      <c r="D41" s="49" t="s">
        <v>16</v>
      </c>
      <c r="E41" s="49">
        <v>2.2943115999999999</v>
      </c>
      <c r="F41" s="49">
        <v>2.2774198999999999</v>
      </c>
      <c r="G41" s="49">
        <v>1</v>
      </c>
      <c r="H41" s="49">
        <v>15148.300999999999</v>
      </c>
      <c r="I41" s="49">
        <v>151478.98000000001</v>
      </c>
      <c r="J41" s="49">
        <v>84.522540000000006</v>
      </c>
      <c r="K41" s="49">
        <v>1.5258849999999999E-2</v>
      </c>
      <c r="L41" s="49">
        <v>1.4782480000000001E-2</v>
      </c>
      <c r="M41" s="49">
        <v>2.1245099999999999E-2</v>
      </c>
      <c r="N41" s="49">
        <v>1.6891699999999999E-2</v>
      </c>
      <c r="O41" s="49">
        <v>-1.030203E-2</v>
      </c>
      <c r="P41" s="49">
        <v>5.6318000000000002E-3</v>
      </c>
      <c r="Q41" s="49">
        <v>1.6891699999999999E-2</v>
      </c>
      <c r="R41" s="49">
        <v>2.8151599999999999E-2</v>
      </c>
      <c r="S41" s="49">
        <v>4.4085430000000002E-2</v>
      </c>
      <c r="T41" s="49" t="s">
        <v>19</v>
      </c>
      <c r="W41" s="7"/>
    </row>
    <row r="42" spans="1:23" x14ac:dyDescent="0.25">
      <c r="A42" s="49" t="str">
        <f t="shared" si="0"/>
        <v>41850ALL1_13All</v>
      </c>
      <c r="B42" s="7">
        <v>41850</v>
      </c>
      <c r="C42" s="49">
        <v>13</v>
      </c>
      <c r="D42" s="49" t="s">
        <v>16</v>
      </c>
      <c r="E42" s="49">
        <v>1.4008206000000001</v>
      </c>
      <c r="F42" s="49">
        <v>1.407691</v>
      </c>
      <c r="G42" s="49">
        <v>1</v>
      </c>
      <c r="H42" s="49">
        <v>15148.300999999999</v>
      </c>
      <c r="I42" s="49">
        <v>151478.98000000001</v>
      </c>
      <c r="J42" s="49">
        <v>87.584469999999996</v>
      </c>
      <c r="K42" s="49">
        <v>1.407778E-2</v>
      </c>
      <c r="L42" s="49">
        <v>1.368543E-2</v>
      </c>
      <c r="M42" s="49">
        <v>1.9633500000000002E-2</v>
      </c>
      <c r="N42" s="49">
        <v>-6.8703999999999996E-3</v>
      </c>
      <c r="O42" s="49">
        <v>-3.200128E-2</v>
      </c>
      <c r="P42" s="49">
        <v>-1.7276150000000001E-2</v>
      </c>
      <c r="Q42" s="49">
        <v>-6.8703999999999996E-3</v>
      </c>
      <c r="R42" s="49">
        <v>3.53536E-3</v>
      </c>
      <c r="S42" s="49">
        <v>1.8260479999999999E-2</v>
      </c>
      <c r="T42" s="49" t="s">
        <v>19</v>
      </c>
      <c r="W42" s="7"/>
    </row>
    <row r="43" spans="1:23" x14ac:dyDescent="0.25">
      <c r="A43" s="49" t="str">
        <f t="shared" si="0"/>
        <v>41850ALL1_3All</v>
      </c>
      <c r="B43" s="7">
        <v>41850</v>
      </c>
      <c r="C43" s="49">
        <v>3</v>
      </c>
      <c r="D43" s="49" t="s">
        <v>16</v>
      </c>
      <c r="E43" s="49">
        <v>0.78968654999999999</v>
      </c>
      <c r="F43" s="49">
        <v>0.77727234999999995</v>
      </c>
      <c r="G43" s="49">
        <v>1</v>
      </c>
      <c r="H43" s="49">
        <v>15148.300999999999</v>
      </c>
      <c r="I43" s="49">
        <v>151478.98000000001</v>
      </c>
      <c r="J43" s="49">
        <v>72.769540000000006</v>
      </c>
      <c r="K43" s="49">
        <v>7.0149899999999996E-3</v>
      </c>
      <c r="L43" s="49">
        <v>6.7752400000000001E-3</v>
      </c>
      <c r="M43" s="49">
        <v>9.7526000000000002E-3</v>
      </c>
      <c r="N43" s="49">
        <v>1.24142E-2</v>
      </c>
      <c r="O43" s="49">
        <v>-6.9129999999999997E-5</v>
      </c>
      <c r="P43" s="49">
        <v>7.2453200000000004E-3</v>
      </c>
      <c r="Q43" s="49">
        <v>1.24142E-2</v>
      </c>
      <c r="R43" s="49">
        <v>1.7583080000000001E-2</v>
      </c>
      <c r="S43" s="49">
        <v>2.4897530000000001E-2</v>
      </c>
      <c r="T43" s="49" t="s">
        <v>19</v>
      </c>
      <c r="W43" s="7"/>
    </row>
    <row r="44" spans="1:23" x14ac:dyDescent="0.25">
      <c r="A44" s="49" t="str">
        <f t="shared" si="0"/>
        <v>41850ALL1_19All</v>
      </c>
      <c r="B44" s="7">
        <v>41850</v>
      </c>
      <c r="C44" s="49">
        <v>19</v>
      </c>
      <c r="D44" s="49" t="s">
        <v>16</v>
      </c>
      <c r="E44" s="49">
        <v>2.6655563</v>
      </c>
      <c r="F44" s="49">
        <v>2.6352009999999999</v>
      </c>
      <c r="G44" s="49">
        <v>1</v>
      </c>
      <c r="H44" s="49">
        <v>15148.300999999999</v>
      </c>
      <c r="I44" s="49">
        <v>151478.98000000001</v>
      </c>
      <c r="J44" s="49">
        <v>92.642229999999998</v>
      </c>
      <c r="K44" s="49">
        <v>1.714297E-2</v>
      </c>
      <c r="L44" s="49">
        <v>1.681858E-2</v>
      </c>
      <c r="M44" s="49">
        <v>2.4015499999999999E-2</v>
      </c>
      <c r="N44" s="49">
        <v>3.0355300000000002E-2</v>
      </c>
      <c r="O44" s="49">
        <v>-3.8454E-4</v>
      </c>
      <c r="P44" s="49">
        <v>1.7627090000000002E-2</v>
      </c>
      <c r="Q44" s="49">
        <v>3.0355300000000002E-2</v>
      </c>
      <c r="R44" s="49">
        <v>4.308352E-2</v>
      </c>
      <c r="S44" s="49">
        <v>6.1095139999999999E-2</v>
      </c>
      <c r="T44" s="49" t="s">
        <v>19</v>
      </c>
      <c r="W44" s="7"/>
    </row>
    <row r="45" spans="1:23" x14ac:dyDescent="0.25">
      <c r="A45" s="49" t="str">
        <f t="shared" si="0"/>
        <v>41850ALL1_12All</v>
      </c>
      <c r="B45" s="7">
        <v>41850</v>
      </c>
      <c r="C45" s="49">
        <v>12</v>
      </c>
      <c r="D45" s="49" t="s">
        <v>16</v>
      </c>
      <c r="E45" s="49">
        <v>1.1704194999999999</v>
      </c>
      <c r="F45" s="49">
        <v>1.2344390999999999</v>
      </c>
      <c r="G45" s="49">
        <v>1</v>
      </c>
      <c r="H45" s="49">
        <v>15148.300999999999</v>
      </c>
      <c r="I45" s="49">
        <v>151478.98000000001</v>
      </c>
      <c r="J45" s="49">
        <v>84.225129999999993</v>
      </c>
      <c r="K45" s="49">
        <v>1.2298750000000001E-2</v>
      </c>
      <c r="L45" s="49">
        <v>1.255996E-2</v>
      </c>
      <c r="M45" s="49">
        <v>1.7578699999999999E-2</v>
      </c>
      <c r="N45" s="49">
        <v>-6.4019599999999996E-2</v>
      </c>
      <c r="O45" s="49">
        <v>-8.6520340000000001E-2</v>
      </c>
      <c r="P45" s="49">
        <v>-7.3336310000000002E-2</v>
      </c>
      <c r="Q45" s="49">
        <v>-6.4019599999999996E-2</v>
      </c>
      <c r="R45" s="49">
        <v>-5.4702889999999997E-2</v>
      </c>
      <c r="S45" s="49">
        <v>-4.1518859999999998E-2</v>
      </c>
      <c r="T45" s="49" t="s">
        <v>19</v>
      </c>
      <c r="W45" s="7"/>
    </row>
    <row r="46" spans="1:23" x14ac:dyDescent="0.25">
      <c r="A46" s="49" t="str">
        <f t="shared" si="0"/>
        <v>41850ALL1_14All</v>
      </c>
      <c r="B46" s="7">
        <v>41850</v>
      </c>
      <c r="C46" s="49">
        <v>14</v>
      </c>
      <c r="D46" s="49" t="s">
        <v>16</v>
      </c>
      <c r="E46" s="49">
        <v>1.646517</v>
      </c>
      <c r="F46" s="49">
        <v>1.6467864999999999</v>
      </c>
      <c r="G46" s="49">
        <v>1</v>
      </c>
      <c r="H46" s="49">
        <v>15148.300999999999</v>
      </c>
      <c r="I46" s="49">
        <v>151478.98000000001</v>
      </c>
      <c r="J46" s="49">
        <v>90.028930000000003</v>
      </c>
      <c r="K46" s="49">
        <v>1.5496680000000001E-2</v>
      </c>
      <c r="L46" s="49">
        <v>1.5059670000000001E-2</v>
      </c>
      <c r="M46" s="49">
        <v>2.1608800000000001E-2</v>
      </c>
      <c r="N46" s="49">
        <v>-2.6949999999999999E-4</v>
      </c>
      <c r="O46" s="49">
        <v>-2.792876E-2</v>
      </c>
      <c r="P46" s="49">
        <v>-1.1722160000000001E-2</v>
      </c>
      <c r="Q46" s="49">
        <v>-2.6949999999999999E-4</v>
      </c>
      <c r="R46" s="49">
        <v>1.1183159999999999E-2</v>
      </c>
      <c r="S46" s="49">
        <v>2.7389759999999999E-2</v>
      </c>
      <c r="T46" s="49" t="s">
        <v>19</v>
      </c>
      <c r="W46" s="7"/>
    </row>
    <row r="47" spans="1:23" x14ac:dyDescent="0.25">
      <c r="A47" s="49" t="str">
        <f t="shared" si="0"/>
        <v>41850ALL1_1All</v>
      </c>
      <c r="B47" s="7">
        <v>41850</v>
      </c>
      <c r="C47" s="49">
        <v>1</v>
      </c>
      <c r="D47" s="49" t="s">
        <v>16</v>
      </c>
      <c r="E47" s="49">
        <v>1.0420775</v>
      </c>
      <c r="F47" s="49">
        <v>1.0434874000000001</v>
      </c>
      <c r="G47" s="49">
        <v>1</v>
      </c>
      <c r="H47" s="49">
        <v>15148.300999999999</v>
      </c>
      <c r="I47" s="49">
        <v>151478.98000000001</v>
      </c>
      <c r="J47" s="49">
        <v>75.710400000000007</v>
      </c>
      <c r="K47" s="49">
        <v>9.1361700000000007E-3</v>
      </c>
      <c r="L47" s="49">
        <v>9.2813099999999992E-3</v>
      </c>
      <c r="M47" s="49">
        <v>1.30235E-2</v>
      </c>
      <c r="N47" s="49">
        <v>-1.4099E-3</v>
      </c>
      <c r="O47" s="49">
        <v>-1.8079979999999999E-2</v>
      </c>
      <c r="P47" s="49">
        <v>-8.3123599999999995E-3</v>
      </c>
      <c r="Q47" s="49">
        <v>-1.4099E-3</v>
      </c>
      <c r="R47" s="49">
        <v>5.4925499999999997E-3</v>
      </c>
      <c r="S47" s="49">
        <v>1.526018E-2</v>
      </c>
      <c r="T47" s="49" t="s">
        <v>19</v>
      </c>
      <c r="W47" s="7"/>
    </row>
    <row r="48" spans="1:23" x14ac:dyDescent="0.25">
      <c r="A48" s="49" t="str">
        <f t="shared" si="0"/>
        <v>41850ALL1_5All</v>
      </c>
      <c r="B48" s="7">
        <v>41850</v>
      </c>
      <c r="C48" s="49">
        <v>5</v>
      </c>
      <c r="D48" s="49" t="s">
        <v>16</v>
      </c>
      <c r="E48" s="49">
        <v>0.70319704000000005</v>
      </c>
      <c r="F48" s="49">
        <v>0.69320727999999998</v>
      </c>
      <c r="G48" s="49">
        <v>1</v>
      </c>
      <c r="H48" s="49">
        <v>15148.300999999999</v>
      </c>
      <c r="I48" s="49">
        <v>151478.98000000001</v>
      </c>
      <c r="J48" s="49">
        <v>70.470179999999999</v>
      </c>
      <c r="K48" s="49">
        <v>5.9974E-3</v>
      </c>
      <c r="L48" s="49">
        <v>5.7637299999999999E-3</v>
      </c>
      <c r="M48" s="49">
        <v>8.3180000000000007E-3</v>
      </c>
      <c r="N48" s="49">
        <v>9.9897600000000003E-3</v>
      </c>
      <c r="O48" s="49">
        <v>-6.5728E-4</v>
      </c>
      <c r="P48" s="49">
        <v>5.5812199999999996E-3</v>
      </c>
      <c r="Q48" s="49">
        <v>9.9897600000000003E-3</v>
      </c>
      <c r="R48" s="49">
        <v>1.4398299999999999E-2</v>
      </c>
      <c r="S48" s="49">
        <v>2.06368E-2</v>
      </c>
      <c r="T48" s="49" t="s">
        <v>19</v>
      </c>
      <c r="W48" s="7"/>
    </row>
    <row r="49" spans="1:23" x14ac:dyDescent="0.25">
      <c r="A49" s="49" t="str">
        <f t="shared" si="0"/>
        <v>41850ALL1_24All</v>
      </c>
      <c r="B49" s="7">
        <v>41850</v>
      </c>
      <c r="C49" s="49">
        <v>24</v>
      </c>
      <c r="D49" s="49" t="s">
        <v>16</v>
      </c>
      <c r="E49" s="49">
        <v>1.3046964999999999</v>
      </c>
      <c r="F49" s="49">
        <v>1.2953758</v>
      </c>
      <c r="G49" s="49">
        <v>1</v>
      </c>
      <c r="H49" s="49">
        <v>15148.300999999999</v>
      </c>
      <c r="I49" s="49">
        <v>151478.98000000001</v>
      </c>
      <c r="J49" s="49">
        <v>75.486549999999994</v>
      </c>
      <c r="K49" s="49">
        <v>1.083142E-2</v>
      </c>
      <c r="L49" s="49">
        <v>1.0479209999999999E-2</v>
      </c>
      <c r="M49" s="49">
        <v>1.50709E-2</v>
      </c>
      <c r="N49" s="49">
        <v>9.3206999999999995E-3</v>
      </c>
      <c r="O49" s="49">
        <v>-9.9700499999999994E-3</v>
      </c>
      <c r="P49" s="49">
        <v>1.3331199999999999E-3</v>
      </c>
      <c r="Q49" s="49">
        <v>9.3206999999999995E-3</v>
      </c>
      <c r="R49" s="49">
        <v>1.7308279999999999E-2</v>
      </c>
      <c r="S49" s="49">
        <v>2.861145E-2</v>
      </c>
      <c r="T49" s="49" t="s">
        <v>19</v>
      </c>
      <c r="W49" s="7"/>
    </row>
    <row r="50" spans="1:23" x14ac:dyDescent="0.25">
      <c r="A50" s="49" t="str">
        <f t="shared" si="0"/>
        <v>41850ALL2_24All</v>
      </c>
      <c r="B50" s="7">
        <v>41850</v>
      </c>
      <c r="C50" s="49">
        <v>24</v>
      </c>
      <c r="D50" s="49" t="s">
        <v>16</v>
      </c>
      <c r="E50" s="49">
        <v>1.3046964999999999</v>
      </c>
      <c r="F50" s="49">
        <v>1.3013512</v>
      </c>
      <c r="G50" s="49">
        <v>2</v>
      </c>
      <c r="H50" s="49">
        <v>15188.581</v>
      </c>
      <c r="I50" s="49">
        <v>151478.98000000001</v>
      </c>
      <c r="J50" s="49">
        <v>75.486549999999994</v>
      </c>
      <c r="K50" s="49">
        <v>1.083142E-2</v>
      </c>
      <c r="L50" s="49">
        <v>1.0533600000000001E-2</v>
      </c>
      <c r="M50" s="49">
        <v>1.50709E-2</v>
      </c>
      <c r="N50" s="49">
        <v>3.3452999999999998E-3</v>
      </c>
      <c r="O50" s="49">
        <v>-1.594545E-2</v>
      </c>
      <c r="P50" s="49">
        <v>-4.6422800000000004E-3</v>
      </c>
      <c r="Q50" s="49">
        <v>3.3452999999999998E-3</v>
      </c>
      <c r="R50" s="49">
        <v>1.133288E-2</v>
      </c>
      <c r="S50" s="49">
        <v>2.2636050000000001E-2</v>
      </c>
      <c r="T50" s="49" t="s">
        <v>19</v>
      </c>
      <c r="W50" s="7"/>
    </row>
    <row r="51" spans="1:23" x14ac:dyDescent="0.25">
      <c r="A51" s="49" t="str">
        <f t="shared" si="0"/>
        <v>41850ALL2_15All</v>
      </c>
      <c r="B51" s="7">
        <v>41850</v>
      </c>
      <c r="C51" s="49">
        <v>15</v>
      </c>
      <c r="D51" s="49" t="s">
        <v>16</v>
      </c>
      <c r="E51" s="49">
        <v>1.9044270999999999</v>
      </c>
      <c r="F51" s="49">
        <v>1.9035086999999999</v>
      </c>
      <c r="G51" s="49">
        <v>2</v>
      </c>
      <c r="H51" s="49">
        <v>15188.581</v>
      </c>
      <c r="I51" s="49">
        <v>151478.98000000001</v>
      </c>
      <c r="J51" s="49">
        <v>92.166439999999994</v>
      </c>
      <c r="K51" s="49">
        <v>1.656125E-2</v>
      </c>
      <c r="L51" s="49">
        <v>1.638823E-2</v>
      </c>
      <c r="M51" s="49">
        <v>2.2998999999999999E-2</v>
      </c>
      <c r="N51" s="49">
        <v>9.1839999999999999E-4</v>
      </c>
      <c r="O51" s="49">
        <v>-2.8520319999999998E-2</v>
      </c>
      <c r="P51" s="49">
        <v>-1.1271069999999999E-2</v>
      </c>
      <c r="Q51" s="49">
        <v>9.1839999999999999E-4</v>
      </c>
      <c r="R51" s="49">
        <v>1.3107870000000001E-2</v>
      </c>
      <c r="S51" s="49">
        <v>3.0357120000000001E-2</v>
      </c>
      <c r="T51" s="49" t="s">
        <v>19</v>
      </c>
      <c r="W51" s="7"/>
    </row>
    <row r="52" spans="1:23" x14ac:dyDescent="0.25">
      <c r="A52" s="49" t="str">
        <f t="shared" si="0"/>
        <v>41850ALL2_1All</v>
      </c>
      <c r="B52" s="7">
        <v>41850</v>
      </c>
      <c r="C52" s="49">
        <v>1</v>
      </c>
      <c r="D52" s="49" t="s">
        <v>16</v>
      </c>
      <c r="E52" s="49">
        <v>1.0420775</v>
      </c>
      <c r="F52" s="49">
        <v>1.0347653000000001</v>
      </c>
      <c r="G52" s="49">
        <v>2</v>
      </c>
      <c r="H52" s="49">
        <v>15188.581</v>
      </c>
      <c r="I52" s="49">
        <v>151478.98000000001</v>
      </c>
      <c r="J52" s="49">
        <v>75.710400000000007</v>
      </c>
      <c r="K52" s="49">
        <v>9.1361700000000007E-3</v>
      </c>
      <c r="L52" s="49">
        <v>8.9414500000000001E-3</v>
      </c>
      <c r="M52" s="49">
        <v>1.30235E-2</v>
      </c>
      <c r="N52" s="49">
        <v>7.3121999999999996E-3</v>
      </c>
      <c r="O52" s="49">
        <v>-9.3578800000000007E-3</v>
      </c>
      <c r="P52" s="49">
        <v>4.0974000000000002E-4</v>
      </c>
      <c r="Q52" s="49">
        <v>7.3121999999999996E-3</v>
      </c>
      <c r="R52" s="49">
        <v>1.4214650000000001E-2</v>
      </c>
      <c r="S52" s="49">
        <v>2.3982280000000002E-2</v>
      </c>
      <c r="T52" s="49" t="s">
        <v>19</v>
      </c>
      <c r="W52" s="7"/>
    </row>
    <row r="53" spans="1:23" x14ac:dyDescent="0.25">
      <c r="A53" s="49" t="str">
        <f t="shared" si="0"/>
        <v>41850ALL2_20All</v>
      </c>
      <c r="B53" s="7">
        <v>41850</v>
      </c>
      <c r="C53" s="49">
        <v>20</v>
      </c>
      <c r="D53" s="49" t="s">
        <v>16</v>
      </c>
      <c r="E53" s="49">
        <v>2.5173481</v>
      </c>
      <c r="F53" s="49">
        <v>2.4971454999999998</v>
      </c>
      <c r="G53" s="49">
        <v>2</v>
      </c>
      <c r="H53" s="49">
        <v>15188.581</v>
      </c>
      <c r="I53" s="49">
        <v>151478.98000000001</v>
      </c>
      <c r="J53" s="49">
        <v>89.165769999999995</v>
      </c>
      <c r="K53" s="49">
        <v>1.622297E-2</v>
      </c>
      <c r="L53" s="49">
        <v>1.6181250000000001E-2</v>
      </c>
      <c r="M53" s="49">
        <v>2.27201E-2</v>
      </c>
      <c r="N53" s="49">
        <v>2.0202600000000001E-2</v>
      </c>
      <c r="O53" s="49">
        <v>-8.8791300000000007E-3</v>
      </c>
      <c r="P53" s="49">
        <v>8.1609500000000001E-3</v>
      </c>
      <c r="Q53" s="49">
        <v>2.0202600000000001E-2</v>
      </c>
      <c r="R53" s="49">
        <v>3.2244250000000002E-2</v>
      </c>
      <c r="S53" s="49">
        <v>4.9284330000000001E-2</v>
      </c>
      <c r="T53" s="49" t="s">
        <v>19</v>
      </c>
      <c r="W53" s="7"/>
    </row>
    <row r="54" spans="1:23" x14ac:dyDescent="0.25">
      <c r="A54" s="49" t="str">
        <f t="shared" si="0"/>
        <v>41850ALL2_18All</v>
      </c>
      <c r="B54" s="7">
        <v>41850</v>
      </c>
      <c r="C54" s="49">
        <v>18</v>
      </c>
      <c r="D54" s="49" t="s">
        <v>16</v>
      </c>
      <c r="E54" s="49">
        <v>2.6500347</v>
      </c>
      <c r="F54" s="49">
        <v>2.6181649999999999</v>
      </c>
      <c r="G54" s="49">
        <v>2</v>
      </c>
      <c r="H54" s="49">
        <v>15188.581</v>
      </c>
      <c r="I54" s="49">
        <v>151478.98000000001</v>
      </c>
      <c r="J54" s="49">
        <v>94.201030000000003</v>
      </c>
      <c r="K54" s="49">
        <v>1.7617029999999999E-2</v>
      </c>
      <c r="L54" s="49">
        <v>1.7280420000000001E-2</v>
      </c>
      <c r="M54" s="49">
        <v>2.45849E-2</v>
      </c>
      <c r="N54" s="49">
        <v>3.1869700000000001E-2</v>
      </c>
      <c r="O54" s="49">
        <v>4.0102999999999997E-4</v>
      </c>
      <c r="P54" s="49">
        <v>1.8839700000000001E-2</v>
      </c>
      <c r="Q54" s="49">
        <v>3.1869700000000001E-2</v>
      </c>
      <c r="R54" s="49">
        <v>4.4899700000000001E-2</v>
      </c>
      <c r="S54" s="49">
        <v>6.3338370000000005E-2</v>
      </c>
      <c r="T54" s="49" t="s">
        <v>19</v>
      </c>
      <c r="W54" s="7"/>
    </row>
    <row r="55" spans="1:23" x14ac:dyDescent="0.25">
      <c r="A55" s="49" t="str">
        <f t="shared" si="0"/>
        <v>41850ALL2_13All</v>
      </c>
      <c r="B55" s="7">
        <v>41850</v>
      </c>
      <c r="C55" s="49">
        <v>13</v>
      </c>
      <c r="D55" s="49" t="s">
        <v>16</v>
      </c>
      <c r="E55" s="49">
        <v>1.4008206000000001</v>
      </c>
      <c r="F55" s="49">
        <v>1.460901</v>
      </c>
      <c r="G55" s="49">
        <v>2</v>
      </c>
      <c r="H55" s="49">
        <v>15188.581</v>
      </c>
      <c r="I55" s="49">
        <v>151478.98000000001</v>
      </c>
      <c r="J55" s="49">
        <v>87.584469999999996</v>
      </c>
      <c r="K55" s="49">
        <v>1.407778E-2</v>
      </c>
      <c r="L55" s="49">
        <v>1.4297880000000001E-2</v>
      </c>
      <c r="M55" s="49">
        <v>1.9633500000000002E-2</v>
      </c>
      <c r="N55" s="49">
        <v>-6.0080399999999999E-2</v>
      </c>
      <c r="O55" s="49">
        <v>-8.521128E-2</v>
      </c>
      <c r="P55" s="49">
        <v>-7.0486149999999997E-2</v>
      </c>
      <c r="Q55" s="49">
        <v>-6.0080399999999999E-2</v>
      </c>
      <c r="R55" s="49">
        <v>-4.9674639999999999E-2</v>
      </c>
      <c r="S55" s="49">
        <v>-3.4949519999999998E-2</v>
      </c>
      <c r="T55" s="49" t="s">
        <v>19</v>
      </c>
      <c r="W55" s="7"/>
    </row>
    <row r="56" spans="1:23" x14ac:dyDescent="0.25">
      <c r="A56" s="49" t="str">
        <f t="shared" si="0"/>
        <v>41850ALL2_19All</v>
      </c>
      <c r="B56" s="7">
        <v>41850</v>
      </c>
      <c r="C56" s="49">
        <v>19</v>
      </c>
      <c r="D56" s="49" t="s">
        <v>16</v>
      </c>
      <c r="E56" s="49">
        <v>2.6655563</v>
      </c>
      <c r="F56" s="49">
        <v>2.6482133999999999</v>
      </c>
      <c r="G56" s="49">
        <v>2</v>
      </c>
      <c r="H56" s="49">
        <v>15188.581</v>
      </c>
      <c r="I56" s="49">
        <v>151478.98000000001</v>
      </c>
      <c r="J56" s="49">
        <v>92.642229999999998</v>
      </c>
      <c r="K56" s="49">
        <v>1.714297E-2</v>
      </c>
      <c r="L56" s="49">
        <v>1.6959109999999999E-2</v>
      </c>
      <c r="M56" s="49">
        <v>2.4015499999999999E-2</v>
      </c>
      <c r="N56" s="49">
        <v>1.7342900000000001E-2</v>
      </c>
      <c r="O56" s="49">
        <v>-1.339694E-2</v>
      </c>
      <c r="P56" s="49">
        <v>4.6146900000000003E-3</v>
      </c>
      <c r="Q56" s="49">
        <v>1.7342900000000001E-2</v>
      </c>
      <c r="R56" s="49">
        <v>3.007112E-2</v>
      </c>
      <c r="S56" s="49">
        <v>4.8082739999999999E-2</v>
      </c>
      <c r="T56" s="49" t="s">
        <v>19</v>
      </c>
      <c r="W56" s="7"/>
    </row>
    <row r="57" spans="1:23" x14ac:dyDescent="0.25">
      <c r="A57" s="49" t="str">
        <f t="shared" si="0"/>
        <v>41850ALL2_8All</v>
      </c>
      <c r="B57" s="7">
        <v>41850</v>
      </c>
      <c r="C57" s="49">
        <v>8</v>
      </c>
      <c r="D57" s="49" t="s">
        <v>16</v>
      </c>
      <c r="E57" s="49">
        <v>0.83245484999999997</v>
      </c>
      <c r="F57" s="49">
        <v>0.81999199</v>
      </c>
      <c r="G57" s="49">
        <v>2</v>
      </c>
      <c r="H57" s="49">
        <v>15188.581</v>
      </c>
      <c r="I57" s="49">
        <v>151478.98000000001</v>
      </c>
      <c r="J57" s="49">
        <v>70.486949999999993</v>
      </c>
      <c r="K57" s="49">
        <v>6.9788699999999999E-3</v>
      </c>
      <c r="L57" s="49">
        <v>6.5985599999999998E-3</v>
      </c>
      <c r="M57" s="49">
        <v>9.5899000000000002E-3</v>
      </c>
      <c r="N57" s="49">
        <v>1.2462859999999999E-2</v>
      </c>
      <c r="O57" s="49">
        <v>1.8778999999999999E-4</v>
      </c>
      <c r="P57" s="49">
        <v>7.3802099999999999E-3</v>
      </c>
      <c r="Q57" s="49">
        <v>1.2462859999999999E-2</v>
      </c>
      <c r="R57" s="49">
        <v>1.754551E-2</v>
      </c>
      <c r="S57" s="49">
        <v>2.4737930000000002E-2</v>
      </c>
      <c r="T57" s="49" t="s">
        <v>19</v>
      </c>
      <c r="W57" s="7"/>
    </row>
    <row r="58" spans="1:23" x14ac:dyDescent="0.25">
      <c r="A58" s="49" t="str">
        <f t="shared" si="0"/>
        <v>41850ALL2_7All</v>
      </c>
      <c r="B58" s="7">
        <v>41850</v>
      </c>
      <c r="C58" s="49">
        <v>7</v>
      </c>
      <c r="D58" s="49" t="s">
        <v>16</v>
      </c>
      <c r="E58" s="49">
        <v>0.76280084000000004</v>
      </c>
      <c r="F58" s="49">
        <v>0.77195564999999999</v>
      </c>
      <c r="G58" s="49">
        <v>2</v>
      </c>
      <c r="H58" s="49">
        <v>15188.581</v>
      </c>
      <c r="I58" s="49">
        <v>151478.98000000001</v>
      </c>
      <c r="J58" s="49">
        <v>69.027060000000006</v>
      </c>
      <c r="K58" s="49">
        <v>6.3342399999999997E-3</v>
      </c>
      <c r="L58" s="49">
        <v>6.1636499999999997E-3</v>
      </c>
      <c r="M58" s="49">
        <v>8.8371000000000005E-3</v>
      </c>
      <c r="N58" s="49">
        <v>-9.1548099999999993E-3</v>
      </c>
      <c r="O58" s="49">
        <v>-2.04663E-2</v>
      </c>
      <c r="P58" s="49">
        <v>-1.383847E-2</v>
      </c>
      <c r="Q58" s="49">
        <v>-9.1548099999999993E-3</v>
      </c>
      <c r="R58" s="49">
        <v>-4.4711500000000001E-3</v>
      </c>
      <c r="S58" s="49">
        <v>2.1566799999999998E-3</v>
      </c>
      <c r="T58" s="49" t="s">
        <v>19</v>
      </c>
      <c r="W58" s="7"/>
    </row>
    <row r="59" spans="1:23" x14ac:dyDescent="0.25">
      <c r="A59" s="49" t="str">
        <f t="shared" si="0"/>
        <v>41850ALL2_3All</v>
      </c>
      <c r="B59" s="7">
        <v>41850</v>
      </c>
      <c r="C59" s="49">
        <v>3</v>
      </c>
      <c r="D59" s="49" t="s">
        <v>16</v>
      </c>
      <c r="E59" s="49">
        <v>0.78968654999999999</v>
      </c>
      <c r="F59" s="49">
        <v>0.78275490000000003</v>
      </c>
      <c r="G59" s="49">
        <v>2</v>
      </c>
      <c r="H59" s="49">
        <v>15188.581</v>
      </c>
      <c r="I59" s="49">
        <v>151478.98000000001</v>
      </c>
      <c r="J59" s="49">
        <v>72.769540000000006</v>
      </c>
      <c r="K59" s="49">
        <v>7.0149899999999996E-3</v>
      </c>
      <c r="L59" s="49">
        <v>6.7774200000000001E-3</v>
      </c>
      <c r="M59" s="49">
        <v>9.7526000000000002E-3</v>
      </c>
      <c r="N59" s="49">
        <v>6.9316500000000001E-3</v>
      </c>
      <c r="O59" s="49">
        <v>-5.5516799999999998E-3</v>
      </c>
      <c r="P59" s="49">
        <v>1.7627700000000001E-3</v>
      </c>
      <c r="Q59" s="49">
        <v>6.9316500000000001E-3</v>
      </c>
      <c r="R59" s="49">
        <v>1.210053E-2</v>
      </c>
      <c r="S59" s="49">
        <v>1.9414979999999998E-2</v>
      </c>
      <c r="T59" s="49" t="s">
        <v>19</v>
      </c>
      <c r="W59" s="7"/>
    </row>
    <row r="60" spans="1:23" x14ac:dyDescent="0.25">
      <c r="A60" s="49" t="str">
        <f t="shared" si="0"/>
        <v>41850ALL2_4All</v>
      </c>
      <c r="B60" s="7">
        <v>41850</v>
      </c>
      <c r="C60" s="49">
        <v>4</v>
      </c>
      <c r="D60" s="49" t="s">
        <v>16</v>
      </c>
      <c r="E60" s="49">
        <v>0.72652322000000003</v>
      </c>
      <c r="F60" s="49">
        <v>0.72584188000000005</v>
      </c>
      <c r="G60" s="49">
        <v>2</v>
      </c>
      <c r="H60" s="49">
        <v>15188.581</v>
      </c>
      <c r="I60" s="49">
        <v>151478.98000000001</v>
      </c>
      <c r="J60" s="49">
        <v>71.898250000000004</v>
      </c>
      <c r="K60" s="49">
        <v>6.3323800000000003E-3</v>
      </c>
      <c r="L60" s="49">
        <v>6.1520000000000004E-3</v>
      </c>
      <c r="M60" s="49">
        <v>8.7159000000000004E-3</v>
      </c>
      <c r="N60" s="49">
        <v>6.8134000000000001E-4</v>
      </c>
      <c r="O60" s="49">
        <v>-1.047501E-2</v>
      </c>
      <c r="P60" s="49">
        <v>-3.93809E-3</v>
      </c>
      <c r="Q60" s="49">
        <v>6.8134000000000001E-4</v>
      </c>
      <c r="R60" s="49">
        <v>5.3007699999999998E-3</v>
      </c>
      <c r="S60" s="49">
        <v>1.183769E-2</v>
      </c>
      <c r="T60" s="49" t="s">
        <v>19</v>
      </c>
      <c r="W60" s="7"/>
    </row>
    <row r="61" spans="1:23" x14ac:dyDescent="0.25">
      <c r="A61" s="49" t="str">
        <f t="shared" si="0"/>
        <v>41850ALL2_16All</v>
      </c>
      <c r="B61" s="7">
        <v>41850</v>
      </c>
      <c r="C61" s="49">
        <v>16</v>
      </c>
      <c r="D61" s="49" t="s">
        <v>16</v>
      </c>
      <c r="E61" s="49">
        <v>2.1888420000000002</v>
      </c>
      <c r="F61" s="49">
        <v>2.1767951999999999</v>
      </c>
      <c r="G61" s="49">
        <v>2</v>
      </c>
      <c r="H61" s="49">
        <v>15188.581</v>
      </c>
      <c r="I61" s="49">
        <v>151478.98000000001</v>
      </c>
      <c r="J61" s="49">
        <v>94.615759999999995</v>
      </c>
      <c r="K61" s="49">
        <v>1.7351789999999999E-2</v>
      </c>
      <c r="L61" s="49">
        <v>1.7088119999999998E-2</v>
      </c>
      <c r="M61" s="49">
        <v>2.4133100000000001E-2</v>
      </c>
      <c r="N61" s="49">
        <v>1.20468E-2</v>
      </c>
      <c r="O61" s="49">
        <v>-1.884357E-2</v>
      </c>
      <c r="P61" s="49">
        <v>-7.4374E-4</v>
      </c>
      <c r="Q61" s="49">
        <v>1.20468E-2</v>
      </c>
      <c r="R61" s="49">
        <v>2.4837339999999999E-2</v>
      </c>
      <c r="S61" s="49">
        <v>4.2937169999999997E-2</v>
      </c>
      <c r="T61" s="49" t="s">
        <v>19</v>
      </c>
      <c r="W61" s="7"/>
    </row>
    <row r="62" spans="1:23" x14ac:dyDescent="0.25">
      <c r="A62" s="49" t="str">
        <f t="shared" si="0"/>
        <v>41850ALL2_11All</v>
      </c>
      <c r="B62" s="7">
        <v>41850</v>
      </c>
      <c r="C62" s="49">
        <v>11</v>
      </c>
      <c r="D62" s="49" t="s">
        <v>16</v>
      </c>
      <c r="E62" s="49">
        <v>1.0083253000000001</v>
      </c>
      <c r="F62" s="49">
        <v>0.95756629999999998</v>
      </c>
      <c r="G62" s="49">
        <v>2</v>
      </c>
      <c r="H62" s="49">
        <v>15188.581</v>
      </c>
      <c r="I62" s="49">
        <v>151478.98000000001</v>
      </c>
      <c r="J62" s="49">
        <v>80.690240000000003</v>
      </c>
      <c r="K62" s="49">
        <v>1.055125E-2</v>
      </c>
      <c r="L62" s="49">
        <v>9.8714600000000003E-3</v>
      </c>
      <c r="M62" s="49">
        <v>1.4142999999999999E-2</v>
      </c>
      <c r="N62" s="49">
        <v>5.0758999999999999E-2</v>
      </c>
      <c r="O62" s="49">
        <v>3.2655959999999998E-2</v>
      </c>
      <c r="P62" s="49">
        <v>4.3263210000000003E-2</v>
      </c>
      <c r="Q62" s="49">
        <v>5.0758999999999999E-2</v>
      </c>
      <c r="R62" s="49">
        <v>5.8254790000000001E-2</v>
      </c>
      <c r="S62" s="49">
        <v>6.8862039999999999E-2</v>
      </c>
      <c r="T62" s="49" t="s">
        <v>19</v>
      </c>
      <c r="W62" s="7"/>
    </row>
    <row r="63" spans="1:23" x14ac:dyDescent="0.25">
      <c r="A63" s="49" t="str">
        <f t="shared" si="0"/>
        <v>41850ALL2_22All</v>
      </c>
      <c r="B63" s="7">
        <v>41850</v>
      </c>
      <c r="C63" s="49">
        <v>22</v>
      </c>
      <c r="D63" s="49" t="s">
        <v>16</v>
      </c>
      <c r="E63" s="49">
        <v>2.0637357000000001</v>
      </c>
      <c r="F63" s="49">
        <v>2.0590744999999999</v>
      </c>
      <c r="G63" s="49">
        <v>2</v>
      </c>
      <c r="H63" s="49">
        <v>15188.581</v>
      </c>
      <c r="I63" s="49">
        <v>151478.98000000001</v>
      </c>
      <c r="J63" s="49">
        <v>80.964429999999993</v>
      </c>
      <c r="K63" s="49">
        <v>1.421185E-2</v>
      </c>
      <c r="L63" s="49">
        <v>1.402456E-2</v>
      </c>
      <c r="M63" s="49">
        <v>1.9782399999999999E-2</v>
      </c>
      <c r="N63" s="49">
        <v>4.6611999999999999E-3</v>
      </c>
      <c r="O63" s="49">
        <v>-2.0660270000000001E-2</v>
      </c>
      <c r="P63" s="49">
        <v>-5.8234699999999999E-3</v>
      </c>
      <c r="Q63" s="49">
        <v>4.6611999999999999E-3</v>
      </c>
      <c r="R63" s="49">
        <v>1.5145870000000001E-2</v>
      </c>
      <c r="S63" s="49">
        <v>2.9982669999999999E-2</v>
      </c>
      <c r="T63" s="49" t="s">
        <v>19</v>
      </c>
      <c r="W63" s="7"/>
    </row>
    <row r="64" spans="1:23" x14ac:dyDescent="0.25">
      <c r="A64" s="49" t="str">
        <f t="shared" si="0"/>
        <v>41850ALL2_6All</v>
      </c>
      <c r="B64" s="7">
        <v>41850</v>
      </c>
      <c r="C64" s="49">
        <v>6</v>
      </c>
      <c r="D64" s="49" t="s">
        <v>16</v>
      </c>
      <c r="E64" s="49">
        <v>0.71328950999999996</v>
      </c>
      <c r="F64" s="49">
        <v>0.71309769000000001</v>
      </c>
      <c r="G64" s="49">
        <v>2</v>
      </c>
      <c r="H64" s="49">
        <v>15188.581</v>
      </c>
      <c r="I64" s="49">
        <v>151478.98000000001</v>
      </c>
      <c r="J64" s="49">
        <v>69.491510000000005</v>
      </c>
      <c r="K64" s="49">
        <v>5.9864100000000002E-3</v>
      </c>
      <c r="L64" s="49">
        <v>5.8457700000000001E-3</v>
      </c>
      <c r="M64" s="49">
        <v>8.3055000000000004E-3</v>
      </c>
      <c r="N64" s="49">
        <v>1.9181999999999999E-4</v>
      </c>
      <c r="O64" s="49">
        <v>-1.0439220000000001E-2</v>
      </c>
      <c r="P64" s="49">
        <v>-4.2100999999999996E-3</v>
      </c>
      <c r="Q64" s="49">
        <v>1.9181999999999999E-4</v>
      </c>
      <c r="R64" s="49">
        <v>4.5937299999999999E-3</v>
      </c>
      <c r="S64" s="49">
        <v>1.082286E-2</v>
      </c>
      <c r="T64" s="49" t="s">
        <v>19</v>
      </c>
      <c r="W64" s="7"/>
    </row>
    <row r="65" spans="1:23" x14ac:dyDescent="0.25">
      <c r="A65" s="49" t="str">
        <f t="shared" si="0"/>
        <v>41850ALL2_5All</v>
      </c>
      <c r="B65" s="7">
        <v>41850</v>
      </c>
      <c r="C65" s="49">
        <v>5</v>
      </c>
      <c r="D65" s="49" t="s">
        <v>16</v>
      </c>
      <c r="E65" s="49">
        <v>0.70319704000000005</v>
      </c>
      <c r="F65" s="49">
        <v>0.70081581999999998</v>
      </c>
      <c r="G65" s="49">
        <v>2</v>
      </c>
      <c r="H65" s="49">
        <v>15188.581</v>
      </c>
      <c r="I65" s="49">
        <v>151478.98000000001</v>
      </c>
      <c r="J65" s="49">
        <v>70.470179999999999</v>
      </c>
      <c r="K65" s="49">
        <v>5.9974E-3</v>
      </c>
      <c r="L65" s="49">
        <v>5.8375399999999996E-3</v>
      </c>
      <c r="M65" s="49">
        <v>8.3180000000000007E-3</v>
      </c>
      <c r="N65" s="49">
        <v>2.3812199999999999E-3</v>
      </c>
      <c r="O65" s="49">
        <v>-8.2658200000000001E-3</v>
      </c>
      <c r="P65" s="49">
        <v>-2.02732E-3</v>
      </c>
      <c r="Q65" s="49">
        <v>2.3812199999999999E-3</v>
      </c>
      <c r="R65" s="49">
        <v>6.7897599999999997E-3</v>
      </c>
      <c r="S65" s="49">
        <v>1.302826E-2</v>
      </c>
      <c r="T65" s="49" t="s">
        <v>19</v>
      </c>
      <c r="W65" s="7"/>
    </row>
    <row r="66" spans="1:23" x14ac:dyDescent="0.25">
      <c r="A66" s="49" t="str">
        <f t="shared" si="0"/>
        <v>41850ALL2_9All</v>
      </c>
      <c r="B66" s="7">
        <v>41850</v>
      </c>
      <c r="C66" s="49">
        <v>9</v>
      </c>
      <c r="D66" s="49" t="s">
        <v>16</v>
      </c>
      <c r="E66" s="49">
        <v>0.85460166999999998</v>
      </c>
      <c r="F66" s="49">
        <v>0.85525770000000001</v>
      </c>
      <c r="G66" s="49">
        <v>2</v>
      </c>
      <c r="H66" s="49">
        <v>15188.581</v>
      </c>
      <c r="I66" s="49">
        <v>151478.98000000001</v>
      </c>
      <c r="J66" s="49">
        <v>73.131200000000007</v>
      </c>
      <c r="K66" s="49">
        <v>7.4870900000000001E-3</v>
      </c>
      <c r="L66" s="49">
        <v>7.4057999999999997E-3</v>
      </c>
      <c r="M66" s="49">
        <v>1.05112E-2</v>
      </c>
      <c r="N66" s="49">
        <v>-6.5603000000000005E-4</v>
      </c>
      <c r="O66" s="49">
        <v>-1.4110370000000001E-2</v>
      </c>
      <c r="P66" s="49">
        <v>-6.2269700000000001E-3</v>
      </c>
      <c r="Q66" s="49">
        <v>-6.5603000000000005E-4</v>
      </c>
      <c r="R66" s="49">
        <v>4.9149099999999998E-3</v>
      </c>
      <c r="S66" s="49">
        <v>1.279831E-2</v>
      </c>
      <c r="T66" s="49" t="s">
        <v>19</v>
      </c>
      <c r="W66" s="7"/>
    </row>
    <row r="67" spans="1:23" x14ac:dyDescent="0.25">
      <c r="A67" s="49" t="str">
        <f t="shared" ref="A67:A130" si="1">CONCATENATE(B67,D67,G67,"_",C67,T67)</f>
        <v>41850ALL2_10All</v>
      </c>
      <c r="B67" s="7">
        <v>41850</v>
      </c>
      <c r="C67" s="49">
        <v>10</v>
      </c>
      <c r="D67" s="49" t="s">
        <v>16</v>
      </c>
      <c r="E67" s="49">
        <v>0.91491960999999999</v>
      </c>
      <c r="F67" s="49">
        <v>0.89565664</v>
      </c>
      <c r="G67" s="49">
        <v>2</v>
      </c>
      <c r="H67" s="49">
        <v>15188.581</v>
      </c>
      <c r="I67" s="49">
        <v>151478.98000000001</v>
      </c>
      <c r="J67" s="49">
        <v>76.990260000000006</v>
      </c>
      <c r="K67" s="49">
        <v>8.8799299999999994E-3</v>
      </c>
      <c r="L67" s="49">
        <v>8.6852500000000003E-3</v>
      </c>
      <c r="M67" s="49">
        <v>1.22694E-2</v>
      </c>
      <c r="N67" s="49">
        <v>1.9262970000000001E-2</v>
      </c>
      <c r="O67" s="49">
        <v>3.55814E-3</v>
      </c>
      <c r="P67" s="49">
        <v>1.2760189999999999E-2</v>
      </c>
      <c r="Q67" s="49">
        <v>1.9262970000000001E-2</v>
      </c>
      <c r="R67" s="49">
        <v>2.576575E-2</v>
      </c>
      <c r="S67" s="49">
        <v>3.49678E-2</v>
      </c>
      <c r="T67" s="49" t="s">
        <v>19</v>
      </c>
      <c r="W67" s="7"/>
    </row>
    <row r="68" spans="1:23" x14ac:dyDescent="0.25">
      <c r="A68" s="49" t="str">
        <f t="shared" si="1"/>
        <v>41850ALL2_17All</v>
      </c>
      <c r="B68" s="7">
        <v>41850</v>
      </c>
      <c r="C68" s="49">
        <v>17</v>
      </c>
      <c r="D68" s="49" t="s">
        <v>16</v>
      </c>
      <c r="E68" s="49">
        <v>2.4567698</v>
      </c>
      <c r="F68" s="49">
        <v>2.4384494000000001</v>
      </c>
      <c r="G68" s="49">
        <v>2</v>
      </c>
      <c r="H68" s="49">
        <v>15188.581</v>
      </c>
      <c r="I68" s="49">
        <v>151478.98000000001</v>
      </c>
      <c r="J68" s="49">
        <v>95.138599999999997</v>
      </c>
      <c r="K68" s="49">
        <v>1.7651340000000001E-2</v>
      </c>
      <c r="L68" s="49">
        <v>1.73536E-2</v>
      </c>
      <c r="M68" s="49">
        <v>2.4561099999999999E-2</v>
      </c>
      <c r="N68" s="49">
        <v>1.8320400000000001E-2</v>
      </c>
      <c r="O68" s="49">
        <v>-1.3117810000000001E-2</v>
      </c>
      <c r="P68" s="49">
        <v>5.3030200000000003E-3</v>
      </c>
      <c r="Q68" s="49">
        <v>1.8320400000000001E-2</v>
      </c>
      <c r="R68" s="49">
        <v>3.1337780000000003E-2</v>
      </c>
      <c r="S68" s="49">
        <v>4.9758610000000002E-2</v>
      </c>
      <c r="T68" s="49" t="s">
        <v>19</v>
      </c>
      <c r="W68" s="7"/>
    </row>
    <row r="69" spans="1:23" x14ac:dyDescent="0.25">
      <c r="A69" s="49" t="str">
        <f t="shared" si="1"/>
        <v>41850ALL2_21All</v>
      </c>
      <c r="B69" s="7">
        <v>41850</v>
      </c>
      <c r="C69" s="49">
        <v>21</v>
      </c>
      <c r="D69" s="49" t="s">
        <v>16</v>
      </c>
      <c r="E69" s="49">
        <v>2.2943115999999999</v>
      </c>
      <c r="F69" s="49">
        <v>2.2866046</v>
      </c>
      <c r="G69" s="49">
        <v>2</v>
      </c>
      <c r="H69" s="49">
        <v>15188.581</v>
      </c>
      <c r="I69" s="49">
        <v>151478.98000000001</v>
      </c>
      <c r="J69" s="49">
        <v>84.522540000000006</v>
      </c>
      <c r="K69" s="49">
        <v>1.5258849999999999E-2</v>
      </c>
      <c r="L69" s="49">
        <v>1.502683E-2</v>
      </c>
      <c r="M69" s="49">
        <v>2.1245099999999999E-2</v>
      </c>
      <c r="N69" s="49">
        <v>7.7070000000000003E-3</v>
      </c>
      <c r="O69" s="49">
        <v>-1.9486730000000001E-2</v>
      </c>
      <c r="P69" s="49">
        <v>-3.5528999999999999E-3</v>
      </c>
      <c r="Q69" s="49">
        <v>7.7070000000000003E-3</v>
      </c>
      <c r="R69" s="49">
        <v>1.8966899999999998E-2</v>
      </c>
      <c r="S69" s="49">
        <v>3.4900729999999998E-2</v>
      </c>
      <c r="T69" s="49" t="s">
        <v>19</v>
      </c>
      <c r="W69" s="7"/>
    </row>
    <row r="70" spans="1:23" x14ac:dyDescent="0.25">
      <c r="A70" s="49" t="str">
        <f t="shared" si="1"/>
        <v>41850ALL2_23All</v>
      </c>
      <c r="B70" s="7">
        <v>41850</v>
      </c>
      <c r="C70" s="49">
        <v>23</v>
      </c>
      <c r="D70" s="49" t="s">
        <v>16</v>
      </c>
      <c r="E70" s="49">
        <v>1.6826882999999999</v>
      </c>
      <c r="F70" s="49">
        <v>1.6686745999999999</v>
      </c>
      <c r="G70" s="49">
        <v>2</v>
      </c>
      <c r="H70" s="49">
        <v>15188.581</v>
      </c>
      <c r="I70" s="49">
        <v>151478.98000000001</v>
      </c>
      <c r="J70" s="49">
        <v>78.060590000000005</v>
      </c>
      <c r="K70" s="49">
        <v>1.280015E-2</v>
      </c>
      <c r="L70" s="49">
        <v>1.2338460000000001E-2</v>
      </c>
      <c r="M70" s="49">
        <v>1.7704899999999999E-2</v>
      </c>
      <c r="N70" s="49">
        <v>1.40137E-2</v>
      </c>
      <c r="O70" s="49">
        <v>-8.6485699999999995E-3</v>
      </c>
      <c r="P70" s="49">
        <v>4.6300999999999998E-3</v>
      </c>
      <c r="Q70" s="49">
        <v>1.40137E-2</v>
      </c>
      <c r="R70" s="49">
        <v>2.3397299999999999E-2</v>
      </c>
      <c r="S70" s="49">
        <v>3.6675970000000002E-2</v>
      </c>
      <c r="T70" s="49" t="s">
        <v>19</v>
      </c>
      <c r="W70" s="7"/>
    </row>
    <row r="71" spans="1:23" x14ac:dyDescent="0.25">
      <c r="A71" s="49" t="str">
        <f t="shared" si="1"/>
        <v>41850ALL2_14All</v>
      </c>
      <c r="B71" s="7">
        <v>41850</v>
      </c>
      <c r="C71" s="49">
        <v>14</v>
      </c>
      <c r="D71" s="49" t="s">
        <v>16</v>
      </c>
      <c r="E71" s="49">
        <v>1.646517</v>
      </c>
      <c r="F71" s="49">
        <v>1.6727475999999999</v>
      </c>
      <c r="G71" s="49">
        <v>2</v>
      </c>
      <c r="H71" s="49">
        <v>15188.581</v>
      </c>
      <c r="I71" s="49">
        <v>151478.98000000001</v>
      </c>
      <c r="J71" s="49">
        <v>90.028930000000003</v>
      </c>
      <c r="K71" s="49">
        <v>1.5496680000000001E-2</v>
      </c>
      <c r="L71" s="49">
        <v>1.558667E-2</v>
      </c>
      <c r="M71" s="49">
        <v>2.1608800000000001E-2</v>
      </c>
      <c r="N71" s="49">
        <v>-2.62306E-2</v>
      </c>
      <c r="O71" s="49">
        <v>-5.3889859999999998E-2</v>
      </c>
      <c r="P71" s="49">
        <v>-3.7683260000000003E-2</v>
      </c>
      <c r="Q71" s="49">
        <v>-2.62306E-2</v>
      </c>
      <c r="R71" s="49">
        <v>-1.477794E-2</v>
      </c>
      <c r="S71" s="49">
        <v>1.42866E-3</v>
      </c>
      <c r="T71" s="49" t="s">
        <v>19</v>
      </c>
      <c r="W71" s="7"/>
    </row>
    <row r="72" spans="1:23" x14ac:dyDescent="0.25">
      <c r="A72" s="49" t="str">
        <f t="shared" si="1"/>
        <v>41850ALL2_12All</v>
      </c>
      <c r="B72" s="7">
        <v>41850</v>
      </c>
      <c r="C72" s="49">
        <v>12</v>
      </c>
      <c r="D72" s="49" t="s">
        <v>16</v>
      </c>
      <c r="E72" s="49">
        <v>1.1704194999999999</v>
      </c>
      <c r="F72" s="49">
        <v>1.0547530000000001</v>
      </c>
      <c r="G72" s="49">
        <v>2</v>
      </c>
      <c r="H72" s="49">
        <v>15188.581</v>
      </c>
      <c r="I72" s="49">
        <v>151478.98000000001</v>
      </c>
      <c r="J72" s="49">
        <v>84.225129999999993</v>
      </c>
      <c r="K72" s="49">
        <v>1.2298750000000001E-2</v>
      </c>
      <c r="L72" s="49">
        <v>1.093147E-2</v>
      </c>
      <c r="M72" s="49">
        <v>1.7578699999999999E-2</v>
      </c>
      <c r="N72" s="49">
        <v>0.11566650000000001</v>
      </c>
      <c r="O72" s="49">
        <v>9.316576E-2</v>
      </c>
      <c r="P72" s="49">
        <v>0.10634979</v>
      </c>
      <c r="Q72" s="49">
        <v>0.11566650000000001</v>
      </c>
      <c r="R72" s="49">
        <v>0.12498321</v>
      </c>
      <c r="S72" s="49">
        <v>0.13816724</v>
      </c>
      <c r="T72" s="49" t="s">
        <v>19</v>
      </c>
      <c r="W72" s="7"/>
    </row>
    <row r="73" spans="1:23" x14ac:dyDescent="0.25">
      <c r="A73" s="49" t="str">
        <f t="shared" si="1"/>
        <v>41850ALL2_2All</v>
      </c>
      <c r="B73" s="7">
        <v>41850</v>
      </c>
      <c r="C73" s="49">
        <v>2</v>
      </c>
      <c r="D73" s="49" t="s">
        <v>16</v>
      </c>
      <c r="E73" s="49">
        <v>0.89263570000000003</v>
      </c>
      <c r="F73" s="49">
        <v>0.88304952000000003</v>
      </c>
      <c r="G73" s="49">
        <v>2</v>
      </c>
      <c r="H73" s="49">
        <v>15188.581</v>
      </c>
      <c r="I73" s="49">
        <v>151478.98000000001</v>
      </c>
      <c r="J73" s="49">
        <v>73.851070000000007</v>
      </c>
      <c r="K73" s="49">
        <v>7.97491E-3</v>
      </c>
      <c r="L73" s="49">
        <v>7.7537999999999999E-3</v>
      </c>
      <c r="M73" s="49">
        <v>1.1161600000000001E-2</v>
      </c>
      <c r="N73" s="49">
        <v>9.5861799999999997E-3</v>
      </c>
      <c r="O73" s="49">
        <v>-4.7006699999999997E-3</v>
      </c>
      <c r="P73" s="49">
        <v>3.67053E-3</v>
      </c>
      <c r="Q73" s="49">
        <v>9.5861799999999997E-3</v>
      </c>
      <c r="R73" s="49">
        <v>1.5501829999999999E-2</v>
      </c>
      <c r="S73" s="49">
        <v>2.387303E-2</v>
      </c>
      <c r="T73" s="49" t="s">
        <v>19</v>
      </c>
      <c r="W73" s="7"/>
    </row>
    <row r="74" spans="1:23" x14ac:dyDescent="0.25">
      <c r="A74" s="49" t="str">
        <f t="shared" si="1"/>
        <v>41850ALL3_16All</v>
      </c>
      <c r="B74" s="7">
        <v>41850</v>
      </c>
      <c r="C74" s="49">
        <v>16</v>
      </c>
      <c r="D74" s="49" t="s">
        <v>16</v>
      </c>
      <c r="E74" s="49">
        <v>2.1888420000000002</v>
      </c>
      <c r="F74" s="49">
        <v>2.1975064</v>
      </c>
      <c r="G74" s="49">
        <v>3</v>
      </c>
      <c r="H74" s="49">
        <v>14969.055</v>
      </c>
      <c r="I74" s="49">
        <v>151478.98000000001</v>
      </c>
      <c r="J74" s="49">
        <v>94.615759999999995</v>
      </c>
      <c r="K74" s="49">
        <v>1.7351789999999999E-2</v>
      </c>
      <c r="L74" s="49">
        <v>1.7117549999999999E-2</v>
      </c>
      <c r="M74" s="49">
        <v>2.4353400000000001E-2</v>
      </c>
      <c r="N74" s="49">
        <v>-8.6643999999999992E-3</v>
      </c>
      <c r="O74" s="49">
        <v>-3.9836749999999997E-2</v>
      </c>
      <c r="P74" s="49">
        <v>-2.1571699999999999E-2</v>
      </c>
      <c r="Q74" s="49">
        <v>-8.6643999999999992E-3</v>
      </c>
      <c r="R74" s="49">
        <v>4.2429E-3</v>
      </c>
      <c r="S74" s="49">
        <v>2.2507949999999999E-2</v>
      </c>
      <c r="T74" s="49" t="s">
        <v>19</v>
      </c>
      <c r="W74" s="7"/>
    </row>
    <row r="75" spans="1:23" x14ac:dyDescent="0.25">
      <c r="A75" s="49" t="str">
        <f t="shared" si="1"/>
        <v>41850ALL3_5All</v>
      </c>
      <c r="B75" s="7">
        <v>41850</v>
      </c>
      <c r="C75" s="49">
        <v>5</v>
      </c>
      <c r="D75" s="49" t="s">
        <v>16</v>
      </c>
      <c r="E75" s="49">
        <v>0.70319704000000005</v>
      </c>
      <c r="F75" s="49">
        <v>0.69445758999999996</v>
      </c>
      <c r="G75" s="49">
        <v>3</v>
      </c>
      <c r="H75" s="49">
        <v>14969.055</v>
      </c>
      <c r="I75" s="49">
        <v>151478.98000000001</v>
      </c>
      <c r="J75" s="49">
        <v>70.470179999999999</v>
      </c>
      <c r="K75" s="49">
        <v>5.9974E-3</v>
      </c>
      <c r="L75" s="49">
        <v>5.8351200000000001E-3</v>
      </c>
      <c r="M75" s="49">
        <v>8.3692999999999997E-3</v>
      </c>
      <c r="N75" s="49">
        <v>8.7394499999999993E-3</v>
      </c>
      <c r="O75" s="49">
        <v>-1.9732500000000002E-3</v>
      </c>
      <c r="P75" s="49">
        <v>4.3037199999999996E-3</v>
      </c>
      <c r="Q75" s="49">
        <v>8.7394499999999993E-3</v>
      </c>
      <c r="R75" s="49">
        <v>1.317518E-2</v>
      </c>
      <c r="S75" s="49">
        <v>1.9452150000000001E-2</v>
      </c>
      <c r="T75" s="49" t="s">
        <v>19</v>
      </c>
      <c r="W75" s="7"/>
    </row>
    <row r="76" spans="1:23" x14ac:dyDescent="0.25">
      <c r="A76" s="49" t="str">
        <f t="shared" si="1"/>
        <v>41850ALL3_3All</v>
      </c>
      <c r="B76" s="7">
        <v>41850</v>
      </c>
      <c r="C76" s="49">
        <v>3</v>
      </c>
      <c r="D76" s="49" t="s">
        <v>16</v>
      </c>
      <c r="E76" s="49">
        <v>0.78968654999999999</v>
      </c>
      <c r="F76" s="49">
        <v>0.78063813000000004</v>
      </c>
      <c r="G76" s="49">
        <v>3</v>
      </c>
      <c r="H76" s="49">
        <v>14969.055</v>
      </c>
      <c r="I76" s="49">
        <v>151478.98000000001</v>
      </c>
      <c r="J76" s="49">
        <v>72.769540000000006</v>
      </c>
      <c r="K76" s="49">
        <v>7.0149899999999996E-3</v>
      </c>
      <c r="L76" s="49">
        <v>6.8534599999999996E-3</v>
      </c>
      <c r="M76" s="49">
        <v>9.7541999999999993E-3</v>
      </c>
      <c r="N76" s="49">
        <v>9.0484199999999997E-3</v>
      </c>
      <c r="O76" s="49">
        <v>-3.4369600000000002E-3</v>
      </c>
      <c r="P76" s="49">
        <v>3.8786900000000002E-3</v>
      </c>
      <c r="Q76" s="49">
        <v>9.0484199999999997E-3</v>
      </c>
      <c r="R76" s="49">
        <v>1.4218150000000001E-2</v>
      </c>
      <c r="S76" s="49">
        <v>2.1533799999999999E-2</v>
      </c>
      <c r="T76" s="49" t="s">
        <v>19</v>
      </c>
      <c r="W76" s="7"/>
    </row>
    <row r="77" spans="1:23" x14ac:dyDescent="0.25">
      <c r="A77" s="49" t="str">
        <f t="shared" si="1"/>
        <v>41850ALL3_21All</v>
      </c>
      <c r="B77" s="7">
        <v>41850</v>
      </c>
      <c r="C77" s="49">
        <v>21</v>
      </c>
      <c r="D77" s="49" t="s">
        <v>16</v>
      </c>
      <c r="E77" s="49">
        <v>2.2943115999999999</v>
      </c>
      <c r="F77" s="49">
        <v>2.2726088</v>
      </c>
      <c r="G77" s="49">
        <v>3</v>
      </c>
      <c r="H77" s="49">
        <v>14969.055</v>
      </c>
      <c r="I77" s="49">
        <v>151478.98000000001</v>
      </c>
      <c r="J77" s="49">
        <v>84.522540000000006</v>
      </c>
      <c r="K77" s="49">
        <v>1.5258849999999999E-2</v>
      </c>
      <c r="L77" s="49">
        <v>1.4899900000000001E-2</v>
      </c>
      <c r="M77" s="49">
        <v>2.1415799999999999E-2</v>
      </c>
      <c r="N77" s="49">
        <v>2.1702800000000001E-2</v>
      </c>
      <c r="O77" s="49">
        <v>-5.7094199999999998E-3</v>
      </c>
      <c r="P77" s="49">
        <v>1.0352429999999999E-2</v>
      </c>
      <c r="Q77" s="49">
        <v>2.1702800000000001E-2</v>
      </c>
      <c r="R77" s="49">
        <v>3.305317E-2</v>
      </c>
      <c r="S77" s="49">
        <v>4.9115020000000002E-2</v>
      </c>
      <c r="T77" s="49" t="s">
        <v>19</v>
      </c>
      <c r="W77" s="7"/>
    </row>
    <row r="78" spans="1:23" x14ac:dyDescent="0.25">
      <c r="A78" s="49" t="str">
        <f t="shared" si="1"/>
        <v>41850ALL3_24All</v>
      </c>
      <c r="B78" s="7">
        <v>41850</v>
      </c>
      <c r="C78" s="49">
        <v>24</v>
      </c>
      <c r="D78" s="49" t="s">
        <v>16</v>
      </c>
      <c r="E78" s="49">
        <v>1.3046964999999999</v>
      </c>
      <c r="F78" s="49">
        <v>1.2991801000000001</v>
      </c>
      <c r="G78" s="49">
        <v>3</v>
      </c>
      <c r="H78" s="49">
        <v>14969.055</v>
      </c>
      <c r="I78" s="49">
        <v>151478.98000000001</v>
      </c>
      <c r="J78" s="49">
        <v>75.486549999999994</v>
      </c>
      <c r="K78" s="49">
        <v>1.083142E-2</v>
      </c>
      <c r="L78" s="49">
        <v>1.0647739999999999E-2</v>
      </c>
      <c r="M78" s="49">
        <v>1.51088E-2</v>
      </c>
      <c r="N78" s="49">
        <v>5.5164000000000003E-3</v>
      </c>
      <c r="O78" s="49">
        <v>-1.3822859999999999E-2</v>
      </c>
      <c r="P78" s="49">
        <v>-2.4912599999999999E-3</v>
      </c>
      <c r="Q78" s="49">
        <v>5.5164000000000003E-3</v>
      </c>
      <c r="R78" s="49">
        <v>1.3524059999999999E-2</v>
      </c>
      <c r="S78" s="49">
        <v>2.4855660000000002E-2</v>
      </c>
      <c r="T78" s="49" t="s">
        <v>19</v>
      </c>
      <c r="W78" s="7"/>
    </row>
    <row r="79" spans="1:23" x14ac:dyDescent="0.25">
      <c r="A79" s="49" t="str">
        <f t="shared" si="1"/>
        <v>41850ALL3_15All</v>
      </c>
      <c r="B79" s="7">
        <v>41850</v>
      </c>
      <c r="C79" s="49">
        <v>15</v>
      </c>
      <c r="D79" s="49" t="s">
        <v>16</v>
      </c>
      <c r="E79" s="49">
        <v>1.9044270999999999</v>
      </c>
      <c r="F79" s="49">
        <v>1.9503733999999999</v>
      </c>
      <c r="G79" s="49">
        <v>3</v>
      </c>
      <c r="H79" s="49">
        <v>14969.055</v>
      </c>
      <c r="I79" s="49">
        <v>151478.98000000001</v>
      </c>
      <c r="J79" s="49">
        <v>92.166439999999994</v>
      </c>
      <c r="K79" s="49">
        <v>1.656125E-2</v>
      </c>
      <c r="L79" s="49">
        <v>1.653379E-2</v>
      </c>
      <c r="M79" s="49">
        <v>2.32991E-2</v>
      </c>
      <c r="N79" s="49">
        <v>-4.5946300000000002E-2</v>
      </c>
      <c r="O79" s="49">
        <v>-7.5769149999999993E-2</v>
      </c>
      <c r="P79" s="49">
        <v>-5.8294819999999997E-2</v>
      </c>
      <c r="Q79" s="49">
        <v>-4.5946300000000002E-2</v>
      </c>
      <c r="R79" s="49">
        <v>-3.3597780000000001E-2</v>
      </c>
      <c r="S79" s="49">
        <v>-1.6123450000000001E-2</v>
      </c>
      <c r="T79" s="49" t="s">
        <v>19</v>
      </c>
      <c r="W79" s="7"/>
    </row>
    <row r="80" spans="1:23" x14ac:dyDescent="0.25">
      <c r="A80" s="49" t="str">
        <f t="shared" si="1"/>
        <v>41850ALL3_10All</v>
      </c>
      <c r="B80" s="7">
        <v>41850</v>
      </c>
      <c r="C80" s="49">
        <v>10</v>
      </c>
      <c r="D80" s="49" t="s">
        <v>16</v>
      </c>
      <c r="E80" s="49">
        <v>0.91491960999999999</v>
      </c>
      <c r="F80" s="49">
        <v>0.91137329</v>
      </c>
      <c r="G80" s="49">
        <v>3</v>
      </c>
      <c r="H80" s="49">
        <v>14969.055</v>
      </c>
      <c r="I80" s="49">
        <v>151478.98000000001</v>
      </c>
      <c r="J80" s="49">
        <v>76.990260000000006</v>
      </c>
      <c r="K80" s="49">
        <v>8.8799299999999994E-3</v>
      </c>
      <c r="L80" s="49">
        <v>8.62191E-3</v>
      </c>
      <c r="M80" s="49">
        <v>1.24212E-2</v>
      </c>
      <c r="N80" s="49">
        <v>3.5463199999999999E-3</v>
      </c>
      <c r="O80" s="49">
        <v>-1.235282E-2</v>
      </c>
      <c r="P80" s="49">
        <v>-3.0369199999999998E-3</v>
      </c>
      <c r="Q80" s="49">
        <v>3.5463199999999999E-3</v>
      </c>
      <c r="R80" s="49">
        <v>1.0129559999999999E-2</v>
      </c>
      <c r="S80" s="49">
        <v>1.9445460000000001E-2</v>
      </c>
      <c r="T80" s="49" t="s">
        <v>19</v>
      </c>
      <c r="W80" s="7"/>
    </row>
    <row r="81" spans="1:23" x14ac:dyDescent="0.25">
      <c r="A81" s="49" t="str">
        <f t="shared" si="1"/>
        <v>41850ALL3_18All</v>
      </c>
      <c r="B81" s="7">
        <v>41850</v>
      </c>
      <c r="C81" s="49">
        <v>18</v>
      </c>
      <c r="D81" s="49" t="s">
        <v>16</v>
      </c>
      <c r="E81" s="49">
        <v>2.6500347</v>
      </c>
      <c r="F81" s="49">
        <v>2.6056631000000001</v>
      </c>
      <c r="G81" s="49">
        <v>3</v>
      </c>
      <c r="H81" s="49">
        <v>14969.055</v>
      </c>
      <c r="I81" s="49">
        <v>151478.98000000001</v>
      </c>
      <c r="J81" s="49">
        <v>94.201030000000003</v>
      </c>
      <c r="K81" s="49">
        <v>1.7617029999999999E-2</v>
      </c>
      <c r="L81" s="49">
        <v>1.725484E-2</v>
      </c>
      <c r="M81" s="49">
        <v>2.4677399999999999E-2</v>
      </c>
      <c r="N81" s="49">
        <v>4.4371599999999997E-2</v>
      </c>
      <c r="O81" s="49">
        <v>1.2784530000000001E-2</v>
      </c>
      <c r="P81" s="49">
        <v>3.129258E-2</v>
      </c>
      <c r="Q81" s="49">
        <v>4.4371599999999997E-2</v>
      </c>
      <c r="R81" s="49">
        <v>5.7450620000000001E-2</v>
      </c>
      <c r="S81" s="49">
        <v>7.5958670000000006E-2</v>
      </c>
      <c r="T81" s="49" t="s">
        <v>19</v>
      </c>
      <c r="W81" s="7"/>
    </row>
    <row r="82" spans="1:23" x14ac:dyDescent="0.25">
      <c r="A82" s="49" t="str">
        <f t="shared" si="1"/>
        <v>41850ALL3_23All</v>
      </c>
      <c r="B82" s="7">
        <v>41850</v>
      </c>
      <c r="C82" s="49">
        <v>23</v>
      </c>
      <c r="D82" s="49" t="s">
        <v>16</v>
      </c>
      <c r="E82" s="49">
        <v>1.6826882999999999</v>
      </c>
      <c r="F82" s="49">
        <v>1.6561162</v>
      </c>
      <c r="G82" s="49">
        <v>3</v>
      </c>
      <c r="H82" s="49">
        <v>14969.055</v>
      </c>
      <c r="I82" s="49">
        <v>151478.98000000001</v>
      </c>
      <c r="J82" s="49">
        <v>78.060590000000005</v>
      </c>
      <c r="K82" s="49">
        <v>1.280015E-2</v>
      </c>
      <c r="L82" s="49">
        <v>1.2386029999999999E-2</v>
      </c>
      <c r="M82" s="49">
        <v>1.7778700000000001E-2</v>
      </c>
      <c r="N82" s="49">
        <v>2.6572100000000001E-2</v>
      </c>
      <c r="O82" s="49">
        <v>3.8153599999999998E-3</v>
      </c>
      <c r="P82" s="49">
        <v>1.714939E-2</v>
      </c>
      <c r="Q82" s="49">
        <v>2.6572100000000001E-2</v>
      </c>
      <c r="R82" s="49">
        <v>3.5994810000000002E-2</v>
      </c>
      <c r="S82" s="49">
        <v>4.9328839999999999E-2</v>
      </c>
      <c r="T82" s="49" t="s">
        <v>19</v>
      </c>
      <c r="W82" s="7"/>
    </row>
    <row r="83" spans="1:23" x14ac:dyDescent="0.25">
      <c r="A83" s="49" t="str">
        <f t="shared" si="1"/>
        <v>41850ALL3_9All</v>
      </c>
      <c r="B83" s="7">
        <v>41850</v>
      </c>
      <c r="C83" s="49">
        <v>9</v>
      </c>
      <c r="D83" s="49" t="s">
        <v>16</v>
      </c>
      <c r="E83" s="49">
        <v>0.85460166999999998</v>
      </c>
      <c r="F83" s="49">
        <v>0.85143793000000001</v>
      </c>
      <c r="G83" s="49">
        <v>3</v>
      </c>
      <c r="H83" s="49">
        <v>14969.055</v>
      </c>
      <c r="I83" s="49">
        <v>151478.98000000001</v>
      </c>
      <c r="J83" s="49">
        <v>73.131200000000007</v>
      </c>
      <c r="K83" s="49">
        <v>7.4870900000000001E-3</v>
      </c>
      <c r="L83" s="49">
        <v>7.2978899999999996E-3</v>
      </c>
      <c r="M83" s="49">
        <v>1.0531E-2</v>
      </c>
      <c r="N83" s="49">
        <v>3.16374E-3</v>
      </c>
      <c r="O83" s="49">
        <v>-1.0315939999999999E-2</v>
      </c>
      <c r="P83" s="49">
        <v>-2.4176900000000001E-3</v>
      </c>
      <c r="Q83" s="49">
        <v>3.16374E-3</v>
      </c>
      <c r="R83" s="49">
        <v>8.74517E-3</v>
      </c>
      <c r="S83" s="49">
        <v>1.6643419999999999E-2</v>
      </c>
      <c r="T83" s="49" t="s">
        <v>19</v>
      </c>
      <c r="W83" s="7"/>
    </row>
    <row r="84" spans="1:23" x14ac:dyDescent="0.25">
      <c r="A84" s="49" t="str">
        <f t="shared" si="1"/>
        <v>41850ALL3_22All</v>
      </c>
      <c r="B84" s="7">
        <v>41850</v>
      </c>
      <c r="C84" s="49">
        <v>22</v>
      </c>
      <c r="D84" s="49" t="s">
        <v>16</v>
      </c>
      <c r="E84" s="49">
        <v>2.0637357000000001</v>
      </c>
      <c r="F84" s="49">
        <v>2.0471480999999998</v>
      </c>
      <c r="G84" s="49">
        <v>3</v>
      </c>
      <c r="H84" s="49">
        <v>14969.055</v>
      </c>
      <c r="I84" s="49">
        <v>151478.98000000001</v>
      </c>
      <c r="J84" s="49">
        <v>80.964429999999993</v>
      </c>
      <c r="K84" s="49">
        <v>1.421185E-2</v>
      </c>
      <c r="L84" s="49">
        <v>1.382125E-2</v>
      </c>
      <c r="M84" s="49">
        <v>1.9966600000000001E-2</v>
      </c>
      <c r="N84" s="49">
        <v>1.6587600000000001E-2</v>
      </c>
      <c r="O84" s="49">
        <v>-8.9696499999999992E-3</v>
      </c>
      <c r="P84" s="49">
        <v>6.0052999999999999E-3</v>
      </c>
      <c r="Q84" s="49">
        <v>1.6587600000000001E-2</v>
      </c>
      <c r="R84" s="49">
        <v>2.71699E-2</v>
      </c>
      <c r="S84" s="49">
        <v>4.2144849999999998E-2</v>
      </c>
      <c r="T84" s="49" t="s">
        <v>19</v>
      </c>
      <c r="W84" s="7"/>
    </row>
    <row r="85" spans="1:23" x14ac:dyDescent="0.25">
      <c r="A85" s="49" t="str">
        <f t="shared" si="1"/>
        <v>41850ALL3_2All</v>
      </c>
      <c r="B85" s="7">
        <v>41850</v>
      </c>
      <c r="C85" s="49">
        <v>2</v>
      </c>
      <c r="D85" s="49" t="s">
        <v>16</v>
      </c>
      <c r="E85" s="49">
        <v>0.89263570000000003</v>
      </c>
      <c r="F85" s="49">
        <v>0.87678321000000004</v>
      </c>
      <c r="G85" s="49">
        <v>3</v>
      </c>
      <c r="H85" s="49">
        <v>14969.055</v>
      </c>
      <c r="I85" s="49">
        <v>151478.98000000001</v>
      </c>
      <c r="J85" s="49">
        <v>73.851070000000007</v>
      </c>
      <c r="K85" s="49">
        <v>7.97491E-3</v>
      </c>
      <c r="L85" s="49">
        <v>7.6452400000000002E-3</v>
      </c>
      <c r="M85" s="49">
        <v>1.1122999999999999E-2</v>
      </c>
      <c r="N85" s="49">
        <v>1.585249E-2</v>
      </c>
      <c r="O85" s="49">
        <v>1.61505E-3</v>
      </c>
      <c r="P85" s="49">
        <v>9.9573000000000005E-3</v>
      </c>
      <c r="Q85" s="49">
        <v>1.585249E-2</v>
      </c>
      <c r="R85" s="49">
        <v>2.1747679999999998E-2</v>
      </c>
      <c r="S85" s="49">
        <v>3.0089930000000001E-2</v>
      </c>
      <c r="T85" s="49" t="s">
        <v>19</v>
      </c>
      <c r="W85" s="7"/>
    </row>
    <row r="86" spans="1:23" x14ac:dyDescent="0.25">
      <c r="A86" s="49" t="str">
        <f t="shared" si="1"/>
        <v>41850ALL3_6All</v>
      </c>
      <c r="B86" s="7">
        <v>41850</v>
      </c>
      <c r="C86" s="49">
        <v>6</v>
      </c>
      <c r="D86" s="49" t="s">
        <v>16</v>
      </c>
      <c r="E86" s="49">
        <v>0.71328950999999996</v>
      </c>
      <c r="F86" s="49">
        <v>0.71005052999999996</v>
      </c>
      <c r="G86" s="49">
        <v>3</v>
      </c>
      <c r="H86" s="49">
        <v>14969.055</v>
      </c>
      <c r="I86" s="49">
        <v>151478.98000000001</v>
      </c>
      <c r="J86" s="49">
        <v>69.491510000000005</v>
      </c>
      <c r="K86" s="49">
        <v>5.9864100000000002E-3</v>
      </c>
      <c r="L86" s="49">
        <v>5.8203500000000002E-3</v>
      </c>
      <c r="M86" s="49">
        <v>8.3672E-3</v>
      </c>
      <c r="N86" s="49">
        <v>3.2389799999999998E-3</v>
      </c>
      <c r="O86" s="49">
        <v>-7.47104E-3</v>
      </c>
      <c r="P86" s="49">
        <v>-1.19564E-3</v>
      </c>
      <c r="Q86" s="49">
        <v>3.2389799999999998E-3</v>
      </c>
      <c r="R86" s="49">
        <v>7.6736E-3</v>
      </c>
      <c r="S86" s="49">
        <v>1.3949E-2</v>
      </c>
      <c r="T86" s="49" t="s">
        <v>19</v>
      </c>
      <c r="W86" s="7"/>
    </row>
    <row r="87" spans="1:23" x14ac:dyDescent="0.25">
      <c r="A87" s="49" t="str">
        <f t="shared" si="1"/>
        <v>41850ALL3_8All</v>
      </c>
      <c r="B87" s="7">
        <v>41850</v>
      </c>
      <c r="C87" s="49">
        <v>8</v>
      </c>
      <c r="D87" s="49" t="s">
        <v>16</v>
      </c>
      <c r="E87" s="49">
        <v>0.83245484999999997</v>
      </c>
      <c r="F87" s="49">
        <v>0.81988556999999995</v>
      </c>
      <c r="G87" s="49">
        <v>3</v>
      </c>
      <c r="H87" s="49">
        <v>14969.055</v>
      </c>
      <c r="I87" s="49">
        <v>151478.98000000001</v>
      </c>
      <c r="J87" s="49">
        <v>70.486949999999993</v>
      </c>
      <c r="K87" s="49">
        <v>6.9788699999999999E-3</v>
      </c>
      <c r="L87" s="49">
        <v>6.64878E-3</v>
      </c>
      <c r="M87" s="49">
        <v>9.6045000000000002E-3</v>
      </c>
      <c r="N87" s="49">
        <v>1.256928E-2</v>
      </c>
      <c r="O87" s="49">
        <v>2.7552000000000002E-4</v>
      </c>
      <c r="P87" s="49">
        <v>7.4789000000000001E-3</v>
      </c>
      <c r="Q87" s="49">
        <v>1.256928E-2</v>
      </c>
      <c r="R87" s="49">
        <v>1.7659669999999999E-2</v>
      </c>
      <c r="S87" s="49">
        <v>2.4863039999999999E-2</v>
      </c>
      <c r="T87" s="49" t="s">
        <v>19</v>
      </c>
      <c r="W87" s="7"/>
    </row>
    <row r="88" spans="1:23" x14ac:dyDescent="0.25">
      <c r="A88" s="49" t="str">
        <f t="shared" si="1"/>
        <v>41850ALL3_13All</v>
      </c>
      <c r="B88" s="7">
        <v>41850</v>
      </c>
      <c r="C88" s="49">
        <v>13</v>
      </c>
      <c r="D88" s="49" t="s">
        <v>16</v>
      </c>
      <c r="E88" s="49">
        <v>1.4008206000000001</v>
      </c>
      <c r="F88" s="49">
        <v>1.2295130000000001</v>
      </c>
      <c r="G88" s="49">
        <v>3</v>
      </c>
      <c r="H88" s="49">
        <v>14969.055</v>
      </c>
      <c r="I88" s="49">
        <v>151478.98000000001</v>
      </c>
      <c r="J88" s="49">
        <v>87.584469999999996</v>
      </c>
      <c r="K88" s="49">
        <v>1.407778E-2</v>
      </c>
      <c r="L88" s="49">
        <v>1.173801E-2</v>
      </c>
      <c r="M88" s="49">
        <v>2.0065199999999998E-2</v>
      </c>
      <c r="N88" s="49">
        <v>0.1713076</v>
      </c>
      <c r="O88" s="49">
        <v>0.14562414000000001</v>
      </c>
      <c r="P88" s="49">
        <v>0.16067303999999999</v>
      </c>
      <c r="Q88" s="49">
        <v>0.1713076</v>
      </c>
      <c r="R88" s="49">
        <v>0.18194215999999999</v>
      </c>
      <c r="S88" s="49">
        <v>0.19699106</v>
      </c>
      <c r="T88" s="49" t="s">
        <v>19</v>
      </c>
      <c r="W88" s="7"/>
    </row>
    <row r="89" spans="1:23" x14ac:dyDescent="0.25">
      <c r="A89" s="49" t="str">
        <f t="shared" si="1"/>
        <v>41850ALL3_14All</v>
      </c>
      <c r="B89" s="7">
        <v>41850</v>
      </c>
      <c r="C89" s="49">
        <v>14</v>
      </c>
      <c r="D89" s="49" t="s">
        <v>16</v>
      </c>
      <c r="E89" s="49">
        <v>1.646517</v>
      </c>
      <c r="F89" s="49">
        <v>1.7506581999999999</v>
      </c>
      <c r="G89" s="49">
        <v>3</v>
      </c>
      <c r="H89" s="49">
        <v>14969.055</v>
      </c>
      <c r="I89" s="49">
        <v>151478.98000000001</v>
      </c>
      <c r="J89" s="49">
        <v>90.028930000000003</v>
      </c>
      <c r="K89" s="49">
        <v>1.5496680000000001E-2</v>
      </c>
      <c r="L89" s="49">
        <v>1.5641909999999998E-2</v>
      </c>
      <c r="M89" s="49">
        <v>2.19793E-2</v>
      </c>
      <c r="N89" s="49">
        <v>-0.1041412</v>
      </c>
      <c r="O89" s="49">
        <v>-0.1322747</v>
      </c>
      <c r="P89" s="49">
        <v>-0.11579022999999999</v>
      </c>
      <c r="Q89" s="49">
        <v>-0.1041412</v>
      </c>
      <c r="R89" s="49">
        <v>-9.2492169999999999E-2</v>
      </c>
      <c r="S89" s="49">
        <v>-7.6007699999999997E-2</v>
      </c>
      <c r="T89" s="49" t="s">
        <v>19</v>
      </c>
      <c r="W89" s="7"/>
    </row>
    <row r="90" spans="1:23" x14ac:dyDescent="0.25">
      <c r="A90" s="49" t="str">
        <f t="shared" si="1"/>
        <v>41850ALL3_19All</v>
      </c>
      <c r="B90" s="7">
        <v>41850</v>
      </c>
      <c r="C90" s="49">
        <v>19</v>
      </c>
      <c r="D90" s="49" t="s">
        <v>16</v>
      </c>
      <c r="E90" s="49">
        <v>2.6655563</v>
      </c>
      <c r="F90" s="49">
        <v>2.6178385</v>
      </c>
      <c r="G90" s="49">
        <v>3</v>
      </c>
      <c r="H90" s="49">
        <v>14969.055</v>
      </c>
      <c r="I90" s="49">
        <v>151478.98000000001</v>
      </c>
      <c r="J90" s="49">
        <v>92.642229999999998</v>
      </c>
      <c r="K90" s="49">
        <v>1.714297E-2</v>
      </c>
      <c r="L90" s="49">
        <v>1.676277E-2</v>
      </c>
      <c r="M90" s="49">
        <v>2.4114199999999999E-2</v>
      </c>
      <c r="N90" s="49">
        <v>4.7717799999999998E-2</v>
      </c>
      <c r="O90" s="49">
        <v>1.6851620000000001E-2</v>
      </c>
      <c r="P90" s="49">
        <v>3.4937269999999999E-2</v>
      </c>
      <c r="Q90" s="49">
        <v>4.7717799999999998E-2</v>
      </c>
      <c r="R90" s="49">
        <v>6.0498330000000003E-2</v>
      </c>
      <c r="S90" s="49">
        <v>7.8583979999999998E-2</v>
      </c>
      <c r="T90" s="49" t="s">
        <v>19</v>
      </c>
      <c r="W90" s="7"/>
    </row>
    <row r="91" spans="1:23" x14ac:dyDescent="0.25">
      <c r="A91" s="49" t="str">
        <f t="shared" si="1"/>
        <v>41850ALL3_17All</v>
      </c>
      <c r="B91" s="7">
        <v>41850</v>
      </c>
      <c r="C91" s="49">
        <v>17</v>
      </c>
      <c r="D91" s="49" t="s">
        <v>16</v>
      </c>
      <c r="E91" s="49">
        <v>2.4567698</v>
      </c>
      <c r="F91" s="49">
        <v>2.4282118000000001</v>
      </c>
      <c r="G91" s="49">
        <v>3</v>
      </c>
      <c r="H91" s="49">
        <v>14969.055</v>
      </c>
      <c r="I91" s="49">
        <v>151478.98000000001</v>
      </c>
      <c r="J91" s="49">
        <v>95.138599999999997</v>
      </c>
      <c r="K91" s="49">
        <v>1.7651340000000001E-2</v>
      </c>
      <c r="L91" s="49">
        <v>1.7348929999999999E-2</v>
      </c>
      <c r="M91" s="49">
        <v>2.47531E-2</v>
      </c>
      <c r="N91" s="49">
        <v>2.8558E-2</v>
      </c>
      <c r="O91" s="49">
        <v>-3.1259700000000001E-3</v>
      </c>
      <c r="P91" s="49">
        <v>1.543886E-2</v>
      </c>
      <c r="Q91" s="49">
        <v>2.8558E-2</v>
      </c>
      <c r="R91" s="49">
        <v>4.1677140000000001E-2</v>
      </c>
      <c r="S91" s="49">
        <v>6.0241969999999999E-2</v>
      </c>
      <c r="T91" s="49" t="s">
        <v>19</v>
      </c>
      <c r="W91" s="7"/>
    </row>
    <row r="92" spans="1:23" x14ac:dyDescent="0.25">
      <c r="A92" s="49" t="str">
        <f t="shared" si="1"/>
        <v>41850ALL3_1All</v>
      </c>
      <c r="B92" s="7">
        <v>41850</v>
      </c>
      <c r="C92" s="49">
        <v>1</v>
      </c>
      <c r="D92" s="49" t="s">
        <v>16</v>
      </c>
      <c r="E92" s="49">
        <v>1.0420775</v>
      </c>
      <c r="F92" s="49">
        <v>1.0305076</v>
      </c>
      <c r="G92" s="49">
        <v>3</v>
      </c>
      <c r="H92" s="49">
        <v>14969.055</v>
      </c>
      <c r="I92" s="49">
        <v>151478.98000000001</v>
      </c>
      <c r="J92" s="49">
        <v>75.710400000000007</v>
      </c>
      <c r="K92" s="49">
        <v>9.1361700000000007E-3</v>
      </c>
      <c r="L92" s="49">
        <v>8.8792699999999999E-3</v>
      </c>
      <c r="M92" s="49">
        <v>1.27835E-2</v>
      </c>
      <c r="N92" s="49">
        <v>1.1569899999999999E-2</v>
      </c>
      <c r="O92" s="49">
        <v>-4.7929799999999996E-3</v>
      </c>
      <c r="P92" s="49">
        <v>4.7946500000000001E-3</v>
      </c>
      <c r="Q92" s="49">
        <v>1.1569899999999999E-2</v>
      </c>
      <c r="R92" s="49">
        <v>1.8345159999999999E-2</v>
      </c>
      <c r="S92" s="49">
        <v>2.7932780000000001E-2</v>
      </c>
      <c r="T92" s="49" t="s">
        <v>19</v>
      </c>
      <c r="W92" s="7"/>
    </row>
    <row r="93" spans="1:23" x14ac:dyDescent="0.25">
      <c r="A93" s="49" t="str">
        <f t="shared" si="1"/>
        <v>41850ALL3_20All</v>
      </c>
      <c r="B93" s="7">
        <v>41850</v>
      </c>
      <c r="C93" s="49">
        <v>20</v>
      </c>
      <c r="D93" s="49" t="s">
        <v>16</v>
      </c>
      <c r="E93" s="49">
        <v>2.5173481</v>
      </c>
      <c r="F93" s="49">
        <v>2.4717886999999998</v>
      </c>
      <c r="G93" s="49">
        <v>3</v>
      </c>
      <c r="H93" s="49">
        <v>14969.055</v>
      </c>
      <c r="I93" s="49">
        <v>151478.98000000001</v>
      </c>
      <c r="J93" s="49">
        <v>89.165769999999995</v>
      </c>
      <c r="K93" s="49">
        <v>1.622297E-2</v>
      </c>
      <c r="L93" s="49">
        <v>1.587233E-2</v>
      </c>
      <c r="M93" s="49">
        <v>2.2913300000000001E-2</v>
      </c>
      <c r="N93" s="49">
        <v>4.55594E-2</v>
      </c>
      <c r="O93" s="49">
        <v>1.6230379999999999E-2</v>
      </c>
      <c r="P93" s="49">
        <v>3.3415350000000003E-2</v>
      </c>
      <c r="Q93" s="49">
        <v>4.55594E-2</v>
      </c>
      <c r="R93" s="49">
        <v>5.7703450000000003E-2</v>
      </c>
      <c r="S93" s="49">
        <v>7.4888419999999997E-2</v>
      </c>
      <c r="T93" s="49" t="s">
        <v>19</v>
      </c>
      <c r="W93" s="7"/>
    </row>
    <row r="94" spans="1:23" x14ac:dyDescent="0.25">
      <c r="A94" s="49" t="str">
        <f t="shared" si="1"/>
        <v>41850ALL3_12All</v>
      </c>
      <c r="B94" s="7">
        <v>41850</v>
      </c>
      <c r="C94" s="49">
        <v>12</v>
      </c>
      <c r="D94" s="49" t="s">
        <v>16</v>
      </c>
      <c r="E94" s="49">
        <v>1.1704194999999999</v>
      </c>
      <c r="F94" s="49">
        <v>1.1228123000000001</v>
      </c>
      <c r="G94" s="49">
        <v>3</v>
      </c>
      <c r="H94" s="49">
        <v>14969.055</v>
      </c>
      <c r="I94" s="49">
        <v>151478.98000000001</v>
      </c>
      <c r="J94" s="49">
        <v>84.225129999999993</v>
      </c>
      <c r="K94" s="49">
        <v>1.2298750000000001E-2</v>
      </c>
      <c r="L94" s="49">
        <v>1.1454229999999999E-2</v>
      </c>
      <c r="M94" s="49">
        <v>1.6454699999999999E-2</v>
      </c>
      <c r="N94" s="49">
        <v>4.7607200000000002E-2</v>
      </c>
      <c r="O94" s="49">
        <v>2.6545180000000002E-2</v>
      </c>
      <c r="P94" s="49">
        <v>3.8886209999999997E-2</v>
      </c>
      <c r="Q94" s="49">
        <v>4.7607200000000002E-2</v>
      </c>
      <c r="R94" s="49">
        <v>5.632819E-2</v>
      </c>
      <c r="S94" s="49">
        <v>6.8669220000000003E-2</v>
      </c>
      <c r="T94" s="49" t="s">
        <v>19</v>
      </c>
      <c r="W94" s="7"/>
    </row>
    <row r="95" spans="1:23" x14ac:dyDescent="0.25">
      <c r="A95" s="49" t="str">
        <f t="shared" si="1"/>
        <v>41850ALL3_4All</v>
      </c>
      <c r="B95" s="7">
        <v>41850</v>
      </c>
      <c r="C95" s="49">
        <v>4</v>
      </c>
      <c r="D95" s="49" t="s">
        <v>16</v>
      </c>
      <c r="E95" s="49">
        <v>0.72652322000000003</v>
      </c>
      <c r="F95" s="49">
        <v>0.72209719999999999</v>
      </c>
      <c r="G95" s="49">
        <v>3</v>
      </c>
      <c r="H95" s="49">
        <v>14969.055</v>
      </c>
      <c r="I95" s="49">
        <v>151478.98000000001</v>
      </c>
      <c r="J95" s="49">
        <v>71.898250000000004</v>
      </c>
      <c r="K95" s="49">
        <v>6.3323800000000003E-3</v>
      </c>
      <c r="L95" s="49">
        <v>6.23429E-3</v>
      </c>
      <c r="M95" s="49">
        <v>8.8287000000000001E-3</v>
      </c>
      <c r="N95" s="49">
        <v>4.4260200000000001E-3</v>
      </c>
      <c r="O95" s="49">
        <v>-6.87472E-3</v>
      </c>
      <c r="P95" s="49">
        <v>-2.5318999999999998E-4</v>
      </c>
      <c r="Q95" s="49">
        <v>4.4260200000000001E-3</v>
      </c>
      <c r="R95" s="49">
        <v>9.1052300000000006E-3</v>
      </c>
      <c r="S95" s="49">
        <v>1.5726759999999999E-2</v>
      </c>
      <c r="T95" s="49" t="s">
        <v>19</v>
      </c>
      <c r="W95" s="7"/>
    </row>
    <row r="96" spans="1:23" x14ac:dyDescent="0.25">
      <c r="A96" s="49" t="str">
        <f t="shared" si="1"/>
        <v>41850ALL3_11All</v>
      </c>
      <c r="B96" s="7">
        <v>41850</v>
      </c>
      <c r="C96" s="49">
        <v>11</v>
      </c>
      <c r="D96" s="49" t="s">
        <v>16</v>
      </c>
      <c r="E96" s="49">
        <v>1.0083253000000001</v>
      </c>
      <c r="F96" s="49">
        <v>1.0146386000000001</v>
      </c>
      <c r="G96" s="49">
        <v>3</v>
      </c>
      <c r="H96" s="49">
        <v>14969.055</v>
      </c>
      <c r="I96" s="49">
        <v>151478.98000000001</v>
      </c>
      <c r="J96" s="49">
        <v>80.690240000000003</v>
      </c>
      <c r="K96" s="49">
        <v>1.055125E-2</v>
      </c>
      <c r="L96" s="49">
        <v>1.0316290000000001E-2</v>
      </c>
      <c r="M96" s="49">
        <v>1.4449E-2</v>
      </c>
      <c r="N96" s="49">
        <v>-6.3133E-3</v>
      </c>
      <c r="O96" s="49">
        <v>-2.480802E-2</v>
      </c>
      <c r="P96" s="49">
        <v>-1.3971269999999999E-2</v>
      </c>
      <c r="Q96" s="49">
        <v>-6.3133E-3</v>
      </c>
      <c r="R96" s="49">
        <v>1.3446700000000001E-3</v>
      </c>
      <c r="S96" s="49">
        <v>1.218142E-2</v>
      </c>
      <c r="T96" s="49" t="s">
        <v>19</v>
      </c>
      <c r="W96" s="7"/>
    </row>
    <row r="97" spans="1:23" x14ac:dyDescent="0.25">
      <c r="A97" s="49" t="str">
        <f t="shared" si="1"/>
        <v>41850ALL3_7All</v>
      </c>
      <c r="B97" s="7">
        <v>41850</v>
      </c>
      <c r="C97" s="49">
        <v>7</v>
      </c>
      <c r="D97" s="49" t="s">
        <v>16</v>
      </c>
      <c r="E97" s="49">
        <v>0.76280084000000004</v>
      </c>
      <c r="F97" s="49">
        <v>0.76756632999999996</v>
      </c>
      <c r="G97" s="49">
        <v>3</v>
      </c>
      <c r="H97" s="49">
        <v>14969.055</v>
      </c>
      <c r="I97" s="49">
        <v>151478.98000000001</v>
      </c>
      <c r="J97" s="49">
        <v>69.027060000000006</v>
      </c>
      <c r="K97" s="49">
        <v>6.3342399999999997E-3</v>
      </c>
      <c r="L97" s="49">
        <v>6.1494000000000002E-3</v>
      </c>
      <c r="M97" s="49">
        <v>8.8381999999999992E-3</v>
      </c>
      <c r="N97" s="49">
        <v>-4.7654899999999998E-3</v>
      </c>
      <c r="O97" s="49">
        <v>-1.6078390000000001E-2</v>
      </c>
      <c r="P97" s="49">
        <v>-9.4497399999999999E-3</v>
      </c>
      <c r="Q97" s="49">
        <v>-4.7654899999999998E-3</v>
      </c>
      <c r="R97" s="49">
        <v>-8.1240000000000001E-5</v>
      </c>
      <c r="S97" s="49">
        <v>6.54741E-3</v>
      </c>
      <c r="T97" s="49" t="s">
        <v>19</v>
      </c>
      <c r="W97" s="7"/>
    </row>
    <row r="98" spans="1:23" x14ac:dyDescent="0.25">
      <c r="A98" s="49" t="str">
        <f t="shared" si="1"/>
        <v>41850ALL4_7All</v>
      </c>
      <c r="B98" s="7">
        <v>41850</v>
      </c>
      <c r="C98" s="49">
        <v>7</v>
      </c>
      <c r="D98" s="49" t="s">
        <v>16</v>
      </c>
      <c r="E98" s="49">
        <v>0.76280084000000004</v>
      </c>
      <c r="F98" s="49">
        <v>0.78045386999999999</v>
      </c>
      <c r="G98" s="49">
        <v>4</v>
      </c>
      <c r="H98" s="49">
        <v>15355.743</v>
      </c>
      <c r="I98" s="49">
        <v>151478.98000000001</v>
      </c>
      <c r="J98" s="49">
        <v>69.027060000000006</v>
      </c>
      <c r="K98" s="49">
        <v>6.3342399999999997E-3</v>
      </c>
      <c r="L98" s="49">
        <v>6.65812E-3</v>
      </c>
      <c r="M98" s="49">
        <v>8.8281999999999996E-3</v>
      </c>
      <c r="N98" s="49">
        <v>-1.765303E-2</v>
      </c>
      <c r="O98" s="49">
        <v>-2.8953130000000001E-2</v>
      </c>
      <c r="P98" s="49">
        <v>-2.2331980000000001E-2</v>
      </c>
      <c r="Q98" s="49">
        <v>-1.765303E-2</v>
      </c>
      <c r="R98" s="49">
        <v>-1.2974080000000001E-2</v>
      </c>
      <c r="S98" s="49">
        <v>-6.3529299999999997E-3</v>
      </c>
      <c r="T98" s="49" t="s">
        <v>19</v>
      </c>
      <c r="W98" s="7"/>
    </row>
    <row r="99" spans="1:23" x14ac:dyDescent="0.25">
      <c r="A99" s="49" t="str">
        <f t="shared" si="1"/>
        <v>41850ALL4_23All</v>
      </c>
      <c r="B99" s="7">
        <v>41850</v>
      </c>
      <c r="C99" s="49">
        <v>23</v>
      </c>
      <c r="D99" s="49" t="s">
        <v>16</v>
      </c>
      <c r="E99" s="49">
        <v>1.6826882999999999</v>
      </c>
      <c r="F99" s="49">
        <v>1.6682964</v>
      </c>
      <c r="G99" s="49">
        <v>4</v>
      </c>
      <c r="H99" s="49">
        <v>15355.743</v>
      </c>
      <c r="I99" s="49">
        <v>151478.98000000001</v>
      </c>
      <c r="J99" s="49">
        <v>78.060590000000005</v>
      </c>
      <c r="K99" s="49">
        <v>1.280015E-2</v>
      </c>
      <c r="L99" s="49">
        <v>1.238354E-2</v>
      </c>
      <c r="M99" s="49">
        <v>1.78117E-2</v>
      </c>
      <c r="N99" s="49">
        <v>1.4391899999999999E-2</v>
      </c>
      <c r="O99" s="49">
        <v>-8.4070800000000008E-3</v>
      </c>
      <c r="P99" s="49">
        <v>4.9516999999999999E-3</v>
      </c>
      <c r="Q99" s="49">
        <v>1.4391899999999999E-2</v>
      </c>
      <c r="R99" s="49">
        <v>2.3832099999999998E-2</v>
      </c>
      <c r="S99" s="49">
        <v>3.7190880000000003E-2</v>
      </c>
      <c r="T99" s="49" t="s">
        <v>19</v>
      </c>
      <c r="W99" s="7"/>
    </row>
    <row r="100" spans="1:23" x14ac:dyDescent="0.25">
      <c r="A100" s="49" t="str">
        <f t="shared" si="1"/>
        <v>41850ALL4_1All</v>
      </c>
      <c r="B100" s="7">
        <v>41850</v>
      </c>
      <c r="C100" s="49">
        <v>1</v>
      </c>
      <c r="D100" s="49" t="s">
        <v>16</v>
      </c>
      <c r="E100" s="49">
        <v>1.0420775</v>
      </c>
      <c r="F100" s="49">
        <v>1.0379259999999999</v>
      </c>
      <c r="G100" s="49">
        <v>4</v>
      </c>
      <c r="H100" s="49">
        <v>15355.743</v>
      </c>
      <c r="I100" s="49">
        <v>151478.98000000001</v>
      </c>
      <c r="J100" s="49">
        <v>75.710400000000007</v>
      </c>
      <c r="K100" s="49">
        <v>9.1361700000000007E-3</v>
      </c>
      <c r="L100" s="49">
        <v>8.99112E-3</v>
      </c>
      <c r="M100" s="49">
        <v>1.2740100000000001E-2</v>
      </c>
      <c r="N100" s="49">
        <v>4.1514999999999998E-3</v>
      </c>
      <c r="O100" s="49">
        <v>-1.2155829999999999E-2</v>
      </c>
      <c r="P100" s="49">
        <v>-2.6007500000000002E-3</v>
      </c>
      <c r="Q100" s="49">
        <v>4.1514999999999998E-3</v>
      </c>
      <c r="R100" s="49">
        <v>1.090375E-2</v>
      </c>
      <c r="S100" s="49">
        <v>2.0458830000000001E-2</v>
      </c>
      <c r="T100" s="49" t="s">
        <v>19</v>
      </c>
      <c r="W100" s="7"/>
    </row>
    <row r="101" spans="1:23" x14ac:dyDescent="0.25">
      <c r="A101" s="49" t="str">
        <f t="shared" si="1"/>
        <v>41850ALL4_19All</v>
      </c>
      <c r="B101" s="7">
        <v>41850</v>
      </c>
      <c r="C101" s="49">
        <v>19</v>
      </c>
      <c r="D101" s="49" t="s">
        <v>16</v>
      </c>
      <c r="E101" s="49">
        <v>2.6655563</v>
      </c>
      <c r="F101" s="49">
        <v>2.7095239000000002</v>
      </c>
      <c r="G101" s="49">
        <v>4</v>
      </c>
      <c r="H101" s="49">
        <v>15355.743</v>
      </c>
      <c r="I101" s="49">
        <v>151478.98000000001</v>
      </c>
      <c r="J101" s="49">
        <v>92.642229999999998</v>
      </c>
      <c r="K101" s="49">
        <v>1.714297E-2</v>
      </c>
      <c r="L101" s="49">
        <v>1.7074389999999998E-2</v>
      </c>
      <c r="M101" s="49">
        <v>2.3976500000000001E-2</v>
      </c>
      <c r="N101" s="49">
        <v>-4.3967600000000003E-2</v>
      </c>
      <c r="O101" s="49">
        <v>-7.4657520000000005E-2</v>
      </c>
      <c r="P101" s="49">
        <v>-5.6675150000000001E-2</v>
      </c>
      <c r="Q101" s="49">
        <v>-4.3967600000000003E-2</v>
      </c>
      <c r="R101" s="49">
        <v>-3.1260059999999999E-2</v>
      </c>
      <c r="S101" s="49">
        <v>-1.327768E-2</v>
      </c>
      <c r="T101" s="49" t="s">
        <v>19</v>
      </c>
      <c r="W101" s="7"/>
    </row>
    <row r="102" spans="1:23" x14ac:dyDescent="0.25">
      <c r="A102" s="49" t="str">
        <f t="shared" si="1"/>
        <v>41850ALL4_3All</v>
      </c>
      <c r="B102" s="7">
        <v>41850</v>
      </c>
      <c r="C102" s="49">
        <v>3</v>
      </c>
      <c r="D102" s="49" t="s">
        <v>16</v>
      </c>
      <c r="E102" s="49">
        <v>0.78968654999999999</v>
      </c>
      <c r="F102" s="49">
        <v>0.78417506999999997</v>
      </c>
      <c r="G102" s="49">
        <v>4</v>
      </c>
      <c r="H102" s="49">
        <v>15355.743</v>
      </c>
      <c r="I102" s="49">
        <v>151478.98000000001</v>
      </c>
      <c r="J102" s="49">
        <v>72.769540000000006</v>
      </c>
      <c r="K102" s="49">
        <v>7.0149899999999996E-3</v>
      </c>
      <c r="L102" s="49">
        <v>6.8724399999999996E-3</v>
      </c>
      <c r="M102" s="49">
        <v>9.8070999999999992E-3</v>
      </c>
      <c r="N102" s="49">
        <v>5.51148E-3</v>
      </c>
      <c r="O102" s="49">
        <v>-7.0416100000000002E-3</v>
      </c>
      <c r="P102" s="49">
        <v>3.1372000000000003E-4</v>
      </c>
      <c r="Q102" s="49">
        <v>5.51148E-3</v>
      </c>
      <c r="R102" s="49">
        <v>1.070924E-2</v>
      </c>
      <c r="S102" s="49">
        <v>1.8064569999999999E-2</v>
      </c>
      <c r="T102" s="49" t="s">
        <v>19</v>
      </c>
      <c r="W102" s="7"/>
    </row>
    <row r="103" spans="1:23" x14ac:dyDescent="0.25">
      <c r="A103" s="49" t="str">
        <f t="shared" si="1"/>
        <v>41850ALL4_14All</v>
      </c>
      <c r="B103" s="7">
        <v>41850</v>
      </c>
      <c r="C103" s="49">
        <v>14</v>
      </c>
      <c r="D103" s="49" t="s">
        <v>16</v>
      </c>
      <c r="E103" s="49">
        <v>1.646517</v>
      </c>
      <c r="F103" s="49">
        <v>1.4338275</v>
      </c>
      <c r="G103" s="49">
        <v>4</v>
      </c>
      <c r="H103" s="49">
        <v>15355.743</v>
      </c>
      <c r="I103" s="49">
        <v>151478.98000000001</v>
      </c>
      <c r="J103" s="49">
        <v>90.028930000000003</v>
      </c>
      <c r="K103" s="49">
        <v>1.5496680000000001E-2</v>
      </c>
      <c r="L103" s="49">
        <v>1.3312920000000001E-2</v>
      </c>
      <c r="M103" s="49">
        <v>2.20185E-2</v>
      </c>
      <c r="N103" s="49">
        <v>0.2126895</v>
      </c>
      <c r="O103" s="49">
        <v>0.18450581999999999</v>
      </c>
      <c r="P103" s="49">
        <v>0.20101969</v>
      </c>
      <c r="Q103" s="49">
        <v>0.2126895</v>
      </c>
      <c r="R103" s="49">
        <v>0.22435930000000001</v>
      </c>
      <c r="S103" s="49">
        <v>0.24087317999999999</v>
      </c>
      <c r="T103" s="49" t="s">
        <v>19</v>
      </c>
      <c r="W103" s="7"/>
    </row>
    <row r="104" spans="1:23" x14ac:dyDescent="0.25">
      <c r="A104" s="49" t="str">
        <f t="shared" si="1"/>
        <v>41850ALL4_12All</v>
      </c>
      <c r="B104" s="7">
        <v>41850</v>
      </c>
      <c r="C104" s="49">
        <v>12</v>
      </c>
      <c r="D104" s="49" t="s">
        <v>16</v>
      </c>
      <c r="E104" s="49">
        <v>1.1704194999999999</v>
      </c>
      <c r="F104" s="49">
        <v>1.1965003999999999</v>
      </c>
      <c r="G104" s="49">
        <v>4</v>
      </c>
      <c r="H104" s="49">
        <v>15355.743</v>
      </c>
      <c r="I104" s="49">
        <v>151478.98000000001</v>
      </c>
      <c r="J104" s="49">
        <v>84.225129999999993</v>
      </c>
      <c r="K104" s="49">
        <v>1.2298750000000001E-2</v>
      </c>
      <c r="L104" s="49">
        <v>1.252021E-2</v>
      </c>
      <c r="M104" s="49">
        <v>1.6806499999999999E-2</v>
      </c>
      <c r="N104" s="49">
        <v>-2.6080900000000001E-2</v>
      </c>
      <c r="O104" s="49">
        <v>-4.7593219999999999E-2</v>
      </c>
      <c r="P104" s="49">
        <v>-3.498834E-2</v>
      </c>
      <c r="Q104" s="49">
        <v>-2.6080900000000001E-2</v>
      </c>
      <c r="R104" s="49">
        <v>-1.717345E-2</v>
      </c>
      <c r="S104" s="49">
        <v>-4.56858E-3</v>
      </c>
      <c r="T104" s="49" t="s">
        <v>19</v>
      </c>
      <c r="W104" s="7"/>
    </row>
    <row r="105" spans="1:23" x14ac:dyDescent="0.25">
      <c r="A105" s="49" t="str">
        <f t="shared" si="1"/>
        <v>41850ALL4_20All</v>
      </c>
      <c r="B105" s="7">
        <v>41850</v>
      </c>
      <c r="C105" s="49">
        <v>20</v>
      </c>
      <c r="D105" s="49" t="s">
        <v>16</v>
      </c>
      <c r="E105" s="49">
        <v>2.5173481</v>
      </c>
      <c r="F105" s="49">
        <v>2.5188605000000002</v>
      </c>
      <c r="G105" s="49">
        <v>4</v>
      </c>
      <c r="H105" s="49">
        <v>15355.743</v>
      </c>
      <c r="I105" s="49">
        <v>151478.98000000001</v>
      </c>
      <c r="J105" s="49">
        <v>89.165769999999995</v>
      </c>
      <c r="K105" s="49">
        <v>1.622297E-2</v>
      </c>
      <c r="L105" s="49">
        <v>1.6215920000000002E-2</v>
      </c>
      <c r="M105" s="49">
        <v>2.26962E-2</v>
      </c>
      <c r="N105" s="49">
        <v>-1.5123999999999999E-3</v>
      </c>
      <c r="O105" s="49">
        <v>-3.056354E-2</v>
      </c>
      <c r="P105" s="49">
        <v>-1.354139E-2</v>
      </c>
      <c r="Q105" s="49">
        <v>-1.5123999999999999E-3</v>
      </c>
      <c r="R105" s="49">
        <v>1.0516589999999999E-2</v>
      </c>
      <c r="S105" s="49">
        <v>2.7538739999999999E-2</v>
      </c>
      <c r="T105" s="49" t="s">
        <v>19</v>
      </c>
      <c r="W105" s="7"/>
    </row>
    <row r="106" spans="1:23" x14ac:dyDescent="0.25">
      <c r="A106" s="49" t="str">
        <f t="shared" si="1"/>
        <v>41850ALL4_11All</v>
      </c>
      <c r="B106" s="7">
        <v>41850</v>
      </c>
      <c r="C106" s="49">
        <v>11</v>
      </c>
      <c r="D106" s="49" t="s">
        <v>16</v>
      </c>
      <c r="E106" s="49">
        <v>1.0083253000000001</v>
      </c>
      <c r="F106" s="49">
        <v>1.0318130999999999</v>
      </c>
      <c r="G106" s="49">
        <v>4</v>
      </c>
      <c r="H106" s="49">
        <v>15355.743</v>
      </c>
      <c r="I106" s="49">
        <v>151478.98000000001</v>
      </c>
      <c r="J106" s="49">
        <v>80.690240000000003</v>
      </c>
      <c r="K106" s="49">
        <v>1.055125E-2</v>
      </c>
      <c r="L106" s="49">
        <v>1.076012E-2</v>
      </c>
      <c r="M106" s="49">
        <v>1.4756500000000001E-2</v>
      </c>
      <c r="N106" s="49">
        <v>-2.34878E-2</v>
      </c>
      <c r="O106" s="49">
        <v>-4.2376120000000003E-2</v>
      </c>
      <c r="P106" s="49">
        <v>-3.1308740000000002E-2</v>
      </c>
      <c r="Q106" s="49">
        <v>-2.34878E-2</v>
      </c>
      <c r="R106" s="49">
        <v>-1.566685E-2</v>
      </c>
      <c r="S106" s="49">
        <v>-4.5994800000000004E-3</v>
      </c>
      <c r="T106" s="49" t="s">
        <v>19</v>
      </c>
      <c r="W106" s="7"/>
    </row>
    <row r="107" spans="1:23" x14ac:dyDescent="0.25">
      <c r="A107" s="49" t="str">
        <f t="shared" si="1"/>
        <v>41850ALL4_8All</v>
      </c>
      <c r="B107" s="7">
        <v>41850</v>
      </c>
      <c r="C107" s="49">
        <v>8</v>
      </c>
      <c r="D107" s="49" t="s">
        <v>16</v>
      </c>
      <c r="E107" s="49">
        <v>0.83245484999999997</v>
      </c>
      <c r="F107" s="49">
        <v>0.82567986999999998</v>
      </c>
      <c r="G107" s="49">
        <v>4</v>
      </c>
      <c r="H107" s="49">
        <v>15355.743</v>
      </c>
      <c r="I107" s="49">
        <v>151478.98000000001</v>
      </c>
      <c r="J107" s="49">
        <v>70.486949999999993</v>
      </c>
      <c r="K107" s="49">
        <v>6.9788699999999999E-3</v>
      </c>
      <c r="L107" s="49">
        <v>7.4449E-3</v>
      </c>
      <c r="M107" s="49">
        <v>9.639E-3</v>
      </c>
      <c r="N107" s="49">
        <v>6.7749799999999999E-3</v>
      </c>
      <c r="O107" s="49">
        <v>-5.5629399999999997E-3</v>
      </c>
      <c r="P107" s="49">
        <v>1.6663100000000001E-3</v>
      </c>
      <c r="Q107" s="49">
        <v>6.7749799999999999E-3</v>
      </c>
      <c r="R107" s="49">
        <v>1.1883650000000001E-2</v>
      </c>
      <c r="S107" s="49">
        <v>1.9112899999999999E-2</v>
      </c>
      <c r="T107" s="49" t="s">
        <v>19</v>
      </c>
      <c r="W107" s="7"/>
    </row>
    <row r="108" spans="1:23" x14ac:dyDescent="0.25">
      <c r="A108" s="49" t="str">
        <f t="shared" si="1"/>
        <v>41850ALL4_10All</v>
      </c>
      <c r="B108" s="7">
        <v>41850</v>
      </c>
      <c r="C108" s="49">
        <v>10</v>
      </c>
      <c r="D108" s="49" t="s">
        <v>16</v>
      </c>
      <c r="E108" s="49">
        <v>0.91491960999999999</v>
      </c>
      <c r="F108" s="49">
        <v>0.92108469000000004</v>
      </c>
      <c r="G108" s="49">
        <v>4</v>
      </c>
      <c r="H108" s="49">
        <v>15355.743</v>
      </c>
      <c r="I108" s="49">
        <v>151478.98000000001</v>
      </c>
      <c r="J108" s="49">
        <v>76.990260000000006</v>
      </c>
      <c r="K108" s="49">
        <v>8.8799299999999994E-3</v>
      </c>
      <c r="L108" s="49">
        <v>9.0768099999999994E-3</v>
      </c>
      <c r="M108" s="49">
        <v>1.2377000000000001E-2</v>
      </c>
      <c r="N108" s="49">
        <v>-6.1650799999999999E-3</v>
      </c>
      <c r="O108" s="49">
        <v>-2.2007639999999998E-2</v>
      </c>
      <c r="P108" s="49">
        <v>-1.2724890000000001E-2</v>
      </c>
      <c r="Q108" s="49">
        <v>-6.1650799999999999E-3</v>
      </c>
      <c r="R108" s="49">
        <v>3.9472999999999998E-4</v>
      </c>
      <c r="S108" s="49">
        <v>9.6774800000000005E-3</v>
      </c>
      <c r="T108" s="49" t="s">
        <v>19</v>
      </c>
      <c r="W108" s="7"/>
    </row>
    <row r="109" spans="1:23" x14ac:dyDescent="0.25">
      <c r="A109" s="49" t="str">
        <f t="shared" si="1"/>
        <v>41850ALL4_6All</v>
      </c>
      <c r="B109" s="7">
        <v>41850</v>
      </c>
      <c r="C109" s="49">
        <v>6</v>
      </c>
      <c r="D109" s="49" t="s">
        <v>16</v>
      </c>
      <c r="E109" s="49">
        <v>0.71328950999999996</v>
      </c>
      <c r="F109" s="49">
        <v>0.71587248999999997</v>
      </c>
      <c r="G109" s="49">
        <v>4</v>
      </c>
      <c r="H109" s="49">
        <v>15355.743</v>
      </c>
      <c r="I109" s="49">
        <v>151478.98000000001</v>
      </c>
      <c r="J109" s="49">
        <v>69.491510000000005</v>
      </c>
      <c r="K109" s="49">
        <v>5.9864100000000002E-3</v>
      </c>
      <c r="L109" s="49">
        <v>5.8985000000000001E-3</v>
      </c>
      <c r="M109" s="49">
        <v>8.3494999999999993E-3</v>
      </c>
      <c r="N109" s="49">
        <v>-2.5829799999999999E-3</v>
      </c>
      <c r="O109" s="49">
        <v>-1.327034E-2</v>
      </c>
      <c r="P109" s="49">
        <v>-7.0082199999999999E-3</v>
      </c>
      <c r="Q109" s="49">
        <v>-2.5829799999999999E-3</v>
      </c>
      <c r="R109" s="49">
        <v>1.8422499999999999E-3</v>
      </c>
      <c r="S109" s="49">
        <v>8.1043799999999996E-3</v>
      </c>
      <c r="T109" s="49" t="s">
        <v>19</v>
      </c>
      <c r="W109" s="7"/>
    </row>
    <row r="110" spans="1:23" x14ac:dyDescent="0.25">
      <c r="A110" s="49" t="str">
        <f t="shared" si="1"/>
        <v>41850ALL4_21All</v>
      </c>
      <c r="B110" s="7">
        <v>41850</v>
      </c>
      <c r="C110" s="49">
        <v>21</v>
      </c>
      <c r="D110" s="49" t="s">
        <v>16</v>
      </c>
      <c r="E110" s="49">
        <v>2.2943115999999999</v>
      </c>
      <c r="F110" s="49">
        <v>2.2959863</v>
      </c>
      <c r="G110" s="49">
        <v>4</v>
      </c>
      <c r="H110" s="49">
        <v>15355.743</v>
      </c>
      <c r="I110" s="49">
        <v>151478.98000000001</v>
      </c>
      <c r="J110" s="49">
        <v>84.522540000000006</v>
      </c>
      <c r="K110" s="49">
        <v>1.5258849999999999E-2</v>
      </c>
      <c r="L110" s="49">
        <v>1.51875E-2</v>
      </c>
      <c r="M110" s="49">
        <v>2.1326999999999999E-2</v>
      </c>
      <c r="N110" s="49">
        <v>-1.6747000000000001E-3</v>
      </c>
      <c r="O110" s="49">
        <v>-2.8973260000000001E-2</v>
      </c>
      <c r="P110" s="49">
        <v>-1.297801E-2</v>
      </c>
      <c r="Q110" s="49">
        <v>-1.6747000000000001E-3</v>
      </c>
      <c r="R110" s="49">
        <v>9.6286099999999993E-3</v>
      </c>
      <c r="S110" s="49">
        <v>2.5623859999999998E-2</v>
      </c>
      <c r="T110" s="49" t="s">
        <v>19</v>
      </c>
      <c r="W110" s="7"/>
    </row>
    <row r="111" spans="1:23" x14ac:dyDescent="0.25">
      <c r="A111" s="49" t="str">
        <f t="shared" si="1"/>
        <v>41850ALL4_2All</v>
      </c>
      <c r="B111" s="7">
        <v>41850</v>
      </c>
      <c r="C111" s="49">
        <v>2</v>
      </c>
      <c r="D111" s="49" t="s">
        <v>16</v>
      </c>
      <c r="E111" s="49">
        <v>0.89263570000000003</v>
      </c>
      <c r="F111" s="49">
        <v>0.88496169999999996</v>
      </c>
      <c r="G111" s="49">
        <v>4</v>
      </c>
      <c r="H111" s="49">
        <v>15355.743</v>
      </c>
      <c r="I111" s="49">
        <v>151478.98000000001</v>
      </c>
      <c r="J111" s="49">
        <v>73.851070000000007</v>
      </c>
      <c r="K111" s="49">
        <v>7.97491E-3</v>
      </c>
      <c r="L111" s="49">
        <v>7.7906800000000003E-3</v>
      </c>
      <c r="M111" s="49">
        <v>1.1047599999999999E-2</v>
      </c>
      <c r="N111" s="49">
        <v>7.6740000000000003E-3</v>
      </c>
      <c r="O111" s="49">
        <v>-6.4669300000000001E-3</v>
      </c>
      <c r="P111" s="49">
        <v>1.8187699999999999E-3</v>
      </c>
      <c r="Q111" s="49">
        <v>7.6740000000000003E-3</v>
      </c>
      <c r="R111" s="49">
        <v>1.352923E-2</v>
      </c>
      <c r="S111" s="49">
        <v>2.181493E-2</v>
      </c>
      <c r="T111" s="49" t="s">
        <v>19</v>
      </c>
      <c r="W111" s="7"/>
    </row>
    <row r="112" spans="1:23" x14ac:dyDescent="0.25">
      <c r="A112" s="49" t="str">
        <f t="shared" si="1"/>
        <v>41850ALL4_5All</v>
      </c>
      <c r="B112" s="7">
        <v>41850</v>
      </c>
      <c r="C112" s="49">
        <v>5</v>
      </c>
      <c r="D112" s="49" t="s">
        <v>16</v>
      </c>
      <c r="E112" s="49">
        <v>0.70319704000000005</v>
      </c>
      <c r="F112" s="49">
        <v>0.69910581999999999</v>
      </c>
      <c r="G112" s="49">
        <v>4</v>
      </c>
      <c r="H112" s="49">
        <v>15355.743</v>
      </c>
      <c r="I112" s="49">
        <v>151478.98000000001</v>
      </c>
      <c r="J112" s="49">
        <v>70.470179999999999</v>
      </c>
      <c r="K112" s="49">
        <v>5.9974E-3</v>
      </c>
      <c r="L112" s="49">
        <v>5.9967800000000002E-3</v>
      </c>
      <c r="M112" s="49">
        <v>8.3675999999999993E-3</v>
      </c>
      <c r="N112" s="49">
        <v>4.0912199999999996E-3</v>
      </c>
      <c r="O112" s="49">
        <v>-6.6193099999999998E-3</v>
      </c>
      <c r="P112" s="49">
        <v>-3.4361E-4</v>
      </c>
      <c r="Q112" s="49">
        <v>4.0912199999999996E-3</v>
      </c>
      <c r="R112" s="49">
        <v>8.5260500000000003E-3</v>
      </c>
      <c r="S112" s="49">
        <v>1.4801750000000001E-2</v>
      </c>
      <c r="T112" s="49" t="s">
        <v>19</v>
      </c>
      <c r="W112" s="7"/>
    </row>
    <row r="113" spans="1:23" x14ac:dyDescent="0.25">
      <c r="A113" s="49" t="str">
        <f t="shared" si="1"/>
        <v>41850ALL4_4All</v>
      </c>
      <c r="B113" s="7">
        <v>41850</v>
      </c>
      <c r="C113" s="49">
        <v>4</v>
      </c>
      <c r="D113" s="49" t="s">
        <v>16</v>
      </c>
      <c r="E113" s="49">
        <v>0.72652322000000003</v>
      </c>
      <c r="F113" s="49">
        <v>0.72851091999999995</v>
      </c>
      <c r="G113" s="49">
        <v>4</v>
      </c>
      <c r="H113" s="49">
        <v>15355.743</v>
      </c>
      <c r="I113" s="49">
        <v>151478.98000000001</v>
      </c>
      <c r="J113" s="49">
        <v>71.898250000000004</v>
      </c>
      <c r="K113" s="49">
        <v>6.3323800000000003E-3</v>
      </c>
      <c r="L113" s="49">
        <v>6.2813599999999997E-3</v>
      </c>
      <c r="M113" s="49">
        <v>8.8862999999999998E-3</v>
      </c>
      <c r="N113" s="49">
        <v>-1.9876999999999998E-3</v>
      </c>
      <c r="O113" s="49">
        <v>-1.336216E-2</v>
      </c>
      <c r="P113" s="49">
        <v>-6.6974399999999998E-3</v>
      </c>
      <c r="Q113" s="49">
        <v>-1.9876999999999998E-3</v>
      </c>
      <c r="R113" s="49">
        <v>2.7220399999999998E-3</v>
      </c>
      <c r="S113" s="49">
        <v>9.3867599999999992E-3</v>
      </c>
      <c r="T113" s="49" t="s">
        <v>19</v>
      </c>
      <c r="W113" s="7"/>
    </row>
    <row r="114" spans="1:23" x14ac:dyDescent="0.25">
      <c r="A114" s="49" t="str">
        <f t="shared" si="1"/>
        <v>41850ALL4_24All</v>
      </c>
      <c r="B114" s="7">
        <v>41850</v>
      </c>
      <c r="C114" s="49">
        <v>24</v>
      </c>
      <c r="D114" s="49" t="s">
        <v>16</v>
      </c>
      <c r="E114" s="49">
        <v>1.3046964999999999</v>
      </c>
      <c r="F114" s="49">
        <v>1.3045363000000001</v>
      </c>
      <c r="G114" s="49">
        <v>4</v>
      </c>
      <c r="H114" s="49">
        <v>15355.743</v>
      </c>
      <c r="I114" s="49">
        <v>151478.98000000001</v>
      </c>
      <c r="J114" s="49">
        <v>75.486549999999994</v>
      </c>
      <c r="K114" s="49">
        <v>1.083142E-2</v>
      </c>
      <c r="L114" s="49">
        <v>1.0489439999999999E-2</v>
      </c>
      <c r="M114" s="49">
        <v>1.51886E-2</v>
      </c>
      <c r="N114" s="49">
        <v>1.6019999999999999E-4</v>
      </c>
      <c r="O114" s="49">
        <v>-1.928121E-2</v>
      </c>
      <c r="P114" s="49">
        <v>-7.8897599999999991E-3</v>
      </c>
      <c r="Q114" s="49">
        <v>1.6019999999999999E-4</v>
      </c>
      <c r="R114" s="49">
        <v>8.2101599999999993E-3</v>
      </c>
      <c r="S114" s="49">
        <v>1.9601609999999998E-2</v>
      </c>
      <c r="T114" s="49" t="s">
        <v>19</v>
      </c>
      <c r="W114" s="7"/>
    </row>
    <row r="115" spans="1:23" x14ac:dyDescent="0.25">
      <c r="A115" s="49" t="str">
        <f t="shared" si="1"/>
        <v>41850ALL4_9All</v>
      </c>
      <c r="B115" s="7">
        <v>41850</v>
      </c>
      <c r="C115" s="49">
        <v>9</v>
      </c>
      <c r="D115" s="49" t="s">
        <v>16</v>
      </c>
      <c r="E115" s="49">
        <v>0.85460166999999998</v>
      </c>
      <c r="F115" s="49">
        <v>0.86111110999999996</v>
      </c>
      <c r="G115" s="49">
        <v>4</v>
      </c>
      <c r="H115" s="49">
        <v>15355.743</v>
      </c>
      <c r="I115" s="49">
        <v>151478.98000000001</v>
      </c>
      <c r="J115" s="49">
        <v>73.131200000000007</v>
      </c>
      <c r="K115" s="49">
        <v>7.4870900000000001E-3</v>
      </c>
      <c r="L115" s="49">
        <v>7.7542100000000001E-3</v>
      </c>
      <c r="M115" s="49">
        <v>1.04554E-2</v>
      </c>
      <c r="N115" s="49">
        <v>-6.50944E-3</v>
      </c>
      <c r="O115" s="49">
        <v>-1.989235E-2</v>
      </c>
      <c r="P115" s="49">
        <v>-1.20508E-2</v>
      </c>
      <c r="Q115" s="49">
        <v>-6.50944E-3</v>
      </c>
      <c r="R115" s="49">
        <v>-9.6807999999999996E-4</v>
      </c>
      <c r="S115" s="49">
        <v>6.8734699999999996E-3</v>
      </c>
      <c r="T115" s="49" t="s">
        <v>19</v>
      </c>
      <c r="W115" s="7"/>
    </row>
    <row r="116" spans="1:23" x14ac:dyDescent="0.25">
      <c r="A116" s="49" t="str">
        <f t="shared" si="1"/>
        <v>41850ALL4_16All</v>
      </c>
      <c r="B116" s="7">
        <v>41850</v>
      </c>
      <c r="C116" s="49">
        <v>16</v>
      </c>
      <c r="D116" s="49" t="s">
        <v>16</v>
      </c>
      <c r="E116" s="49">
        <v>2.1888420000000002</v>
      </c>
      <c r="F116" s="49">
        <v>2.2809417000000001</v>
      </c>
      <c r="G116" s="49">
        <v>4</v>
      </c>
      <c r="H116" s="49">
        <v>15355.743</v>
      </c>
      <c r="I116" s="49">
        <v>151478.98000000001</v>
      </c>
      <c r="J116" s="49">
        <v>94.615759999999995</v>
      </c>
      <c r="K116" s="49">
        <v>1.7351789999999999E-2</v>
      </c>
      <c r="L116" s="49">
        <v>1.7638859999999999E-2</v>
      </c>
      <c r="M116" s="49">
        <v>2.4374099999999999E-2</v>
      </c>
      <c r="N116" s="49">
        <v>-9.2099700000000007E-2</v>
      </c>
      <c r="O116" s="49">
        <v>-0.12329855000000001</v>
      </c>
      <c r="P116" s="49">
        <v>-0.10501797</v>
      </c>
      <c r="Q116" s="49">
        <v>-9.2099700000000007E-2</v>
      </c>
      <c r="R116" s="49">
        <v>-7.9181429999999997E-2</v>
      </c>
      <c r="S116" s="49">
        <v>-6.0900849999999999E-2</v>
      </c>
      <c r="T116" s="49" t="s">
        <v>19</v>
      </c>
      <c r="W116" s="7"/>
    </row>
    <row r="117" spans="1:23" x14ac:dyDescent="0.25">
      <c r="A117" s="49" t="str">
        <f t="shared" si="1"/>
        <v>41850ALL4_15All</v>
      </c>
      <c r="B117" s="7">
        <v>41850</v>
      </c>
      <c r="C117" s="49">
        <v>15</v>
      </c>
      <c r="D117" s="49" t="s">
        <v>16</v>
      </c>
      <c r="E117" s="49">
        <v>1.9044270999999999</v>
      </c>
      <c r="F117" s="49">
        <v>2.0069827</v>
      </c>
      <c r="G117" s="49">
        <v>4</v>
      </c>
      <c r="H117" s="49">
        <v>15355.743</v>
      </c>
      <c r="I117" s="49">
        <v>151478.98000000001</v>
      </c>
      <c r="J117" s="49">
        <v>92.166439999999994</v>
      </c>
      <c r="K117" s="49">
        <v>1.656125E-2</v>
      </c>
      <c r="L117" s="49">
        <v>1.697591E-2</v>
      </c>
      <c r="M117" s="49">
        <v>2.3401700000000001E-2</v>
      </c>
      <c r="N117" s="49">
        <v>-0.1025556</v>
      </c>
      <c r="O117" s="49">
        <v>-0.13250977999999999</v>
      </c>
      <c r="P117" s="49">
        <v>-0.11495850000000001</v>
      </c>
      <c r="Q117" s="49">
        <v>-0.1025556</v>
      </c>
      <c r="R117" s="49">
        <v>-9.0152700000000002E-2</v>
      </c>
      <c r="S117" s="49">
        <v>-7.260142E-2</v>
      </c>
      <c r="T117" s="49" t="s">
        <v>19</v>
      </c>
      <c r="W117" s="7"/>
    </row>
    <row r="118" spans="1:23" x14ac:dyDescent="0.25">
      <c r="A118" s="49" t="str">
        <f t="shared" si="1"/>
        <v>41850ALL4_18All</v>
      </c>
      <c r="B118" s="7">
        <v>41850</v>
      </c>
      <c r="C118" s="49">
        <v>18</v>
      </c>
      <c r="D118" s="49" t="s">
        <v>16</v>
      </c>
      <c r="E118" s="49">
        <v>2.6500347</v>
      </c>
      <c r="F118" s="49">
        <v>2.6766147999999998</v>
      </c>
      <c r="G118" s="49">
        <v>4</v>
      </c>
      <c r="H118" s="49">
        <v>15355.743</v>
      </c>
      <c r="I118" s="49">
        <v>151478.98000000001</v>
      </c>
      <c r="J118" s="49">
        <v>94.201030000000003</v>
      </c>
      <c r="K118" s="49">
        <v>1.7617029999999999E-2</v>
      </c>
      <c r="L118" s="49">
        <v>1.733554E-2</v>
      </c>
      <c r="M118" s="49">
        <v>2.4659500000000001E-2</v>
      </c>
      <c r="N118" s="49">
        <v>-2.6580099999999999E-2</v>
      </c>
      <c r="O118" s="49">
        <v>-5.8144260000000003E-2</v>
      </c>
      <c r="P118" s="49">
        <v>-3.9649629999999998E-2</v>
      </c>
      <c r="Q118" s="49">
        <v>-2.6580099999999999E-2</v>
      </c>
      <c r="R118" s="49">
        <v>-1.351056E-2</v>
      </c>
      <c r="S118" s="49">
        <v>4.9840600000000002E-3</v>
      </c>
      <c r="T118" s="49" t="s">
        <v>19</v>
      </c>
      <c r="W118" s="7"/>
    </row>
    <row r="119" spans="1:23" x14ac:dyDescent="0.25">
      <c r="A119" s="49" t="str">
        <f t="shared" si="1"/>
        <v>41850ALL4_13All</v>
      </c>
      <c r="B119" s="7">
        <v>41850</v>
      </c>
      <c r="C119" s="49">
        <v>13</v>
      </c>
      <c r="D119" s="49" t="s">
        <v>16</v>
      </c>
      <c r="E119" s="49">
        <v>1.4008206000000001</v>
      </c>
      <c r="F119" s="49">
        <v>1.339458</v>
      </c>
      <c r="G119" s="49">
        <v>4</v>
      </c>
      <c r="H119" s="49">
        <v>15355.743</v>
      </c>
      <c r="I119" s="49">
        <v>151478.98000000001</v>
      </c>
      <c r="J119" s="49">
        <v>87.584469999999996</v>
      </c>
      <c r="K119" s="49">
        <v>1.407778E-2</v>
      </c>
      <c r="L119" s="49">
        <v>1.32622E-2</v>
      </c>
      <c r="M119" s="49">
        <v>1.83293E-2</v>
      </c>
      <c r="N119" s="49">
        <v>6.1362600000000003E-2</v>
      </c>
      <c r="O119" s="49">
        <v>3.79011E-2</v>
      </c>
      <c r="P119" s="49">
        <v>5.1648069999999997E-2</v>
      </c>
      <c r="Q119" s="49">
        <v>6.1362600000000003E-2</v>
      </c>
      <c r="R119" s="49">
        <v>7.1077130000000002E-2</v>
      </c>
      <c r="S119" s="49">
        <v>8.4824099999999999E-2</v>
      </c>
      <c r="T119" s="49" t="s">
        <v>19</v>
      </c>
      <c r="W119" s="7"/>
    </row>
    <row r="120" spans="1:23" x14ac:dyDescent="0.25">
      <c r="A120" s="49" t="str">
        <f t="shared" si="1"/>
        <v>41850ALL4_17All</v>
      </c>
      <c r="B120" s="7">
        <v>41850</v>
      </c>
      <c r="C120" s="49">
        <v>17</v>
      </c>
      <c r="D120" s="49" t="s">
        <v>16</v>
      </c>
      <c r="E120" s="49">
        <v>2.4567698</v>
      </c>
      <c r="F120" s="49">
        <v>2.5087527000000001</v>
      </c>
      <c r="G120" s="49">
        <v>4</v>
      </c>
      <c r="H120" s="49">
        <v>15355.743</v>
      </c>
      <c r="I120" s="49">
        <v>151478.98000000001</v>
      </c>
      <c r="J120" s="49">
        <v>95.138599999999997</v>
      </c>
      <c r="K120" s="49">
        <v>1.7651340000000001E-2</v>
      </c>
      <c r="L120" s="49">
        <v>1.7668110000000001E-2</v>
      </c>
      <c r="M120" s="49">
        <v>2.4749899999999998E-2</v>
      </c>
      <c r="N120" s="49">
        <v>-5.1982899999999999E-2</v>
      </c>
      <c r="O120" s="49">
        <v>-8.3662769999999997E-2</v>
      </c>
      <c r="P120" s="49">
        <v>-6.5100350000000001E-2</v>
      </c>
      <c r="Q120" s="49">
        <v>-5.1982899999999999E-2</v>
      </c>
      <c r="R120" s="49">
        <v>-3.8865450000000003E-2</v>
      </c>
      <c r="S120" s="49">
        <v>-2.030303E-2</v>
      </c>
      <c r="T120" s="49" t="s">
        <v>19</v>
      </c>
      <c r="W120" s="7"/>
    </row>
    <row r="121" spans="1:23" x14ac:dyDescent="0.25">
      <c r="A121" s="49" t="str">
        <f t="shared" si="1"/>
        <v>41850ALL4_22All</v>
      </c>
      <c r="B121" s="7">
        <v>41850</v>
      </c>
      <c r="C121" s="49">
        <v>22</v>
      </c>
      <c r="D121" s="49" t="s">
        <v>16</v>
      </c>
      <c r="E121" s="49">
        <v>2.0637357000000001</v>
      </c>
      <c r="F121" s="49">
        <v>2.0596599000000002</v>
      </c>
      <c r="G121" s="49">
        <v>4</v>
      </c>
      <c r="H121" s="49">
        <v>15355.743</v>
      </c>
      <c r="I121" s="49">
        <v>151478.98000000001</v>
      </c>
      <c r="J121" s="49">
        <v>80.964429999999993</v>
      </c>
      <c r="K121" s="49">
        <v>1.421185E-2</v>
      </c>
      <c r="L121" s="49">
        <v>1.4031099999999999E-2</v>
      </c>
      <c r="M121" s="49">
        <v>1.98243E-2</v>
      </c>
      <c r="N121" s="49">
        <v>4.0758000000000001E-3</v>
      </c>
      <c r="O121" s="49">
        <v>-2.12993E-2</v>
      </c>
      <c r="P121" s="49">
        <v>-6.4310799999999996E-3</v>
      </c>
      <c r="Q121" s="49">
        <v>4.0758000000000001E-3</v>
      </c>
      <c r="R121" s="49">
        <v>1.4582680000000001E-2</v>
      </c>
      <c r="S121" s="49">
        <v>2.9450899999999999E-2</v>
      </c>
      <c r="T121" s="49" t="s">
        <v>19</v>
      </c>
      <c r="W121" s="7"/>
    </row>
    <row r="122" spans="1:23" x14ac:dyDescent="0.25">
      <c r="A122" s="49" t="str">
        <f t="shared" si="1"/>
        <v>41850ALL5_18All</v>
      </c>
      <c r="B122" s="7">
        <v>41850</v>
      </c>
      <c r="C122" s="49">
        <v>18</v>
      </c>
      <c r="D122" s="49" t="s">
        <v>16</v>
      </c>
      <c r="E122" s="49">
        <v>2.6500347</v>
      </c>
      <c r="F122" s="49">
        <v>2.6964842999999998</v>
      </c>
      <c r="G122" s="49">
        <v>5</v>
      </c>
      <c r="H122" s="49">
        <v>14959.992</v>
      </c>
      <c r="I122" s="49">
        <v>151478.98000000001</v>
      </c>
      <c r="J122" s="49">
        <v>94.201030000000003</v>
      </c>
      <c r="K122" s="49">
        <v>1.7617029999999999E-2</v>
      </c>
      <c r="L122" s="49">
        <v>1.749247E-2</v>
      </c>
      <c r="M122" s="49">
        <v>2.4715999999999998E-2</v>
      </c>
      <c r="N122" s="49">
        <v>-4.6449600000000001E-2</v>
      </c>
      <c r="O122" s="49">
        <v>-7.8086080000000002E-2</v>
      </c>
      <c r="P122" s="49">
        <v>-5.9549079999999997E-2</v>
      </c>
      <c r="Q122" s="49">
        <v>-4.6449600000000001E-2</v>
      </c>
      <c r="R122" s="49">
        <v>-3.3350119999999997E-2</v>
      </c>
      <c r="S122" s="49">
        <v>-1.4813120000000001E-2</v>
      </c>
      <c r="T122" s="49" t="s">
        <v>19</v>
      </c>
      <c r="W122" s="7"/>
    </row>
    <row r="123" spans="1:23" x14ac:dyDescent="0.25">
      <c r="A123" s="49" t="str">
        <f t="shared" si="1"/>
        <v>41850ALL5_6All</v>
      </c>
      <c r="B123" s="7">
        <v>41850</v>
      </c>
      <c r="C123" s="49">
        <v>6</v>
      </c>
      <c r="D123" s="49" t="s">
        <v>16</v>
      </c>
      <c r="E123" s="49">
        <v>0.71328950999999996</v>
      </c>
      <c r="F123" s="49">
        <v>0.71793931</v>
      </c>
      <c r="G123" s="49">
        <v>5</v>
      </c>
      <c r="H123" s="49">
        <v>14959.992</v>
      </c>
      <c r="I123" s="49">
        <v>151478.98000000001</v>
      </c>
      <c r="J123" s="49">
        <v>69.491510000000005</v>
      </c>
      <c r="K123" s="49">
        <v>5.9864100000000002E-3</v>
      </c>
      <c r="L123" s="49">
        <v>5.9240200000000003E-3</v>
      </c>
      <c r="M123" s="49">
        <v>8.4040999999999994E-3</v>
      </c>
      <c r="N123" s="49">
        <v>-4.6497999999999999E-3</v>
      </c>
      <c r="O123" s="49">
        <v>-1.540705E-2</v>
      </c>
      <c r="P123" s="49">
        <v>-9.1039699999999994E-3</v>
      </c>
      <c r="Q123" s="49">
        <v>-4.6497999999999999E-3</v>
      </c>
      <c r="R123" s="49">
        <v>-1.9563E-4</v>
      </c>
      <c r="S123" s="49">
        <v>6.1074500000000004E-3</v>
      </c>
      <c r="T123" s="49" t="s">
        <v>19</v>
      </c>
      <c r="W123" s="7"/>
    </row>
    <row r="124" spans="1:23" x14ac:dyDescent="0.25">
      <c r="A124" s="49" t="str">
        <f t="shared" si="1"/>
        <v>41850ALL5_7All</v>
      </c>
      <c r="B124" s="7">
        <v>41850</v>
      </c>
      <c r="C124" s="49">
        <v>7</v>
      </c>
      <c r="D124" s="49" t="s">
        <v>16</v>
      </c>
      <c r="E124" s="49">
        <v>0.76280084000000004</v>
      </c>
      <c r="F124" s="49">
        <v>0.76682472999999995</v>
      </c>
      <c r="G124" s="49">
        <v>5</v>
      </c>
      <c r="H124" s="49">
        <v>14959.992</v>
      </c>
      <c r="I124" s="49">
        <v>151478.98000000001</v>
      </c>
      <c r="J124" s="49">
        <v>69.027060000000006</v>
      </c>
      <c r="K124" s="49">
        <v>6.3342399999999997E-3</v>
      </c>
      <c r="L124" s="49">
        <v>6.0111599999999998E-3</v>
      </c>
      <c r="M124" s="49">
        <v>9.1897999999999997E-3</v>
      </c>
      <c r="N124" s="49">
        <v>-4.0238899999999996E-3</v>
      </c>
      <c r="O124" s="49">
        <v>-1.5786830000000002E-2</v>
      </c>
      <c r="P124" s="49">
        <v>-8.8944799999999997E-3</v>
      </c>
      <c r="Q124" s="49">
        <v>-4.0238899999999996E-3</v>
      </c>
      <c r="R124" s="45">
        <v>8.4670000000000004E-4</v>
      </c>
      <c r="S124" s="49">
        <v>7.7390499999999999E-3</v>
      </c>
      <c r="T124" s="49" t="s">
        <v>19</v>
      </c>
      <c r="W124" s="7"/>
    </row>
    <row r="125" spans="1:23" x14ac:dyDescent="0.25">
      <c r="A125" s="49" t="str">
        <f t="shared" si="1"/>
        <v>41850ALL5_14All</v>
      </c>
      <c r="B125" s="7">
        <v>41850</v>
      </c>
      <c r="C125" s="49">
        <v>14</v>
      </c>
      <c r="D125" s="49" t="s">
        <v>16</v>
      </c>
      <c r="E125" s="49">
        <v>1.646517</v>
      </c>
      <c r="F125" s="49">
        <v>1.5791569999999999</v>
      </c>
      <c r="G125" s="49">
        <v>5</v>
      </c>
      <c r="H125" s="49">
        <v>14959.992</v>
      </c>
      <c r="I125" s="49">
        <v>151478.98000000001</v>
      </c>
      <c r="J125" s="49">
        <v>90.028930000000003</v>
      </c>
      <c r="K125" s="49">
        <v>1.5496680000000001E-2</v>
      </c>
      <c r="L125" s="49">
        <v>1.4538880000000001E-2</v>
      </c>
      <c r="M125" s="49">
        <v>2.0429900000000001E-2</v>
      </c>
      <c r="N125" s="49">
        <v>6.7360000000000003E-2</v>
      </c>
      <c r="O125" s="49">
        <v>4.120973E-2</v>
      </c>
      <c r="P125" s="49">
        <v>5.6532150000000003E-2</v>
      </c>
      <c r="Q125" s="49">
        <v>6.7360000000000003E-2</v>
      </c>
      <c r="R125" s="49">
        <v>7.8187850000000003E-2</v>
      </c>
      <c r="S125" s="49">
        <v>9.3510270000000006E-2</v>
      </c>
      <c r="T125" s="49" t="s">
        <v>19</v>
      </c>
      <c r="W125" s="7"/>
    </row>
    <row r="126" spans="1:23" x14ac:dyDescent="0.25">
      <c r="A126" s="49" t="str">
        <f t="shared" si="1"/>
        <v>41850ALL5_11All</v>
      </c>
      <c r="B126" s="7">
        <v>41850</v>
      </c>
      <c r="C126" s="49">
        <v>11</v>
      </c>
      <c r="D126" s="49" t="s">
        <v>16</v>
      </c>
      <c r="E126" s="49">
        <v>1.0083253000000001</v>
      </c>
      <c r="F126" s="49">
        <v>1.0338296</v>
      </c>
      <c r="G126" s="49">
        <v>5</v>
      </c>
      <c r="H126" s="49">
        <v>14959.992</v>
      </c>
      <c r="I126" s="49">
        <v>151478.98000000001</v>
      </c>
      <c r="J126" s="49">
        <v>80.690240000000003</v>
      </c>
      <c r="K126" s="49">
        <v>1.055125E-2</v>
      </c>
      <c r="L126" s="49">
        <v>1.061322E-2</v>
      </c>
      <c r="M126" s="49">
        <v>1.5070099999999999E-2</v>
      </c>
      <c r="N126" s="49">
        <v>-2.5504300000000001E-2</v>
      </c>
      <c r="O126" s="49">
        <v>-4.4794029999999999E-2</v>
      </c>
      <c r="P126" s="49">
        <v>-3.3491449999999999E-2</v>
      </c>
      <c r="Q126" s="49">
        <v>-2.5504300000000001E-2</v>
      </c>
      <c r="R126" s="49">
        <v>-1.7517149999999999E-2</v>
      </c>
      <c r="S126" s="49">
        <v>-6.21457E-3</v>
      </c>
      <c r="T126" s="49" t="s">
        <v>19</v>
      </c>
      <c r="W126" s="7"/>
    </row>
    <row r="127" spans="1:23" x14ac:dyDescent="0.25">
      <c r="A127" s="49" t="str">
        <f t="shared" si="1"/>
        <v>41850ALL5_20All</v>
      </c>
      <c r="B127" s="7">
        <v>41850</v>
      </c>
      <c r="C127" s="49">
        <v>20</v>
      </c>
      <c r="D127" s="49" t="s">
        <v>16</v>
      </c>
      <c r="E127" s="49">
        <v>2.5173481</v>
      </c>
      <c r="F127" s="49">
        <v>2.5294968</v>
      </c>
      <c r="G127" s="49">
        <v>5</v>
      </c>
      <c r="H127" s="49">
        <v>14959.992</v>
      </c>
      <c r="I127" s="49">
        <v>151478.98000000001</v>
      </c>
      <c r="J127" s="49">
        <v>89.165769999999995</v>
      </c>
      <c r="K127" s="49">
        <v>1.622297E-2</v>
      </c>
      <c r="L127" s="49">
        <v>1.6082989999999998E-2</v>
      </c>
      <c r="M127" s="49">
        <v>2.2937800000000001E-2</v>
      </c>
      <c r="N127" s="49">
        <v>-1.21487E-2</v>
      </c>
      <c r="O127" s="49">
        <v>-4.1509079999999997E-2</v>
      </c>
      <c r="P127" s="49">
        <v>-2.4305730000000001E-2</v>
      </c>
      <c r="Q127" s="49">
        <v>-1.21487E-2</v>
      </c>
      <c r="R127" s="45">
        <v>8.3340000000000002E-6</v>
      </c>
      <c r="S127" s="49">
        <v>1.721168E-2</v>
      </c>
      <c r="T127" s="49" t="s">
        <v>19</v>
      </c>
      <c r="W127" s="7"/>
    </row>
    <row r="128" spans="1:23" x14ac:dyDescent="0.25">
      <c r="A128" s="49" t="str">
        <f t="shared" si="1"/>
        <v>41850ALL5_15All</v>
      </c>
      <c r="B128" s="7">
        <v>41850</v>
      </c>
      <c r="C128" s="49">
        <v>15</v>
      </c>
      <c r="D128" s="49" t="s">
        <v>16</v>
      </c>
      <c r="E128" s="49">
        <v>1.9044270999999999</v>
      </c>
      <c r="F128" s="49">
        <v>1.5906354</v>
      </c>
      <c r="G128" s="49">
        <v>5</v>
      </c>
      <c r="H128" s="49">
        <v>14959.992</v>
      </c>
      <c r="I128" s="49">
        <v>151478.98000000001</v>
      </c>
      <c r="J128" s="49">
        <v>92.166439999999994</v>
      </c>
      <c r="K128" s="49">
        <v>1.656125E-2</v>
      </c>
      <c r="L128" s="49">
        <v>1.366564E-2</v>
      </c>
      <c r="M128" s="49">
        <v>2.37162E-2</v>
      </c>
      <c r="N128" s="49">
        <v>0.31379170000000001</v>
      </c>
      <c r="O128" s="49">
        <v>0.28343496000000001</v>
      </c>
      <c r="P128" s="49">
        <v>0.30122210999999999</v>
      </c>
      <c r="Q128" s="49">
        <v>0.31379170000000001</v>
      </c>
      <c r="R128" s="49">
        <v>0.32636129000000003</v>
      </c>
      <c r="S128" s="49">
        <v>0.34414844</v>
      </c>
      <c r="T128" s="49" t="s">
        <v>19</v>
      </c>
      <c r="W128" s="7"/>
    </row>
    <row r="129" spans="1:23" x14ac:dyDescent="0.25">
      <c r="A129" s="49" t="str">
        <f t="shared" si="1"/>
        <v>41850ALL5_2All</v>
      </c>
      <c r="B129" s="7">
        <v>41850</v>
      </c>
      <c r="C129" s="49">
        <v>2</v>
      </c>
      <c r="D129" s="49" t="s">
        <v>16</v>
      </c>
      <c r="E129" s="49">
        <v>0.89263570000000003</v>
      </c>
      <c r="F129" s="49">
        <v>0.88337900000000003</v>
      </c>
      <c r="G129" s="49">
        <v>5</v>
      </c>
      <c r="H129" s="49">
        <v>14959.992</v>
      </c>
      <c r="I129" s="49">
        <v>151478.98000000001</v>
      </c>
      <c r="J129" s="49">
        <v>73.851070000000007</v>
      </c>
      <c r="K129" s="49">
        <v>7.97491E-3</v>
      </c>
      <c r="L129" s="49">
        <v>7.6326199999999997E-3</v>
      </c>
      <c r="M129" s="49">
        <v>1.1148699999999999E-2</v>
      </c>
      <c r="N129" s="49">
        <v>9.2566999999999997E-3</v>
      </c>
      <c r="O129" s="49">
        <v>-5.0136399999999998E-3</v>
      </c>
      <c r="P129" s="49">
        <v>3.3478900000000001E-3</v>
      </c>
      <c r="Q129" s="49">
        <v>9.2566999999999997E-3</v>
      </c>
      <c r="R129" s="49">
        <v>1.516551E-2</v>
      </c>
      <c r="S129" s="49">
        <v>2.3527039999999999E-2</v>
      </c>
      <c r="T129" s="49" t="s">
        <v>19</v>
      </c>
      <c r="W129" s="7"/>
    </row>
    <row r="130" spans="1:23" x14ac:dyDescent="0.25">
      <c r="A130" s="49" t="str">
        <f t="shared" si="1"/>
        <v>41850ALL5_19All</v>
      </c>
      <c r="B130" s="7">
        <v>41850</v>
      </c>
      <c r="C130" s="49">
        <v>19</v>
      </c>
      <c r="D130" s="49" t="s">
        <v>16</v>
      </c>
      <c r="E130" s="49">
        <v>2.6655563</v>
      </c>
      <c r="F130" s="49">
        <v>2.6970759000000002</v>
      </c>
      <c r="G130" s="49">
        <v>5</v>
      </c>
      <c r="H130" s="49">
        <v>14959.992</v>
      </c>
      <c r="I130" s="49">
        <v>151478.98000000001</v>
      </c>
      <c r="J130" s="49">
        <v>92.642229999999998</v>
      </c>
      <c r="K130" s="49">
        <v>1.714297E-2</v>
      </c>
      <c r="L130" s="49">
        <v>1.6929489999999998E-2</v>
      </c>
      <c r="M130" s="49">
        <v>2.4195399999999999E-2</v>
      </c>
      <c r="N130" s="49">
        <v>-3.1519600000000002E-2</v>
      </c>
      <c r="O130" s="49">
        <v>-6.2489709999999997E-2</v>
      </c>
      <c r="P130" s="49">
        <v>-4.434316E-2</v>
      </c>
      <c r="Q130" s="49">
        <v>-3.1519600000000002E-2</v>
      </c>
      <c r="R130" s="49">
        <v>-1.8696040000000001E-2</v>
      </c>
      <c r="S130" s="49">
        <v>-5.4949000000000003E-4</v>
      </c>
      <c r="T130" s="49" t="s">
        <v>19</v>
      </c>
      <c r="W130" s="7"/>
    </row>
    <row r="131" spans="1:23" x14ac:dyDescent="0.25">
      <c r="A131" s="49" t="str">
        <f t="shared" ref="A131:A194" si="2">CONCATENATE(B131,D131,G131,"_",C131,T131)</f>
        <v>41850ALL5_16All</v>
      </c>
      <c r="B131" s="7">
        <v>41850</v>
      </c>
      <c r="C131" s="49">
        <v>16</v>
      </c>
      <c r="D131" s="49" t="s">
        <v>16</v>
      </c>
      <c r="E131" s="49">
        <v>2.1888420000000002</v>
      </c>
      <c r="F131" s="49">
        <v>2.2919179999999999</v>
      </c>
      <c r="G131" s="49">
        <v>5</v>
      </c>
      <c r="H131" s="49">
        <v>14959.992</v>
      </c>
      <c r="I131" s="49">
        <v>151478.98000000001</v>
      </c>
      <c r="J131" s="49">
        <v>94.615759999999995</v>
      </c>
      <c r="K131" s="49">
        <v>1.7351789999999999E-2</v>
      </c>
      <c r="L131" s="49">
        <v>1.7205539999999998E-2</v>
      </c>
      <c r="M131" s="49">
        <v>2.4743000000000001E-2</v>
      </c>
      <c r="N131" s="49">
        <v>-0.103076</v>
      </c>
      <c r="O131" s="49">
        <v>-0.13474704000000001</v>
      </c>
      <c r="P131" s="49">
        <v>-0.11618979</v>
      </c>
      <c r="Q131" s="49">
        <v>-0.103076</v>
      </c>
      <c r="R131" s="49">
        <v>-8.9962210000000001E-2</v>
      </c>
      <c r="S131" s="49">
        <v>-7.1404960000000003E-2</v>
      </c>
      <c r="T131" s="49" t="s">
        <v>19</v>
      </c>
      <c r="W131" s="7"/>
    </row>
    <row r="132" spans="1:23" x14ac:dyDescent="0.25">
      <c r="A132" s="49" t="str">
        <f t="shared" si="2"/>
        <v>41850ALL5_17All</v>
      </c>
      <c r="B132" s="7">
        <v>41850</v>
      </c>
      <c r="C132" s="49">
        <v>17</v>
      </c>
      <c r="D132" s="49" t="s">
        <v>16</v>
      </c>
      <c r="E132" s="49">
        <v>2.4567698</v>
      </c>
      <c r="F132" s="49">
        <v>2.5415435</v>
      </c>
      <c r="G132" s="49">
        <v>5</v>
      </c>
      <c r="H132" s="49">
        <v>14959.992</v>
      </c>
      <c r="I132" s="49">
        <v>151478.98000000001</v>
      </c>
      <c r="J132" s="49">
        <v>95.138599999999997</v>
      </c>
      <c r="K132" s="49">
        <v>1.7651340000000001E-2</v>
      </c>
      <c r="L132" s="49">
        <v>1.7716340000000001E-2</v>
      </c>
      <c r="M132" s="49">
        <v>2.49746E-2</v>
      </c>
      <c r="N132" s="49">
        <v>-8.4773699999999994E-2</v>
      </c>
      <c r="O132" s="49">
        <v>-0.11674118999999999</v>
      </c>
      <c r="P132" s="49">
        <v>-9.8010239999999998E-2</v>
      </c>
      <c r="Q132" s="49">
        <v>-8.4773699999999994E-2</v>
      </c>
      <c r="R132" s="49">
        <v>-7.1537160000000002E-2</v>
      </c>
      <c r="S132" s="49">
        <v>-5.2806209999999999E-2</v>
      </c>
      <c r="T132" s="49" t="s">
        <v>19</v>
      </c>
      <c r="W132" s="7"/>
    </row>
    <row r="133" spans="1:23" x14ac:dyDescent="0.25">
      <c r="A133" s="49" t="str">
        <f t="shared" si="2"/>
        <v>41850ALL5_12All</v>
      </c>
      <c r="B133" s="7">
        <v>41850</v>
      </c>
      <c r="C133" s="49">
        <v>12</v>
      </c>
      <c r="D133" s="49" t="s">
        <v>16</v>
      </c>
      <c r="E133" s="49">
        <v>1.1704194999999999</v>
      </c>
      <c r="F133" s="49">
        <v>1.2066041000000001</v>
      </c>
      <c r="G133" s="49">
        <v>5</v>
      </c>
      <c r="H133" s="49">
        <v>14959.992</v>
      </c>
      <c r="I133" s="49">
        <v>151478.98000000001</v>
      </c>
      <c r="J133" s="49">
        <v>84.225129999999993</v>
      </c>
      <c r="K133" s="49">
        <v>1.2298750000000001E-2</v>
      </c>
      <c r="L133" s="49">
        <v>1.230881E-2</v>
      </c>
      <c r="M133" s="49">
        <v>1.7550400000000001E-2</v>
      </c>
      <c r="N133" s="49">
        <v>-3.6184599999999997E-2</v>
      </c>
      <c r="O133" s="49">
        <v>-5.8649109999999997E-2</v>
      </c>
      <c r="P133" s="49">
        <v>-4.5486310000000002E-2</v>
      </c>
      <c r="Q133" s="49">
        <v>-3.6184599999999997E-2</v>
      </c>
      <c r="R133" s="45">
        <v>-2.688289E-2</v>
      </c>
      <c r="S133" s="49">
        <v>-1.3720090000000001E-2</v>
      </c>
      <c r="T133" s="49" t="s">
        <v>19</v>
      </c>
      <c r="W133" s="7"/>
    </row>
    <row r="134" spans="1:23" x14ac:dyDescent="0.25">
      <c r="A134" s="49" t="str">
        <f t="shared" si="2"/>
        <v>41850ALL5_24All</v>
      </c>
      <c r="B134" s="7">
        <v>41850</v>
      </c>
      <c r="C134" s="49">
        <v>24</v>
      </c>
      <c r="D134" s="49" t="s">
        <v>16</v>
      </c>
      <c r="E134" s="49">
        <v>1.3046964999999999</v>
      </c>
      <c r="F134" s="49">
        <v>1.3111993</v>
      </c>
      <c r="G134" s="49">
        <v>5</v>
      </c>
      <c r="H134" s="49">
        <v>14959.992</v>
      </c>
      <c r="I134" s="49">
        <v>151478.98000000001</v>
      </c>
      <c r="J134" s="49">
        <v>75.486549999999994</v>
      </c>
      <c r="K134" s="49">
        <v>1.083142E-2</v>
      </c>
      <c r="L134" s="49">
        <v>1.0549920000000001E-2</v>
      </c>
      <c r="M134" s="49">
        <v>1.5078100000000001E-2</v>
      </c>
      <c r="N134" s="49">
        <v>-6.5028000000000004E-3</v>
      </c>
      <c r="O134" s="49">
        <v>-2.5802769999999999E-2</v>
      </c>
      <c r="P134" s="49">
        <v>-1.4494190000000001E-2</v>
      </c>
      <c r="Q134" s="49">
        <v>-6.5028000000000004E-3</v>
      </c>
      <c r="R134" s="49">
        <v>1.4885899999999999E-3</v>
      </c>
      <c r="S134" s="49">
        <v>1.279717E-2</v>
      </c>
      <c r="T134" s="49" t="s">
        <v>19</v>
      </c>
      <c r="W134" s="7"/>
    </row>
    <row r="135" spans="1:23" x14ac:dyDescent="0.25">
      <c r="A135" s="49" t="str">
        <f t="shared" si="2"/>
        <v>41850ALL5_10All</v>
      </c>
      <c r="B135" s="7">
        <v>41850</v>
      </c>
      <c r="C135" s="49">
        <v>10</v>
      </c>
      <c r="D135" s="49" t="s">
        <v>16</v>
      </c>
      <c r="E135" s="49">
        <v>0.91491960999999999</v>
      </c>
      <c r="F135" s="49">
        <v>0.92138186</v>
      </c>
      <c r="G135" s="49">
        <v>5</v>
      </c>
      <c r="H135" s="49">
        <v>14959.992</v>
      </c>
      <c r="I135" s="49">
        <v>151478.98000000001</v>
      </c>
      <c r="J135" s="49">
        <v>76.990260000000006</v>
      </c>
      <c r="K135" s="49">
        <v>8.8799299999999994E-3</v>
      </c>
      <c r="L135" s="49">
        <v>8.8778099999999999E-3</v>
      </c>
      <c r="M135" s="49">
        <v>1.26981E-2</v>
      </c>
      <c r="N135" s="49">
        <v>-6.4622500000000001E-3</v>
      </c>
      <c r="O135" s="49">
        <v>-2.2715820000000001E-2</v>
      </c>
      <c r="P135" s="49">
        <v>-1.3192239999999999E-2</v>
      </c>
      <c r="Q135" s="49">
        <v>-6.4622500000000001E-3</v>
      </c>
      <c r="R135" s="49">
        <v>2.6773999999999998E-4</v>
      </c>
      <c r="S135" s="49">
        <v>9.7913199999999992E-3</v>
      </c>
      <c r="T135" s="49" t="s">
        <v>19</v>
      </c>
      <c r="W135" s="7"/>
    </row>
    <row r="136" spans="1:23" x14ac:dyDescent="0.25">
      <c r="A136" s="49" t="str">
        <f t="shared" si="2"/>
        <v>41850ALL5_5All</v>
      </c>
      <c r="B136" s="7">
        <v>41850</v>
      </c>
      <c r="C136" s="49">
        <v>5</v>
      </c>
      <c r="D136" s="49" t="s">
        <v>16</v>
      </c>
      <c r="E136" s="49">
        <v>0.70319704000000005</v>
      </c>
      <c r="F136" s="49">
        <v>0.70480759999999998</v>
      </c>
      <c r="G136" s="49">
        <v>5</v>
      </c>
      <c r="H136" s="49">
        <v>14959.992</v>
      </c>
      <c r="I136" s="49">
        <v>151478.98000000001</v>
      </c>
      <c r="J136" s="49">
        <v>70.470179999999999</v>
      </c>
      <c r="K136" s="49">
        <v>5.9974E-3</v>
      </c>
      <c r="L136" s="49">
        <v>5.9493100000000002E-3</v>
      </c>
      <c r="M136" s="49">
        <v>8.4811999999999995E-3</v>
      </c>
      <c r="N136" s="49">
        <v>-1.61056E-3</v>
      </c>
      <c r="O136" s="49">
        <v>-1.24665E-2</v>
      </c>
      <c r="P136" s="49">
        <v>-6.1056000000000001E-3</v>
      </c>
      <c r="Q136" s="49">
        <v>-1.61056E-3</v>
      </c>
      <c r="R136" s="49">
        <v>2.88448E-3</v>
      </c>
      <c r="S136" s="49">
        <v>9.2453799999999992E-3</v>
      </c>
      <c r="T136" s="49" t="s">
        <v>19</v>
      </c>
      <c r="W136" s="7"/>
    </row>
    <row r="137" spans="1:23" x14ac:dyDescent="0.25">
      <c r="A137" s="49" t="str">
        <f t="shared" si="2"/>
        <v>41850ALL5_3All</v>
      </c>
      <c r="B137" s="7">
        <v>41850</v>
      </c>
      <c r="C137" s="49">
        <v>3</v>
      </c>
      <c r="D137" s="49" t="s">
        <v>16</v>
      </c>
      <c r="E137" s="49">
        <v>0.78968654999999999</v>
      </c>
      <c r="F137" s="49">
        <v>0.78726425</v>
      </c>
      <c r="G137" s="49">
        <v>5</v>
      </c>
      <c r="H137" s="49">
        <v>14959.992</v>
      </c>
      <c r="I137" s="49">
        <v>151478.98000000001</v>
      </c>
      <c r="J137" s="49">
        <v>72.769540000000006</v>
      </c>
      <c r="K137" s="49">
        <v>7.0149899999999996E-3</v>
      </c>
      <c r="L137" s="49">
        <v>6.7207500000000002E-3</v>
      </c>
      <c r="M137" s="49">
        <v>9.8204E-3</v>
      </c>
      <c r="N137" s="49">
        <v>2.4223000000000001E-3</v>
      </c>
      <c r="O137" s="49">
        <v>-1.014781E-2</v>
      </c>
      <c r="P137" s="49">
        <v>-2.7825100000000002E-3</v>
      </c>
      <c r="Q137" s="49">
        <v>2.4223000000000001E-3</v>
      </c>
      <c r="R137" s="49">
        <v>7.6271100000000003E-3</v>
      </c>
      <c r="S137" s="49">
        <v>1.4992409999999999E-2</v>
      </c>
      <c r="T137" s="49" t="s">
        <v>19</v>
      </c>
      <c r="W137" s="7"/>
    </row>
    <row r="138" spans="1:23" x14ac:dyDescent="0.25">
      <c r="A138" s="49" t="str">
        <f t="shared" si="2"/>
        <v>41850ALL5_4All</v>
      </c>
      <c r="B138" s="7">
        <v>41850</v>
      </c>
      <c r="C138" s="49">
        <v>4</v>
      </c>
      <c r="D138" s="49" t="s">
        <v>16</v>
      </c>
      <c r="E138" s="49">
        <v>0.72652322000000003</v>
      </c>
      <c r="F138" s="49">
        <v>0.72642143000000003</v>
      </c>
      <c r="G138" s="49">
        <v>5</v>
      </c>
      <c r="H138" s="49">
        <v>14959.992</v>
      </c>
      <c r="I138" s="49">
        <v>151478.98000000001</v>
      </c>
      <c r="J138" s="49">
        <v>71.898250000000004</v>
      </c>
      <c r="K138" s="49">
        <v>6.3323800000000003E-3</v>
      </c>
      <c r="L138" s="49">
        <v>6.13219E-3</v>
      </c>
      <c r="M138" s="49">
        <v>8.9192999999999998E-3</v>
      </c>
      <c r="N138" s="49">
        <v>1.0179E-4</v>
      </c>
      <c r="O138" s="49">
        <v>-1.1314909999999999E-2</v>
      </c>
      <c r="P138" s="49">
        <v>-4.6254399999999998E-3</v>
      </c>
      <c r="Q138" s="49">
        <v>1.0179E-4</v>
      </c>
      <c r="R138" s="49">
        <v>4.8290199999999998E-3</v>
      </c>
      <c r="S138" s="49">
        <v>1.1518489999999999E-2</v>
      </c>
      <c r="T138" s="49" t="s">
        <v>19</v>
      </c>
      <c r="W138" s="7"/>
    </row>
    <row r="139" spans="1:23" x14ac:dyDescent="0.25">
      <c r="A139" s="49" t="str">
        <f t="shared" si="2"/>
        <v>41850ALL5_9All</v>
      </c>
      <c r="B139" s="7">
        <v>41850</v>
      </c>
      <c r="C139" s="49">
        <v>9</v>
      </c>
      <c r="D139" s="49" t="s">
        <v>16</v>
      </c>
      <c r="E139" s="49">
        <v>0.85460166999999998</v>
      </c>
      <c r="F139" s="49">
        <v>0.85784916</v>
      </c>
      <c r="G139" s="49">
        <v>5</v>
      </c>
      <c r="H139" s="49">
        <v>14959.992</v>
      </c>
      <c r="I139" s="49">
        <v>151478.98000000001</v>
      </c>
      <c r="J139" s="49">
        <v>73.131200000000007</v>
      </c>
      <c r="K139" s="49">
        <v>7.4870900000000001E-3</v>
      </c>
      <c r="L139" s="49">
        <v>7.3873799999999998E-3</v>
      </c>
      <c r="M139" s="49">
        <v>1.0778899999999999E-2</v>
      </c>
      <c r="N139" s="49">
        <v>-3.24749E-3</v>
      </c>
      <c r="O139" s="49">
        <v>-1.7044480000000001E-2</v>
      </c>
      <c r="P139" s="49">
        <v>-8.9603100000000008E-3</v>
      </c>
      <c r="Q139" s="49">
        <v>-3.24749E-3</v>
      </c>
      <c r="R139" s="49">
        <v>2.46533E-3</v>
      </c>
      <c r="S139" s="49">
        <v>1.05495E-2</v>
      </c>
      <c r="T139" s="49" t="s">
        <v>19</v>
      </c>
      <c r="W139" s="7"/>
    </row>
    <row r="140" spans="1:23" x14ac:dyDescent="0.25">
      <c r="A140" s="49" t="str">
        <f t="shared" si="2"/>
        <v>41850ALL5_1All</v>
      </c>
      <c r="B140" s="7">
        <v>41850</v>
      </c>
      <c r="C140" s="49">
        <v>1</v>
      </c>
      <c r="D140" s="49" t="s">
        <v>16</v>
      </c>
      <c r="E140" s="49">
        <v>1.0420775</v>
      </c>
      <c r="F140" s="49">
        <v>1.0404213</v>
      </c>
      <c r="G140" s="49">
        <v>5</v>
      </c>
      <c r="H140" s="49">
        <v>14959.992</v>
      </c>
      <c r="I140" s="49">
        <v>151478.98000000001</v>
      </c>
      <c r="J140" s="49">
        <v>75.710400000000007</v>
      </c>
      <c r="K140" s="49">
        <v>9.1361700000000007E-3</v>
      </c>
      <c r="L140" s="49">
        <v>8.9479399999999997E-3</v>
      </c>
      <c r="M140" s="49">
        <v>1.2818299999999999E-2</v>
      </c>
      <c r="N140" s="49">
        <v>1.6562E-3</v>
      </c>
      <c r="O140" s="49">
        <v>-1.4751220000000001E-2</v>
      </c>
      <c r="P140" s="49">
        <v>-5.1374999999999997E-3</v>
      </c>
      <c r="Q140" s="49">
        <v>1.6562E-3</v>
      </c>
      <c r="R140" s="49">
        <v>8.4498999999999998E-3</v>
      </c>
      <c r="S140" s="49">
        <v>1.8063619999999999E-2</v>
      </c>
      <c r="T140" s="49" t="s">
        <v>19</v>
      </c>
      <c r="W140" s="7"/>
    </row>
    <row r="141" spans="1:23" x14ac:dyDescent="0.25">
      <c r="A141" s="49" t="str">
        <f t="shared" si="2"/>
        <v>41850ALL5_23All</v>
      </c>
      <c r="B141" s="7">
        <v>41850</v>
      </c>
      <c r="C141" s="49">
        <v>23</v>
      </c>
      <c r="D141" s="49" t="s">
        <v>16</v>
      </c>
      <c r="E141" s="49">
        <v>1.6826882999999999</v>
      </c>
      <c r="F141" s="49">
        <v>1.6912145999999999</v>
      </c>
      <c r="G141" s="49">
        <v>5</v>
      </c>
      <c r="H141" s="49">
        <v>14959.992</v>
      </c>
      <c r="I141" s="49">
        <v>151478.98000000001</v>
      </c>
      <c r="J141" s="49">
        <v>78.060590000000005</v>
      </c>
      <c r="K141" s="49">
        <v>1.280015E-2</v>
      </c>
      <c r="L141" s="49">
        <v>1.2555800000000001E-2</v>
      </c>
      <c r="M141" s="49">
        <v>1.7809999999999999E-2</v>
      </c>
      <c r="N141" s="49">
        <v>-8.5263000000000005E-3</v>
      </c>
      <c r="O141" s="49">
        <v>-3.13231E-2</v>
      </c>
      <c r="P141" s="49">
        <v>-1.7965600000000002E-2</v>
      </c>
      <c r="Q141" s="49">
        <v>-8.5263000000000005E-3</v>
      </c>
      <c r="R141" s="49">
        <v>9.1299999999999997E-4</v>
      </c>
      <c r="S141" s="49">
        <v>1.42705E-2</v>
      </c>
      <c r="T141" s="49" t="s">
        <v>19</v>
      </c>
      <c r="W141" s="7"/>
    </row>
    <row r="142" spans="1:23" x14ac:dyDescent="0.25">
      <c r="A142" s="49" t="str">
        <f t="shared" si="2"/>
        <v>41850ALL5_13All</v>
      </c>
      <c r="B142" s="7">
        <v>41850</v>
      </c>
      <c r="C142" s="49">
        <v>13</v>
      </c>
      <c r="D142" s="49" t="s">
        <v>16</v>
      </c>
      <c r="E142" s="49">
        <v>1.4008206000000001</v>
      </c>
      <c r="F142" s="49">
        <v>1.4243364000000001</v>
      </c>
      <c r="G142" s="49">
        <v>5</v>
      </c>
      <c r="H142" s="49">
        <v>14959.992</v>
      </c>
      <c r="I142" s="49">
        <v>151478.98000000001</v>
      </c>
      <c r="J142" s="49">
        <v>87.584469999999996</v>
      </c>
      <c r="K142" s="49">
        <v>1.407778E-2</v>
      </c>
      <c r="L142" s="49">
        <v>1.387125E-2</v>
      </c>
      <c r="M142" s="49">
        <v>1.9340900000000001E-2</v>
      </c>
      <c r="N142" s="49">
        <v>-2.35158E-2</v>
      </c>
      <c r="O142" s="49">
        <v>-4.827215E-2</v>
      </c>
      <c r="P142" s="49">
        <v>-3.3766480000000001E-2</v>
      </c>
      <c r="Q142" s="49">
        <v>-2.35158E-2</v>
      </c>
      <c r="R142" s="49">
        <v>-1.326512E-2</v>
      </c>
      <c r="S142" s="49">
        <v>1.24055E-3</v>
      </c>
      <c r="T142" s="49" t="s">
        <v>19</v>
      </c>
      <c r="W142" s="7"/>
    </row>
    <row r="143" spans="1:23" x14ac:dyDescent="0.25">
      <c r="A143" s="49" t="str">
        <f t="shared" si="2"/>
        <v>41850ALL5_8All</v>
      </c>
      <c r="B143" s="7">
        <v>41850</v>
      </c>
      <c r="C143" s="49">
        <v>8</v>
      </c>
      <c r="D143" s="49" t="s">
        <v>16</v>
      </c>
      <c r="E143" s="49">
        <v>0.83245484999999997</v>
      </c>
      <c r="F143" s="49">
        <v>0.81779727000000002</v>
      </c>
      <c r="G143" s="49">
        <v>5</v>
      </c>
      <c r="H143" s="49">
        <v>14959.992</v>
      </c>
      <c r="I143" s="49">
        <v>151478.98000000001</v>
      </c>
      <c r="J143" s="49">
        <v>70.486949999999993</v>
      </c>
      <c r="K143" s="49">
        <v>6.9788699999999999E-3</v>
      </c>
      <c r="L143" s="49">
        <v>6.54844E-3</v>
      </c>
      <c r="M143" s="49">
        <v>1.02045E-2</v>
      </c>
      <c r="N143" s="49">
        <v>1.465758E-2</v>
      </c>
      <c r="O143" s="49">
        <v>1.59582E-3</v>
      </c>
      <c r="P143" s="49">
        <v>9.2491899999999991E-3</v>
      </c>
      <c r="Q143" s="49">
        <v>1.465758E-2</v>
      </c>
      <c r="R143" s="49">
        <v>2.0065960000000001E-2</v>
      </c>
      <c r="S143" s="49">
        <v>2.7719339999999999E-2</v>
      </c>
      <c r="T143" s="49" t="s">
        <v>19</v>
      </c>
      <c r="W143" s="7"/>
    </row>
    <row r="144" spans="1:23" x14ac:dyDescent="0.25">
      <c r="A144" s="49" t="str">
        <f t="shared" si="2"/>
        <v>41850ALL5_21All</v>
      </c>
      <c r="B144" s="7">
        <v>41850</v>
      </c>
      <c r="C144" s="49">
        <v>21</v>
      </c>
      <c r="D144" s="49" t="s">
        <v>16</v>
      </c>
      <c r="E144" s="49">
        <v>2.2943115999999999</v>
      </c>
      <c r="F144" s="49">
        <v>2.3103197999999998</v>
      </c>
      <c r="G144" s="49">
        <v>5</v>
      </c>
      <c r="H144" s="49">
        <v>14959.992</v>
      </c>
      <c r="I144" s="49">
        <v>151478.98000000001</v>
      </c>
      <c r="J144" s="49">
        <v>84.522540000000006</v>
      </c>
      <c r="K144" s="49">
        <v>1.5258849999999999E-2</v>
      </c>
      <c r="L144" s="49">
        <v>1.5098500000000001E-2</v>
      </c>
      <c r="M144" s="49">
        <v>2.15289E-2</v>
      </c>
      <c r="N144" s="49">
        <v>-1.60082E-2</v>
      </c>
      <c r="O144" s="49">
        <v>-4.3565189999999997E-2</v>
      </c>
      <c r="P144" s="49">
        <v>-2.7418519999999998E-2</v>
      </c>
      <c r="Q144" s="49">
        <v>-1.60082E-2</v>
      </c>
      <c r="R144" s="49">
        <v>-4.5978800000000004E-3</v>
      </c>
      <c r="S144" s="49">
        <v>1.154879E-2</v>
      </c>
      <c r="T144" s="49" t="s">
        <v>19</v>
      </c>
      <c r="W144" s="7"/>
    </row>
    <row r="145" spans="1:23" x14ac:dyDescent="0.25">
      <c r="A145" s="49" t="str">
        <f t="shared" si="2"/>
        <v>41850ALL5_22All</v>
      </c>
      <c r="B145" s="7">
        <v>41850</v>
      </c>
      <c r="C145" s="49">
        <v>22</v>
      </c>
      <c r="D145" s="49" t="s">
        <v>16</v>
      </c>
      <c r="E145" s="49">
        <v>2.0637357000000001</v>
      </c>
      <c r="F145" s="49">
        <v>2.0798684999999999</v>
      </c>
      <c r="G145" s="49">
        <v>5</v>
      </c>
      <c r="H145" s="49">
        <v>14959.992</v>
      </c>
      <c r="I145" s="49">
        <v>151478.98000000001</v>
      </c>
      <c r="J145" s="49">
        <v>80.964429999999993</v>
      </c>
      <c r="K145" s="49">
        <v>1.421185E-2</v>
      </c>
      <c r="L145" s="49">
        <v>1.41587E-2</v>
      </c>
      <c r="M145" s="49">
        <v>1.9971200000000001E-2</v>
      </c>
      <c r="N145" s="49">
        <v>-1.6132799999999999E-2</v>
      </c>
      <c r="O145" s="49">
        <v>-4.1695940000000001E-2</v>
      </c>
      <c r="P145" s="49">
        <v>-2.6717540000000001E-2</v>
      </c>
      <c r="Q145" s="49">
        <v>-1.6132799999999999E-2</v>
      </c>
      <c r="R145" s="49">
        <v>-5.5480599999999996E-3</v>
      </c>
      <c r="S145" s="49">
        <v>9.4303400000000006E-3</v>
      </c>
      <c r="T145" s="49" t="s">
        <v>19</v>
      </c>
      <c r="W145" s="7"/>
    </row>
    <row r="146" spans="1:23" x14ac:dyDescent="0.25">
      <c r="A146" s="49" t="str">
        <f t="shared" si="2"/>
        <v>41850ALL6+7_15All</v>
      </c>
      <c r="B146" s="7">
        <v>41850</v>
      </c>
      <c r="C146" s="49">
        <v>15</v>
      </c>
      <c r="D146" s="49" t="s">
        <v>16</v>
      </c>
      <c r="E146" s="49">
        <v>1.9044270999999999</v>
      </c>
      <c r="F146" s="49">
        <v>1.7693038999999999</v>
      </c>
      <c r="G146" s="49" t="s">
        <v>69</v>
      </c>
      <c r="H146" s="49">
        <v>30123.398000000001</v>
      </c>
      <c r="I146" s="49">
        <v>151478.98000000001</v>
      </c>
      <c r="J146" s="49">
        <v>92.166439999999994</v>
      </c>
      <c r="K146" s="49">
        <v>1.656125E-2</v>
      </c>
      <c r="L146" s="49">
        <v>1.547601E-2</v>
      </c>
      <c r="M146" s="49">
        <v>2.1471500000000001E-2</v>
      </c>
      <c r="N146" s="49">
        <v>0.1351232</v>
      </c>
      <c r="O146" s="49">
        <v>0.10763968</v>
      </c>
      <c r="P146" s="49">
        <v>0.12374331</v>
      </c>
      <c r="Q146" s="49">
        <v>0.1351232</v>
      </c>
      <c r="R146" s="49">
        <v>0.1465031</v>
      </c>
      <c r="S146" s="49">
        <v>0.16260672000000001</v>
      </c>
      <c r="T146" s="49" t="s">
        <v>19</v>
      </c>
      <c r="W146" s="7"/>
    </row>
    <row r="147" spans="1:23" x14ac:dyDescent="0.25">
      <c r="A147" s="49" t="str">
        <f t="shared" si="2"/>
        <v>41850ALL6+7_2All</v>
      </c>
      <c r="B147" s="7">
        <v>41850</v>
      </c>
      <c r="C147" s="49">
        <v>2</v>
      </c>
      <c r="D147" s="49" t="s">
        <v>16</v>
      </c>
      <c r="E147" s="49">
        <v>0.89263570000000003</v>
      </c>
      <c r="F147" s="49">
        <v>0.88141053000000003</v>
      </c>
      <c r="G147" s="49" t="s">
        <v>69</v>
      </c>
      <c r="H147" s="49">
        <v>30123.398000000001</v>
      </c>
      <c r="I147" s="49">
        <v>151478.98000000001</v>
      </c>
      <c r="J147" s="49">
        <v>73.851070000000007</v>
      </c>
      <c r="K147" s="49">
        <v>7.97491E-3</v>
      </c>
      <c r="L147" s="49">
        <v>7.7974000000000003E-3</v>
      </c>
      <c r="M147" s="49">
        <v>1.10388E-2</v>
      </c>
      <c r="N147" s="49">
        <v>1.122517E-2</v>
      </c>
      <c r="O147" s="49">
        <v>-2.90449E-3</v>
      </c>
      <c r="P147" s="49">
        <v>5.3746100000000002E-3</v>
      </c>
      <c r="Q147" s="49">
        <v>1.122517E-2</v>
      </c>
      <c r="R147" s="49">
        <v>1.7075730000000001E-2</v>
      </c>
      <c r="S147" s="49">
        <v>2.5354829999999998E-2</v>
      </c>
      <c r="T147" s="49" t="s">
        <v>19</v>
      </c>
      <c r="W147" s="7"/>
    </row>
    <row r="148" spans="1:23" x14ac:dyDescent="0.25">
      <c r="A148" s="49" t="str">
        <f t="shared" si="2"/>
        <v>41850ALL6+7_22All</v>
      </c>
      <c r="B148" s="7">
        <v>41850</v>
      </c>
      <c r="C148" s="49">
        <v>22</v>
      </c>
      <c r="D148" s="49" t="s">
        <v>16</v>
      </c>
      <c r="E148" s="49">
        <v>2.0637357000000001</v>
      </c>
      <c r="F148" s="49">
        <v>2.1483732999999998</v>
      </c>
      <c r="G148" s="49" t="s">
        <v>69</v>
      </c>
      <c r="H148" s="49">
        <v>30123.398000000001</v>
      </c>
      <c r="I148" s="49">
        <v>151478.98000000001</v>
      </c>
      <c r="J148" s="49">
        <v>80.964429999999993</v>
      </c>
      <c r="K148" s="49">
        <v>1.421185E-2</v>
      </c>
      <c r="L148" s="49">
        <v>1.484808E-2</v>
      </c>
      <c r="M148" s="49">
        <v>2.0060999999999999E-2</v>
      </c>
      <c r="N148" s="49">
        <v>-8.4637599999999993E-2</v>
      </c>
      <c r="O148" s="49">
        <v>-0.11031568</v>
      </c>
      <c r="P148" s="49">
        <v>-9.5269930000000003E-2</v>
      </c>
      <c r="Q148" s="49">
        <v>-8.4637599999999993E-2</v>
      </c>
      <c r="R148" s="49">
        <v>-7.4005269999999998E-2</v>
      </c>
      <c r="S148" s="49">
        <v>-5.8959520000000001E-2</v>
      </c>
      <c r="T148" s="49" t="s">
        <v>19</v>
      </c>
      <c r="W148" s="7"/>
    </row>
    <row r="149" spans="1:23" x14ac:dyDescent="0.25">
      <c r="A149" s="49" t="str">
        <f t="shared" si="2"/>
        <v>41850ALL6+7_7All</v>
      </c>
      <c r="B149" s="7">
        <v>41850</v>
      </c>
      <c r="C149" s="49">
        <v>7</v>
      </c>
      <c r="D149" s="49" t="s">
        <v>16</v>
      </c>
      <c r="E149" s="49">
        <v>0.76280084000000004</v>
      </c>
      <c r="F149" s="49">
        <v>0.77024384000000001</v>
      </c>
      <c r="G149" s="49" t="s">
        <v>69</v>
      </c>
      <c r="H149" s="49">
        <v>30123.398000000001</v>
      </c>
      <c r="I149" s="49">
        <v>151478.98000000001</v>
      </c>
      <c r="J149" s="49">
        <v>69.027060000000006</v>
      </c>
      <c r="K149" s="49">
        <v>6.3342399999999997E-3</v>
      </c>
      <c r="L149" s="49">
        <v>6.3674200000000004E-3</v>
      </c>
      <c r="M149" s="49">
        <v>8.7325000000000007E-3</v>
      </c>
      <c r="N149" s="49">
        <v>-7.443E-3</v>
      </c>
      <c r="O149" s="49">
        <v>-1.8620600000000001E-2</v>
      </c>
      <c r="P149" s="49">
        <v>-1.2071220000000001E-2</v>
      </c>
      <c r="Q149" s="49">
        <v>-7.443E-3</v>
      </c>
      <c r="R149" s="49">
        <v>-2.8147699999999999E-3</v>
      </c>
      <c r="S149" s="49">
        <v>3.7345999999999998E-3</v>
      </c>
      <c r="T149" s="49" t="s">
        <v>19</v>
      </c>
      <c r="W149" s="7"/>
    </row>
    <row r="150" spans="1:23" x14ac:dyDescent="0.25">
      <c r="A150" s="49" t="str">
        <f t="shared" si="2"/>
        <v>41850ALL6+7_6All</v>
      </c>
      <c r="B150" s="7">
        <v>41850</v>
      </c>
      <c r="C150" s="49">
        <v>6</v>
      </c>
      <c r="D150" s="49" t="s">
        <v>16</v>
      </c>
      <c r="E150" s="49">
        <v>0.71328950999999996</v>
      </c>
      <c r="F150" s="49">
        <v>0.71326389000000001</v>
      </c>
      <c r="G150" s="49" t="s">
        <v>69</v>
      </c>
      <c r="H150" s="49">
        <v>30123.398000000001</v>
      </c>
      <c r="I150" s="49">
        <v>151478.98000000001</v>
      </c>
      <c r="J150" s="49">
        <v>69.491510000000005</v>
      </c>
      <c r="K150" s="49">
        <v>5.9864100000000002E-3</v>
      </c>
      <c r="L150" s="49">
        <v>5.9152600000000003E-3</v>
      </c>
      <c r="M150" s="49">
        <v>8.4221000000000001E-3</v>
      </c>
      <c r="N150" s="49">
        <v>2.5619999999999999E-5</v>
      </c>
      <c r="O150" s="49">
        <v>-1.0754669999999999E-2</v>
      </c>
      <c r="P150" s="49">
        <v>-4.4380899999999996E-3</v>
      </c>
      <c r="Q150" s="49">
        <v>2.5619999999999999E-5</v>
      </c>
      <c r="R150" s="49">
        <v>4.4893299999999997E-3</v>
      </c>
      <c r="S150" s="49">
        <v>1.080591E-2</v>
      </c>
      <c r="T150" s="49" t="s">
        <v>19</v>
      </c>
      <c r="W150" s="7"/>
    </row>
    <row r="151" spans="1:23" x14ac:dyDescent="0.25">
      <c r="A151" s="49" t="str">
        <f t="shared" si="2"/>
        <v>41850ALL6+7_5All</v>
      </c>
      <c r="B151" s="7">
        <v>41850</v>
      </c>
      <c r="C151" s="49">
        <v>5</v>
      </c>
      <c r="D151" s="49" t="s">
        <v>16</v>
      </c>
      <c r="E151" s="49">
        <v>0.70319704000000005</v>
      </c>
      <c r="F151" s="49">
        <v>0.69634996999999998</v>
      </c>
      <c r="G151" s="49" t="s">
        <v>69</v>
      </c>
      <c r="H151" s="49">
        <v>30123.398000000001</v>
      </c>
      <c r="I151" s="49">
        <v>151478.98000000001</v>
      </c>
      <c r="J151" s="49">
        <v>70.470179999999999</v>
      </c>
      <c r="K151" s="49">
        <v>5.9974E-3</v>
      </c>
      <c r="L151" s="49">
        <v>5.9323600000000002E-3</v>
      </c>
      <c r="M151" s="49">
        <v>8.4477000000000007E-3</v>
      </c>
      <c r="N151" s="49">
        <v>6.8470700000000002E-3</v>
      </c>
      <c r="O151" s="49">
        <v>-3.96599E-3</v>
      </c>
      <c r="P151" s="49">
        <v>2.3697900000000001E-3</v>
      </c>
      <c r="Q151" s="49">
        <v>6.8470700000000002E-3</v>
      </c>
      <c r="R151" s="49">
        <v>1.132435E-2</v>
      </c>
      <c r="S151" s="49">
        <v>1.766013E-2</v>
      </c>
      <c r="T151" s="49" t="s">
        <v>19</v>
      </c>
      <c r="W151" s="7"/>
    </row>
    <row r="152" spans="1:23" x14ac:dyDescent="0.25">
      <c r="A152" s="49" t="str">
        <f t="shared" si="2"/>
        <v>41850ALL6+7_4All</v>
      </c>
      <c r="B152" s="7">
        <v>41850</v>
      </c>
      <c r="C152" s="49">
        <v>4</v>
      </c>
      <c r="D152" s="49" t="s">
        <v>16</v>
      </c>
      <c r="E152" s="49">
        <v>0.72652322000000003</v>
      </c>
      <c r="F152" s="49">
        <v>0.72232463999999996</v>
      </c>
      <c r="G152" s="49" t="s">
        <v>69</v>
      </c>
      <c r="H152" s="49">
        <v>30123.398000000001</v>
      </c>
      <c r="I152" s="49">
        <v>151478.98000000001</v>
      </c>
      <c r="J152" s="49">
        <v>71.898250000000004</v>
      </c>
      <c r="K152" s="49">
        <v>6.3323800000000003E-3</v>
      </c>
      <c r="L152" s="49">
        <v>6.1958600000000001E-3</v>
      </c>
      <c r="M152" s="49">
        <v>8.8149000000000005E-3</v>
      </c>
      <c r="N152" s="49">
        <v>4.1985800000000004E-3</v>
      </c>
      <c r="O152" s="49">
        <v>-7.0844899999999997E-3</v>
      </c>
      <c r="P152" s="49">
        <v>-4.7332E-4</v>
      </c>
      <c r="Q152" s="49">
        <v>4.1985800000000004E-3</v>
      </c>
      <c r="R152" s="49">
        <v>8.87048E-3</v>
      </c>
      <c r="S152" s="49">
        <v>1.548165E-2</v>
      </c>
      <c r="T152" s="49" t="s">
        <v>19</v>
      </c>
      <c r="W152" s="7"/>
    </row>
    <row r="153" spans="1:23" x14ac:dyDescent="0.25">
      <c r="A153" s="49" t="str">
        <f t="shared" si="2"/>
        <v>41850ALL6+7_21All</v>
      </c>
      <c r="B153" s="7">
        <v>41850</v>
      </c>
      <c r="C153" s="49">
        <v>21</v>
      </c>
      <c r="D153" s="49" t="s">
        <v>16</v>
      </c>
      <c r="E153" s="49">
        <v>2.2943115999999999</v>
      </c>
      <c r="F153" s="49">
        <v>2.4649667000000002</v>
      </c>
      <c r="G153" s="49" t="s">
        <v>69</v>
      </c>
      <c r="H153" s="49">
        <v>30123.398000000001</v>
      </c>
      <c r="I153" s="49">
        <v>151478.98000000001</v>
      </c>
      <c r="J153" s="49">
        <v>84.522540000000006</v>
      </c>
      <c r="K153" s="49">
        <v>1.5258849999999999E-2</v>
      </c>
      <c r="L153" s="49">
        <v>1.625762E-2</v>
      </c>
      <c r="M153" s="49">
        <v>2.1466200000000001E-2</v>
      </c>
      <c r="N153" s="49">
        <v>-0.1706551</v>
      </c>
      <c r="O153" s="49">
        <v>-0.19813184</v>
      </c>
      <c r="P153" s="49">
        <v>-0.18203219000000001</v>
      </c>
      <c r="Q153" s="49">
        <v>-0.1706551</v>
      </c>
      <c r="R153" s="49">
        <v>-0.15927801</v>
      </c>
      <c r="S153" s="49">
        <v>-0.14317836</v>
      </c>
      <c r="T153" s="49" t="s">
        <v>19</v>
      </c>
      <c r="W153" s="7"/>
    </row>
    <row r="154" spans="1:23" x14ac:dyDescent="0.25">
      <c r="A154" s="49" t="str">
        <f t="shared" si="2"/>
        <v>41850ALL6+7_8All</v>
      </c>
      <c r="B154" s="7">
        <v>41850</v>
      </c>
      <c r="C154" s="49">
        <v>8</v>
      </c>
      <c r="D154" s="49" t="s">
        <v>16</v>
      </c>
      <c r="E154" s="49">
        <v>0.83245484999999997</v>
      </c>
      <c r="F154" s="49">
        <v>0.82869707999999997</v>
      </c>
      <c r="G154" s="49" t="s">
        <v>69</v>
      </c>
      <c r="H154" s="49">
        <v>30123.398000000001</v>
      </c>
      <c r="I154" s="49">
        <v>151478.98000000001</v>
      </c>
      <c r="J154" s="49">
        <v>70.486949999999993</v>
      </c>
      <c r="K154" s="49">
        <v>6.9788699999999999E-3</v>
      </c>
      <c r="L154" s="49">
        <v>6.9713800000000001E-3</v>
      </c>
      <c r="M154" s="49">
        <v>9.5700999999999998E-3</v>
      </c>
      <c r="N154" s="49">
        <v>3.7577700000000001E-3</v>
      </c>
      <c r="O154" s="49">
        <v>-8.4919599999999998E-3</v>
      </c>
      <c r="P154" s="49">
        <v>-1.31438E-3</v>
      </c>
      <c r="Q154" s="49">
        <v>3.7577700000000001E-3</v>
      </c>
      <c r="R154" s="49">
        <v>8.8299199999999998E-3</v>
      </c>
      <c r="S154" s="49">
        <v>1.6007500000000001E-2</v>
      </c>
      <c r="T154" s="49" t="s">
        <v>19</v>
      </c>
      <c r="W154" s="7"/>
    </row>
    <row r="155" spans="1:23" x14ac:dyDescent="0.25">
      <c r="A155" s="49" t="str">
        <f t="shared" si="2"/>
        <v>41850ALL6+7_1All</v>
      </c>
      <c r="B155" s="7">
        <v>41850</v>
      </c>
      <c r="C155" s="49">
        <v>1</v>
      </c>
      <c r="D155" s="49" t="s">
        <v>16</v>
      </c>
      <c r="E155" s="49">
        <v>1.0420775</v>
      </c>
      <c r="F155" s="49">
        <v>1.032135</v>
      </c>
      <c r="G155" s="49" t="s">
        <v>69</v>
      </c>
      <c r="H155" s="49">
        <v>30123.398000000001</v>
      </c>
      <c r="I155" s="49">
        <v>151478.98000000001</v>
      </c>
      <c r="J155" s="49">
        <v>75.710400000000007</v>
      </c>
      <c r="K155" s="49">
        <v>9.1361700000000007E-3</v>
      </c>
      <c r="L155" s="49">
        <v>9.0865700000000004E-3</v>
      </c>
      <c r="M155" s="49">
        <v>1.27881E-2</v>
      </c>
      <c r="N155" s="49">
        <v>9.9424999999999999E-3</v>
      </c>
      <c r="O155" s="49">
        <v>-6.4262700000000004E-3</v>
      </c>
      <c r="P155" s="49">
        <v>3.1648100000000001E-3</v>
      </c>
      <c r="Q155" s="49">
        <v>9.9424999999999999E-3</v>
      </c>
      <c r="R155" s="49">
        <v>1.6720189999999999E-2</v>
      </c>
      <c r="S155" s="49">
        <v>2.6311270000000001E-2</v>
      </c>
      <c r="T155" s="49" t="s">
        <v>19</v>
      </c>
      <c r="W155" s="7"/>
    </row>
    <row r="156" spans="1:23" x14ac:dyDescent="0.25">
      <c r="A156" s="49" t="str">
        <f t="shared" si="2"/>
        <v>41850ALL6+7_24All</v>
      </c>
      <c r="B156" s="7">
        <v>41850</v>
      </c>
      <c r="C156" s="49">
        <v>24</v>
      </c>
      <c r="D156" s="49" t="s">
        <v>16</v>
      </c>
      <c r="E156" s="49">
        <v>1.3046964999999999</v>
      </c>
      <c r="F156" s="49">
        <v>1.3319171999999999</v>
      </c>
      <c r="G156" s="49" t="s">
        <v>69</v>
      </c>
      <c r="H156" s="49">
        <v>30123.398000000001</v>
      </c>
      <c r="I156" s="49">
        <v>151478.98000000001</v>
      </c>
      <c r="J156" s="49">
        <v>75.486549999999994</v>
      </c>
      <c r="K156" s="49">
        <v>1.083142E-2</v>
      </c>
      <c r="L156" s="49">
        <v>1.1111269999999999E-2</v>
      </c>
      <c r="M156" s="49">
        <v>1.51202E-2</v>
      </c>
      <c r="N156" s="49">
        <v>-2.72207E-2</v>
      </c>
      <c r="O156" s="49">
        <v>-4.6574560000000001E-2</v>
      </c>
      <c r="P156" s="49">
        <v>-3.5234410000000001E-2</v>
      </c>
      <c r="Q156" s="49">
        <v>-2.72207E-2</v>
      </c>
      <c r="R156" s="49">
        <v>-1.920699E-2</v>
      </c>
      <c r="S156" s="49">
        <v>-7.8668399999999999E-3</v>
      </c>
      <c r="T156" s="49" t="s">
        <v>19</v>
      </c>
      <c r="W156" s="7"/>
    </row>
    <row r="157" spans="1:23" x14ac:dyDescent="0.25">
      <c r="A157" s="49" t="str">
        <f t="shared" si="2"/>
        <v>41850ALL6+7_17All</v>
      </c>
      <c r="B157" s="7">
        <v>41850</v>
      </c>
      <c r="C157" s="49">
        <v>17</v>
      </c>
      <c r="D157" s="49" t="s">
        <v>16</v>
      </c>
      <c r="E157" s="49">
        <v>2.4567698</v>
      </c>
      <c r="F157" s="49">
        <v>1.9378607999999999</v>
      </c>
      <c r="G157" s="49" t="s">
        <v>69</v>
      </c>
      <c r="H157" s="49">
        <v>30123.398000000001</v>
      </c>
      <c r="I157" s="49">
        <v>151478.98000000001</v>
      </c>
      <c r="J157" s="49">
        <v>95.138599999999997</v>
      </c>
      <c r="K157" s="49">
        <v>1.7651340000000001E-2</v>
      </c>
      <c r="L157" s="49">
        <v>1.3949349999999999E-2</v>
      </c>
      <c r="M157" s="49">
        <v>2.5008800000000001E-2</v>
      </c>
      <c r="N157" s="49">
        <v>0.51890899999999995</v>
      </c>
      <c r="O157" s="49">
        <v>0.48689774000000002</v>
      </c>
      <c r="P157" s="49">
        <v>0.50565433999999998</v>
      </c>
      <c r="Q157" s="49">
        <v>0.51890899999999995</v>
      </c>
      <c r="R157" s="49">
        <v>0.53216366000000004</v>
      </c>
      <c r="S157" s="49">
        <v>0.55092026000000005</v>
      </c>
      <c r="T157" s="49" t="s">
        <v>19</v>
      </c>
      <c r="W157" s="7"/>
    </row>
    <row r="158" spans="1:23" x14ac:dyDescent="0.25">
      <c r="A158" s="49" t="str">
        <f t="shared" si="2"/>
        <v>41850ALL6+7_9All</v>
      </c>
      <c r="B158" s="7">
        <v>41850</v>
      </c>
      <c r="C158" s="49">
        <v>9</v>
      </c>
      <c r="D158" s="49" t="s">
        <v>16</v>
      </c>
      <c r="E158" s="49">
        <v>0.85460166999999998</v>
      </c>
      <c r="F158" s="49">
        <v>0.85594099999999995</v>
      </c>
      <c r="G158" s="49" t="s">
        <v>69</v>
      </c>
      <c r="H158" s="49">
        <v>30123.398000000001</v>
      </c>
      <c r="I158" s="49">
        <v>151478.98000000001</v>
      </c>
      <c r="J158" s="49">
        <v>73.131200000000007</v>
      </c>
      <c r="K158" s="49">
        <v>7.4870900000000001E-3</v>
      </c>
      <c r="L158" s="49">
        <v>7.6792199999999996E-3</v>
      </c>
      <c r="M158" s="49">
        <v>1.0518100000000001E-2</v>
      </c>
      <c r="N158" s="49">
        <v>-1.3393299999999999E-3</v>
      </c>
      <c r="O158" s="49">
        <v>-1.48025E-2</v>
      </c>
      <c r="P158" s="49">
        <v>-6.9139199999999996E-3</v>
      </c>
      <c r="Q158" s="49">
        <v>-1.3393299999999999E-3</v>
      </c>
      <c r="R158" s="49">
        <v>4.2352600000000002E-3</v>
      </c>
      <c r="S158" s="49">
        <v>1.212384E-2</v>
      </c>
      <c r="T158" s="49" t="s">
        <v>19</v>
      </c>
      <c r="W158" s="7"/>
    </row>
    <row r="159" spans="1:23" x14ac:dyDescent="0.25">
      <c r="A159" s="49" t="str">
        <f t="shared" si="2"/>
        <v>41850ALL6+7_3All</v>
      </c>
      <c r="B159" s="7">
        <v>41850</v>
      </c>
      <c r="C159" s="49">
        <v>3</v>
      </c>
      <c r="D159" s="49" t="s">
        <v>16</v>
      </c>
      <c r="E159" s="49">
        <v>0.78968654999999999</v>
      </c>
      <c r="F159" s="49">
        <v>0.78355805999999995</v>
      </c>
      <c r="G159" s="49" t="s">
        <v>69</v>
      </c>
      <c r="H159" s="49">
        <v>30123.398000000001</v>
      </c>
      <c r="I159" s="49">
        <v>151478.98000000001</v>
      </c>
      <c r="J159" s="49">
        <v>72.769540000000006</v>
      </c>
      <c r="K159" s="49">
        <v>7.0149899999999996E-3</v>
      </c>
      <c r="L159" s="49">
        <v>6.9401899999999997E-3</v>
      </c>
      <c r="M159" s="49">
        <v>9.7149000000000003E-3</v>
      </c>
      <c r="N159" s="49">
        <v>6.1284900000000003E-3</v>
      </c>
      <c r="O159" s="49">
        <v>-6.30658E-3</v>
      </c>
      <c r="P159" s="49">
        <v>9.7959000000000002E-4</v>
      </c>
      <c r="Q159" s="49">
        <v>6.1284900000000003E-3</v>
      </c>
      <c r="R159" s="49">
        <v>1.127739E-2</v>
      </c>
      <c r="S159" s="49">
        <v>1.856356E-2</v>
      </c>
      <c r="T159" s="49" t="s">
        <v>19</v>
      </c>
      <c r="W159" s="7"/>
    </row>
    <row r="160" spans="1:23" x14ac:dyDescent="0.25">
      <c r="A160" s="49" t="str">
        <f t="shared" si="2"/>
        <v>41850ALL6+7_13All</v>
      </c>
      <c r="B160" s="7">
        <v>41850</v>
      </c>
      <c r="C160" s="49">
        <v>13</v>
      </c>
      <c r="D160" s="49" t="s">
        <v>16</v>
      </c>
      <c r="E160" s="49">
        <v>1.4008206000000001</v>
      </c>
      <c r="F160" s="49">
        <v>1.3818181</v>
      </c>
      <c r="G160" s="49" t="s">
        <v>69</v>
      </c>
      <c r="H160" s="49">
        <v>30123.398000000001</v>
      </c>
      <c r="I160" s="49">
        <v>151478.98000000001</v>
      </c>
      <c r="J160" s="49">
        <v>87.584469999999996</v>
      </c>
      <c r="K160" s="49">
        <v>1.407778E-2</v>
      </c>
      <c r="L160" s="49">
        <v>1.3810390000000001E-2</v>
      </c>
      <c r="M160" s="49">
        <v>1.97635E-2</v>
      </c>
      <c r="N160" s="49">
        <v>1.9002499999999999E-2</v>
      </c>
      <c r="O160" s="49">
        <v>-6.2947799999999998E-3</v>
      </c>
      <c r="P160" s="49">
        <v>8.52785E-3</v>
      </c>
      <c r="Q160" s="49">
        <v>1.9002499999999999E-2</v>
      </c>
      <c r="R160" s="49">
        <v>2.9477159999999999E-2</v>
      </c>
      <c r="S160" s="49">
        <v>4.4299779999999997E-2</v>
      </c>
      <c r="T160" s="49" t="s">
        <v>19</v>
      </c>
      <c r="W160" s="7"/>
    </row>
    <row r="161" spans="1:23" x14ac:dyDescent="0.25">
      <c r="A161" s="49" t="str">
        <f t="shared" si="2"/>
        <v>41850ALL6+7_20All</v>
      </c>
      <c r="B161" s="7">
        <v>41850</v>
      </c>
      <c r="C161" s="49">
        <v>20</v>
      </c>
      <c r="D161" s="49" t="s">
        <v>16</v>
      </c>
      <c r="E161" s="49">
        <v>2.5173481</v>
      </c>
      <c r="F161" s="49">
        <v>2.7713937999999998</v>
      </c>
      <c r="G161" s="49" t="s">
        <v>69</v>
      </c>
      <c r="H161" s="49">
        <v>30123.398000000001</v>
      </c>
      <c r="I161" s="49">
        <v>151478.98000000001</v>
      </c>
      <c r="J161" s="49">
        <v>89.165769999999995</v>
      </c>
      <c r="K161" s="49">
        <v>1.622297E-2</v>
      </c>
      <c r="L161" s="49">
        <v>1.7647409999999999E-2</v>
      </c>
      <c r="M161" s="49">
        <v>2.2844E-2</v>
      </c>
      <c r="N161" s="49">
        <v>-0.25404569999999999</v>
      </c>
      <c r="O161" s="49">
        <v>-0.28328602000000003</v>
      </c>
      <c r="P161" s="49">
        <v>-0.26615302000000002</v>
      </c>
      <c r="Q161" s="49">
        <v>-0.25404569999999999</v>
      </c>
      <c r="R161" s="49">
        <v>-0.24193838000000001</v>
      </c>
      <c r="S161" s="49">
        <v>-0.22480538</v>
      </c>
      <c r="T161" s="49" t="s">
        <v>19</v>
      </c>
      <c r="W161" s="7"/>
    </row>
    <row r="162" spans="1:23" x14ac:dyDescent="0.25">
      <c r="A162" s="49" t="str">
        <f t="shared" si="2"/>
        <v>41850ALL6+7_16All</v>
      </c>
      <c r="B162" s="7">
        <v>41850</v>
      </c>
      <c r="C162" s="49">
        <v>16</v>
      </c>
      <c r="D162" s="49" t="s">
        <v>16</v>
      </c>
      <c r="E162" s="49">
        <v>2.1888420000000002</v>
      </c>
      <c r="F162" s="49">
        <v>1.7684200000000001</v>
      </c>
      <c r="G162" s="49" t="s">
        <v>69</v>
      </c>
      <c r="H162" s="49">
        <v>30123.398000000001</v>
      </c>
      <c r="I162" s="49">
        <v>151478.98000000001</v>
      </c>
      <c r="J162" s="49">
        <v>94.615759999999995</v>
      </c>
      <c r="K162" s="49">
        <v>1.7351789999999999E-2</v>
      </c>
      <c r="L162" s="49">
        <v>1.399066E-2</v>
      </c>
      <c r="M162" s="49">
        <v>2.44359E-2</v>
      </c>
      <c r="N162" s="49">
        <v>0.42042200000000002</v>
      </c>
      <c r="O162" s="49">
        <v>0.38914405000000002</v>
      </c>
      <c r="P162" s="49">
        <v>0.40747096999999999</v>
      </c>
      <c r="Q162" s="49">
        <v>0.42042200000000002</v>
      </c>
      <c r="R162" s="49">
        <v>0.43337302999999999</v>
      </c>
      <c r="S162" s="49">
        <v>0.45169995000000002</v>
      </c>
      <c r="T162" s="49" t="s">
        <v>19</v>
      </c>
      <c r="W162" s="7"/>
    </row>
    <row r="163" spans="1:23" x14ac:dyDescent="0.25">
      <c r="A163" s="49" t="str">
        <f t="shared" si="2"/>
        <v>41850ALL6+7_23All</v>
      </c>
      <c r="B163" s="7">
        <v>41850</v>
      </c>
      <c r="C163" s="49">
        <v>23</v>
      </c>
      <c r="D163" s="49" t="s">
        <v>16</v>
      </c>
      <c r="E163" s="49">
        <v>1.6826882999999999</v>
      </c>
      <c r="F163" s="49">
        <v>1.7082858000000001</v>
      </c>
      <c r="G163" s="49" t="s">
        <v>69</v>
      </c>
      <c r="H163" s="49">
        <v>30123.398000000001</v>
      </c>
      <c r="I163" s="49">
        <v>151478.98000000001</v>
      </c>
      <c r="J163" s="49">
        <v>78.060590000000005</v>
      </c>
      <c r="K163" s="49">
        <v>1.280015E-2</v>
      </c>
      <c r="L163" s="49">
        <v>1.305108E-2</v>
      </c>
      <c r="M163" s="49">
        <v>1.79302E-2</v>
      </c>
      <c r="N163" s="49">
        <v>-2.5597499999999999E-2</v>
      </c>
      <c r="O163" s="49">
        <v>-4.854816E-2</v>
      </c>
      <c r="P163" s="49">
        <v>-3.5100510000000001E-2</v>
      </c>
      <c r="Q163" s="49">
        <v>-2.5597499999999999E-2</v>
      </c>
      <c r="R163" s="49">
        <v>-1.6094489999999999E-2</v>
      </c>
      <c r="S163" s="49">
        <v>-2.6468400000000001E-3</v>
      </c>
      <c r="T163" s="49" t="s">
        <v>19</v>
      </c>
      <c r="W163" s="7"/>
    </row>
    <row r="164" spans="1:23" x14ac:dyDescent="0.25">
      <c r="A164" s="49" t="str">
        <f t="shared" si="2"/>
        <v>41850ALL6+7_10All</v>
      </c>
      <c r="B164" s="7">
        <v>41850</v>
      </c>
      <c r="C164" s="49">
        <v>10</v>
      </c>
      <c r="D164" s="49" t="s">
        <v>16</v>
      </c>
      <c r="E164" s="49">
        <v>0.91491960999999999</v>
      </c>
      <c r="F164" s="49">
        <v>0.90853817999999997</v>
      </c>
      <c r="G164" s="49" t="s">
        <v>69</v>
      </c>
      <c r="H164" s="49">
        <v>30123.398000000001</v>
      </c>
      <c r="I164" s="49">
        <v>151478.98000000001</v>
      </c>
      <c r="J164" s="49">
        <v>76.990260000000006</v>
      </c>
      <c r="K164" s="49">
        <v>8.8799299999999994E-3</v>
      </c>
      <c r="L164" s="49">
        <v>8.9041399999999996E-3</v>
      </c>
      <c r="M164" s="49">
        <v>1.2556599999999999E-2</v>
      </c>
      <c r="N164" s="49">
        <v>6.3814299999999996E-3</v>
      </c>
      <c r="O164" s="49">
        <v>-9.6910199999999998E-3</v>
      </c>
      <c r="P164" s="49">
        <v>-2.7357E-4</v>
      </c>
      <c r="Q164" s="49">
        <v>6.3814299999999996E-3</v>
      </c>
      <c r="R164" s="49">
        <v>1.303643E-2</v>
      </c>
      <c r="S164" s="49">
        <v>2.2453879999999999E-2</v>
      </c>
      <c r="T164" s="49" t="s">
        <v>19</v>
      </c>
      <c r="W164" s="7"/>
    </row>
    <row r="165" spans="1:23" x14ac:dyDescent="0.25">
      <c r="A165" s="49" t="str">
        <f t="shared" si="2"/>
        <v>41850ALL6+7_11All</v>
      </c>
      <c r="B165" s="7">
        <v>41850</v>
      </c>
      <c r="C165" s="49">
        <v>11</v>
      </c>
      <c r="D165" s="49" t="s">
        <v>16</v>
      </c>
      <c r="E165" s="49">
        <v>1.0083253000000001</v>
      </c>
      <c r="F165" s="49">
        <v>1.0054196</v>
      </c>
      <c r="G165" s="49" t="s">
        <v>69</v>
      </c>
      <c r="H165" s="49">
        <v>30123.398000000001</v>
      </c>
      <c r="I165" s="49">
        <v>151478.98000000001</v>
      </c>
      <c r="J165" s="49">
        <v>80.690240000000003</v>
      </c>
      <c r="K165" s="49">
        <v>1.055125E-2</v>
      </c>
      <c r="L165" s="49">
        <v>1.0473929999999999E-2</v>
      </c>
      <c r="M165" s="49">
        <v>1.4965600000000001E-2</v>
      </c>
      <c r="N165" s="49">
        <v>2.9057000000000002E-3</v>
      </c>
      <c r="O165" s="49">
        <v>-1.6250270000000001E-2</v>
      </c>
      <c r="P165" s="49">
        <v>-5.0260699999999997E-3</v>
      </c>
      <c r="Q165" s="49">
        <v>2.9057000000000002E-3</v>
      </c>
      <c r="R165" s="49">
        <v>1.083747E-2</v>
      </c>
      <c r="S165" s="49">
        <v>2.2061669999999999E-2</v>
      </c>
      <c r="T165" s="49" t="s">
        <v>19</v>
      </c>
      <c r="W165" s="7"/>
    </row>
    <row r="166" spans="1:23" x14ac:dyDescent="0.25">
      <c r="A166" s="49" t="str">
        <f t="shared" si="2"/>
        <v>41850ALL6+7_19All</v>
      </c>
      <c r="B166" s="7">
        <v>41850</v>
      </c>
      <c r="C166" s="49">
        <v>19</v>
      </c>
      <c r="D166" s="49" t="s">
        <v>16</v>
      </c>
      <c r="E166" s="49">
        <v>2.6655563</v>
      </c>
      <c r="F166" s="49">
        <v>2.8182572000000001</v>
      </c>
      <c r="G166" s="49" t="s">
        <v>69</v>
      </c>
      <c r="H166" s="49">
        <v>30123.398000000001</v>
      </c>
      <c r="I166" s="49">
        <v>151478.98000000001</v>
      </c>
      <c r="J166" s="49">
        <v>92.642229999999998</v>
      </c>
      <c r="K166" s="49">
        <v>1.714297E-2</v>
      </c>
      <c r="L166" s="49">
        <v>1.7598309999999999E-2</v>
      </c>
      <c r="M166" s="49">
        <v>2.4093300000000002E-2</v>
      </c>
      <c r="N166" s="49">
        <v>-0.1527009</v>
      </c>
      <c r="O166" s="49">
        <v>-0.18354032000000001</v>
      </c>
      <c r="P166" s="49">
        <v>-0.16547034999999999</v>
      </c>
      <c r="Q166" s="49">
        <v>-0.1527009</v>
      </c>
      <c r="R166" s="49">
        <v>-0.13993145000000001</v>
      </c>
      <c r="S166" s="49">
        <v>-0.12186147999999999</v>
      </c>
      <c r="T166" s="49" t="s">
        <v>19</v>
      </c>
      <c r="W166" s="7"/>
    </row>
    <row r="167" spans="1:23" x14ac:dyDescent="0.25">
      <c r="A167" s="49" t="str">
        <f t="shared" si="2"/>
        <v>41850ALL6+7_12All</v>
      </c>
      <c r="B167" s="7">
        <v>41850</v>
      </c>
      <c r="C167" s="49">
        <v>12</v>
      </c>
      <c r="D167" s="49" t="s">
        <v>16</v>
      </c>
      <c r="E167" s="49">
        <v>1.1704194999999999</v>
      </c>
      <c r="F167" s="49">
        <v>1.1665004999999999</v>
      </c>
      <c r="G167" s="49" t="s">
        <v>69</v>
      </c>
      <c r="H167" s="49">
        <v>30123.398000000001</v>
      </c>
      <c r="I167" s="49">
        <v>151478.98000000001</v>
      </c>
      <c r="J167" s="49">
        <v>84.225129999999993</v>
      </c>
      <c r="K167" s="49">
        <v>1.2298750000000001E-2</v>
      </c>
      <c r="L167" s="49">
        <v>1.228425E-2</v>
      </c>
      <c r="M167" s="49">
        <v>1.7400200000000001E-2</v>
      </c>
      <c r="N167" s="49">
        <v>3.9189999999999997E-3</v>
      </c>
      <c r="O167" s="49">
        <v>-1.835326E-2</v>
      </c>
      <c r="P167" s="49">
        <v>-5.3031099999999998E-3</v>
      </c>
      <c r="Q167" s="49">
        <v>3.9189999999999997E-3</v>
      </c>
      <c r="R167" s="49">
        <v>1.3141109999999999E-2</v>
      </c>
      <c r="S167" s="49">
        <v>2.6191260000000001E-2</v>
      </c>
      <c r="T167" s="49" t="s">
        <v>19</v>
      </c>
      <c r="W167" s="7"/>
    </row>
    <row r="168" spans="1:23" x14ac:dyDescent="0.25">
      <c r="A168" s="49" t="str">
        <f t="shared" si="2"/>
        <v>41850ALL6+7_18All</v>
      </c>
      <c r="B168" s="7">
        <v>41850</v>
      </c>
      <c r="C168" s="49">
        <v>18</v>
      </c>
      <c r="D168" s="49" t="s">
        <v>16</v>
      </c>
      <c r="E168" s="49">
        <v>2.6500347</v>
      </c>
      <c r="F168" s="49">
        <v>2.0811321</v>
      </c>
      <c r="G168" s="49" t="s">
        <v>69</v>
      </c>
      <c r="H168" s="49">
        <v>30123.398000000001</v>
      </c>
      <c r="I168" s="49">
        <v>151478.98000000001</v>
      </c>
      <c r="J168" s="49">
        <v>94.201030000000003</v>
      </c>
      <c r="K168" s="49">
        <v>1.7617029999999999E-2</v>
      </c>
      <c r="L168" s="49">
        <v>1.370674E-2</v>
      </c>
      <c r="M168" s="49">
        <v>2.4826299999999999E-2</v>
      </c>
      <c r="N168" s="49">
        <v>0.56890260000000004</v>
      </c>
      <c r="O168" s="49">
        <v>0.53712494</v>
      </c>
      <c r="P168" s="49">
        <v>0.55574466</v>
      </c>
      <c r="Q168" s="49">
        <v>0.56890260000000004</v>
      </c>
      <c r="R168" s="49">
        <v>0.58206053999999996</v>
      </c>
      <c r="S168" s="49">
        <v>0.60068025999999997</v>
      </c>
      <c r="T168" s="49" t="s">
        <v>19</v>
      </c>
      <c r="W168" s="7"/>
    </row>
    <row r="169" spans="1:23" x14ac:dyDescent="0.25">
      <c r="A169" s="49" t="str">
        <f t="shared" si="2"/>
        <v>41850ALL6+7_14All</v>
      </c>
      <c r="B169" s="7">
        <v>41850</v>
      </c>
      <c r="C169" s="49">
        <v>14</v>
      </c>
      <c r="D169" s="49" t="s">
        <v>16</v>
      </c>
      <c r="E169" s="49">
        <v>1.646517</v>
      </c>
      <c r="F169" s="49">
        <v>1.6305874</v>
      </c>
      <c r="G169" s="49" t="s">
        <v>69</v>
      </c>
      <c r="H169" s="49">
        <v>30123.398000000001</v>
      </c>
      <c r="I169" s="49">
        <v>151478.98000000001</v>
      </c>
      <c r="J169" s="49">
        <v>90.028930000000003</v>
      </c>
      <c r="K169" s="49">
        <v>1.5496680000000001E-2</v>
      </c>
      <c r="L169" s="49">
        <v>1.521698E-2</v>
      </c>
      <c r="M169" s="49">
        <v>2.12491E-2</v>
      </c>
      <c r="N169" s="49">
        <v>1.5929599999999999E-2</v>
      </c>
      <c r="O169" s="49">
        <v>-1.126925E-2</v>
      </c>
      <c r="P169" s="49">
        <v>4.6675800000000002E-3</v>
      </c>
      <c r="Q169" s="49">
        <v>1.5929599999999999E-2</v>
      </c>
      <c r="R169" s="49">
        <v>2.719162E-2</v>
      </c>
      <c r="S169" s="49">
        <v>4.3128449999999999E-2</v>
      </c>
      <c r="T169" s="49" t="s">
        <v>19</v>
      </c>
      <c r="W169" s="7"/>
    </row>
    <row r="170" spans="1:23" x14ac:dyDescent="0.25">
      <c r="A170" s="49" t="str">
        <f t="shared" si="2"/>
        <v>41850ALL8_15All</v>
      </c>
      <c r="B170" s="7">
        <v>41850</v>
      </c>
      <c r="C170" s="49">
        <v>15</v>
      </c>
      <c r="D170" s="49" t="s">
        <v>16</v>
      </c>
      <c r="E170" s="49">
        <v>1.9044270999999999</v>
      </c>
      <c r="F170" s="49">
        <v>1.9275069</v>
      </c>
      <c r="G170" s="49">
        <v>8</v>
      </c>
      <c r="H170" s="49">
        <v>15373.869000000001</v>
      </c>
      <c r="I170" s="49">
        <v>151478.98000000001</v>
      </c>
      <c r="J170" s="49">
        <v>92.166439999999994</v>
      </c>
      <c r="K170" s="49">
        <v>1.656125E-2</v>
      </c>
      <c r="L170" s="49">
        <v>1.619429E-2</v>
      </c>
      <c r="M170" s="49">
        <v>2.3163099999999999E-2</v>
      </c>
      <c r="N170" s="49">
        <v>-2.3079800000000001E-2</v>
      </c>
      <c r="O170" s="49">
        <v>-5.2728570000000002E-2</v>
      </c>
      <c r="P170" s="49">
        <v>-3.5356239999999997E-2</v>
      </c>
      <c r="Q170" s="49">
        <v>-2.3079800000000001E-2</v>
      </c>
      <c r="R170" s="49">
        <v>-1.080336E-2</v>
      </c>
      <c r="S170" s="49">
        <v>6.5689700000000004E-3</v>
      </c>
      <c r="T170" s="49" t="s">
        <v>19</v>
      </c>
      <c r="W170" s="7"/>
    </row>
    <row r="171" spans="1:23" x14ac:dyDescent="0.25">
      <c r="A171" s="49" t="str">
        <f t="shared" si="2"/>
        <v>41850ALL8_21All</v>
      </c>
      <c r="B171" s="7">
        <v>41850</v>
      </c>
      <c r="C171" s="49">
        <v>21</v>
      </c>
      <c r="D171" s="49" t="s">
        <v>16</v>
      </c>
      <c r="E171" s="49">
        <v>2.2943115999999999</v>
      </c>
      <c r="F171" s="49">
        <v>2.4507348000000002</v>
      </c>
      <c r="G171" s="49">
        <v>8</v>
      </c>
      <c r="H171" s="49">
        <v>15373.869000000001</v>
      </c>
      <c r="I171" s="49">
        <v>151478.98000000001</v>
      </c>
      <c r="J171" s="49">
        <v>84.522540000000006</v>
      </c>
      <c r="K171" s="49">
        <v>1.5258849999999999E-2</v>
      </c>
      <c r="L171" s="49">
        <v>1.5775600000000001E-2</v>
      </c>
      <c r="M171" s="49">
        <v>2.1947700000000001E-2</v>
      </c>
      <c r="N171" s="49">
        <v>-0.15642320000000001</v>
      </c>
      <c r="O171" s="49">
        <v>-0.18451625999999999</v>
      </c>
      <c r="P171" s="49">
        <v>-0.16805548000000001</v>
      </c>
      <c r="Q171" s="49">
        <v>-0.15642320000000001</v>
      </c>
      <c r="R171" s="49">
        <v>-0.14479091999999999</v>
      </c>
      <c r="S171" s="49">
        <v>-0.12833014000000001</v>
      </c>
      <c r="T171" s="49" t="s">
        <v>19</v>
      </c>
      <c r="W171" s="7"/>
    </row>
    <row r="172" spans="1:23" x14ac:dyDescent="0.25">
      <c r="A172" s="49" t="str">
        <f t="shared" si="2"/>
        <v>41850ALL8_14All</v>
      </c>
      <c r="B172" s="7">
        <v>41850</v>
      </c>
      <c r="C172" s="49">
        <v>14</v>
      </c>
      <c r="D172" s="49" t="s">
        <v>16</v>
      </c>
      <c r="E172" s="49">
        <v>1.646517</v>
      </c>
      <c r="F172" s="49">
        <v>1.6462684999999999</v>
      </c>
      <c r="G172" s="49">
        <v>8</v>
      </c>
      <c r="H172" s="49">
        <v>15373.869000000001</v>
      </c>
      <c r="I172" s="49">
        <v>151478.98000000001</v>
      </c>
      <c r="J172" s="49">
        <v>90.028930000000003</v>
      </c>
      <c r="K172" s="49">
        <v>1.5496680000000001E-2</v>
      </c>
      <c r="L172" s="49">
        <v>1.49485E-2</v>
      </c>
      <c r="M172" s="49">
        <v>2.1531499999999999E-2</v>
      </c>
      <c r="N172" s="49">
        <v>2.4850000000000002E-4</v>
      </c>
      <c r="O172" s="49">
        <v>-2.7311820000000001E-2</v>
      </c>
      <c r="P172" s="49">
        <v>-1.116319E-2</v>
      </c>
      <c r="Q172" s="49">
        <v>2.4850000000000002E-4</v>
      </c>
      <c r="R172" s="49">
        <v>1.1660200000000001E-2</v>
      </c>
      <c r="S172" s="49">
        <v>2.7808820000000001E-2</v>
      </c>
      <c r="T172" s="49" t="s">
        <v>19</v>
      </c>
      <c r="W172" s="7"/>
    </row>
    <row r="173" spans="1:23" x14ac:dyDescent="0.25">
      <c r="A173" s="49" t="str">
        <f t="shared" si="2"/>
        <v>41850ALL8_20All</v>
      </c>
      <c r="B173" s="7">
        <v>41850</v>
      </c>
      <c r="C173" s="49">
        <v>20</v>
      </c>
      <c r="D173" s="49" t="s">
        <v>16</v>
      </c>
      <c r="E173" s="49">
        <v>2.5173481</v>
      </c>
      <c r="F173" s="49">
        <v>2.6981020999999998</v>
      </c>
      <c r="G173" s="49">
        <v>8</v>
      </c>
      <c r="H173" s="49">
        <v>15373.869000000001</v>
      </c>
      <c r="I173" s="49">
        <v>151478.98000000001</v>
      </c>
      <c r="J173" s="49">
        <v>89.165769999999995</v>
      </c>
      <c r="K173" s="49">
        <v>1.622297E-2</v>
      </c>
      <c r="L173" s="49">
        <v>1.6502889999999999E-2</v>
      </c>
      <c r="M173" s="49">
        <v>2.3141499999999999E-2</v>
      </c>
      <c r="N173" s="49">
        <v>-0.180754</v>
      </c>
      <c r="O173" s="49">
        <v>-0.21037512</v>
      </c>
      <c r="P173" s="49">
        <v>-0.19301899</v>
      </c>
      <c r="Q173" s="49">
        <v>-0.180754</v>
      </c>
      <c r="R173" s="49">
        <v>-0.168489</v>
      </c>
      <c r="S173" s="49">
        <v>-0.15113288</v>
      </c>
      <c r="T173" s="49" t="s">
        <v>19</v>
      </c>
      <c r="W173" s="7"/>
    </row>
    <row r="174" spans="1:23" x14ac:dyDescent="0.25">
      <c r="A174" s="49" t="str">
        <f t="shared" si="2"/>
        <v>41850ALL8_24All</v>
      </c>
      <c r="B174" s="7">
        <v>41850</v>
      </c>
      <c r="C174" s="49">
        <v>24</v>
      </c>
      <c r="D174" s="49" t="s">
        <v>16</v>
      </c>
      <c r="E174" s="49">
        <v>1.3046964999999999</v>
      </c>
      <c r="F174" s="49">
        <v>1.3270416</v>
      </c>
      <c r="G174" s="49">
        <v>8</v>
      </c>
      <c r="H174" s="49">
        <v>15373.869000000001</v>
      </c>
      <c r="I174" s="49">
        <v>151478.98000000001</v>
      </c>
      <c r="J174" s="49">
        <v>75.486549999999994</v>
      </c>
      <c r="K174" s="49">
        <v>1.083142E-2</v>
      </c>
      <c r="L174" s="49">
        <v>1.079693E-2</v>
      </c>
      <c r="M174" s="49">
        <v>1.5293599999999999E-2</v>
      </c>
      <c r="N174" s="49">
        <v>-2.23451E-2</v>
      </c>
      <c r="O174" s="49">
        <v>-4.1920909999999999E-2</v>
      </c>
      <c r="P174" s="49">
        <v>-3.0450709999999999E-2</v>
      </c>
      <c r="Q174" s="49">
        <v>-2.23451E-2</v>
      </c>
      <c r="R174" s="49">
        <v>-1.423949E-2</v>
      </c>
      <c r="S174" s="49">
        <v>-2.7692900000000002E-3</v>
      </c>
      <c r="T174" s="49" t="s">
        <v>19</v>
      </c>
      <c r="W174" s="7"/>
    </row>
    <row r="175" spans="1:23" x14ac:dyDescent="0.25">
      <c r="A175" s="49" t="str">
        <f t="shared" si="2"/>
        <v>41850ALL8_17All</v>
      </c>
      <c r="B175" s="7">
        <v>41850</v>
      </c>
      <c r="C175" s="49">
        <v>17</v>
      </c>
      <c r="D175" s="49" t="s">
        <v>16</v>
      </c>
      <c r="E175" s="49">
        <v>2.4567698</v>
      </c>
      <c r="F175" s="49">
        <v>2.4559698000000001</v>
      </c>
      <c r="G175" s="49">
        <v>8</v>
      </c>
      <c r="H175" s="49">
        <v>15373.869000000001</v>
      </c>
      <c r="I175" s="49">
        <v>151478.98000000001</v>
      </c>
      <c r="J175" s="49">
        <v>95.138599999999997</v>
      </c>
      <c r="K175" s="49">
        <v>1.7651340000000001E-2</v>
      </c>
      <c r="L175" s="49">
        <v>1.72543E-2</v>
      </c>
      <c r="M175" s="49">
        <v>2.46836E-2</v>
      </c>
      <c r="N175" s="49">
        <v>8.0000000000000004E-4</v>
      </c>
      <c r="O175" s="49">
        <v>-3.0795010000000001E-2</v>
      </c>
      <c r="P175" s="49">
        <v>-1.2282309999999999E-2</v>
      </c>
      <c r="Q175" s="49">
        <v>8.0000000000000004E-4</v>
      </c>
      <c r="R175" s="49">
        <v>1.388231E-2</v>
      </c>
      <c r="S175" s="49">
        <v>3.2395010000000002E-2</v>
      </c>
      <c r="T175" s="49" t="s">
        <v>19</v>
      </c>
      <c r="W175" s="7"/>
    </row>
    <row r="176" spans="1:23" x14ac:dyDescent="0.25">
      <c r="A176" s="49" t="str">
        <f t="shared" si="2"/>
        <v>41850ALL8_19All</v>
      </c>
      <c r="B176" s="7">
        <v>41850</v>
      </c>
      <c r="C176" s="49">
        <v>19</v>
      </c>
      <c r="D176" s="49" t="s">
        <v>16</v>
      </c>
      <c r="E176" s="49">
        <v>2.6655563</v>
      </c>
      <c r="F176" s="49">
        <v>2.1602793999999998</v>
      </c>
      <c r="G176" s="49">
        <v>8</v>
      </c>
      <c r="H176" s="49">
        <v>15373.869000000001</v>
      </c>
      <c r="I176" s="49">
        <v>151478.98000000001</v>
      </c>
      <c r="J176" s="49">
        <v>92.642229999999998</v>
      </c>
      <c r="K176" s="49">
        <v>1.714297E-2</v>
      </c>
      <c r="L176" s="49">
        <v>1.359689E-2</v>
      </c>
      <c r="M176" s="49">
        <v>2.1880500000000001E-2</v>
      </c>
      <c r="N176" s="49">
        <v>0.50527690000000003</v>
      </c>
      <c r="O176" s="49">
        <v>0.47726985999999999</v>
      </c>
      <c r="P176" s="49">
        <v>0.49368023999999999</v>
      </c>
      <c r="Q176" s="49">
        <v>0.50527690000000003</v>
      </c>
      <c r="R176" s="49">
        <v>0.51687357</v>
      </c>
      <c r="S176" s="49">
        <v>0.53328394000000001</v>
      </c>
      <c r="T176" s="49" t="s">
        <v>19</v>
      </c>
      <c r="W176" s="7"/>
    </row>
    <row r="177" spans="1:23" x14ac:dyDescent="0.25">
      <c r="A177" s="49" t="str">
        <f t="shared" si="2"/>
        <v>41850ALL8_5All</v>
      </c>
      <c r="B177" s="7">
        <v>41850</v>
      </c>
      <c r="C177" s="49">
        <v>5</v>
      </c>
      <c r="D177" s="49" t="s">
        <v>16</v>
      </c>
      <c r="E177" s="49">
        <v>0.70319704000000005</v>
      </c>
      <c r="F177" s="49">
        <v>0.69902900000000001</v>
      </c>
      <c r="G177" s="49">
        <v>8</v>
      </c>
      <c r="H177" s="49">
        <v>15373.869000000001</v>
      </c>
      <c r="I177" s="49">
        <v>151478.98000000001</v>
      </c>
      <c r="J177" s="49">
        <v>70.470179999999999</v>
      </c>
      <c r="K177" s="49">
        <v>5.9974E-3</v>
      </c>
      <c r="L177" s="49">
        <v>5.75553E-3</v>
      </c>
      <c r="M177" s="49">
        <v>8.3122999999999999E-3</v>
      </c>
      <c r="N177" s="49">
        <v>4.1680399999999996E-3</v>
      </c>
      <c r="O177" s="49">
        <v>-6.4717000000000004E-3</v>
      </c>
      <c r="P177" s="49">
        <v>-2.3748000000000001E-4</v>
      </c>
      <c r="Q177" s="49">
        <v>4.1680399999999996E-3</v>
      </c>
      <c r="R177" s="49">
        <v>8.5735599999999992E-3</v>
      </c>
      <c r="S177" s="49">
        <v>1.480778E-2</v>
      </c>
      <c r="T177" s="49" t="s">
        <v>19</v>
      </c>
      <c r="W177" s="7"/>
    </row>
    <row r="178" spans="1:23" x14ac:dyDescent="0.25">
      <c r="A178" s="49" t="str">
        <f t="shared" si="2"/>
        <v>41850ALL8_23All</v>
      </c>
      <c r="B178" s="7">
        <v>41850</v>
      </c>
      <c r="C178" s="49">
        <v>23</v>
      </c>
      <c r="D178" s="49" t="s">
        <v>16</v>
      </c>
      <c r="E178" s="49">
        <v>1.6826882999999999</v>
      </c>
      <c r="F178" s="49">
        <v>1.7070848999999999</v>
      </c>
      <c r="G178" s="49">
        <v>8</v>
      </c>
      <c r="H178" s="49">
        <v>15373.869000000001</v>
      </c>
      <c r="I178" s="49">
        <v>151478.98000000001</v>
      </c>
      <c r="J178" s="49">
        <v>78.060590000000005</v>
      </c>
      <c r="K178" s="49">
        <v>1.280015E-2</v>
      </c>
      <c r="L178" s="49">
        <v>1.268798E-2</v>
      </c>
      <c r="M178" s="49">
        <v>1.8023000000000001E-2</v>
      </c>
      <c r="N178" s="49">
        <v>-2.4396600000000001E-2</v>
      </c>
      <c r="O178" s="49">
        <v>-4.7466040000000001E-2</v>
      </c>
      <c r="P178" s="49">
        <v>-3.394879E-2</v>
      </c>
      <c r="Q178" s="49">
        <v>-2.4396600000000001E-2</v>
      </c>
      <c r="R178" s="49">
        <v>-1.4844410000000001E-2</v>
      </c>
      <c r="S178" s="49">
        <v>-1.32716E-3</v>
      </c>
      <c r="T178" s="49" t="s">
        <v>19</v>
      </c>
      <c r="W178" s="7"/>
    </row>
    <row r="179" spans="1:23" x14ac:dyDescent="0.25">
      <c r="A179" s="49" t="str">
        <f t="shared" si="2"/>
        <v>41850ALL8_4All</v>
      </c>
      <c r="B179" s="7">
        <v>41850</v>
      </c>
      <c r="C179" s="49">
        <v>4</v>
      </c>
      <c r="D179" s="49" t="s">
        <v>16</v>
      </c>
      <c r="E179" s="49">
        <v>0.72652322000000003</v>
      </c>
      <c r="F179" s="49">
        <v>0.73017392999999997</v>
      </c>
      <c r="G179" s="49">
        <v>8</v>
      </c>
      <c r="H179" s="49">
        <v>15373.869000000001</v>
      </c>
      <c r="I179" s="49">
        <v>151478.98000000001</v>
      </c>
      <c r="J179" s="49">
        <v>71.898250000000004</v>
      </c>
      <c r="K179" s="49">
        <v>6.3323800000000003E-3</v>
      </c>
      <c r="L179" s="49">
        <v>6.1790899999999999E-3</v>
      </c>
      <c r="M179" s="49">
        <v>8.8476000000000006E-3</v>
      </c>
      <c r="N179" s="49">
        <v>-3.6507100000000002E-3</v>
      </c>
      <c r="O179" s="49">
        <v>-1.497564E-2</v>
      </c>
      <c r="P179" s="49">
        <v>-8.3399400000000005E-3</v>
      </c>
      <c r="Q179" s="49">
        <v>-3.6507100000000002E-3</v>
      </c>
      <c r="R179" s="49">
        <v>1.03852E-3</v>
      </c>
      <c r="S179" s="49">
        <v>7.6742199999999998E-3</v>
      </c>
      <c r="T179" s="49" t="s">
        <v>19</v>
      </c>
      <c r="W179" s="7"/>
    </row>
    <row r="180" spans="1:23" x14ac:dyDescent="0.25">
      <c r="A180" s="49" t="str">
        <f t="shared" si="2"/>
        <v>41850ALL8_16All</v>
      </c>
      <c r="B180" s="7">
        <v>41850</v>
      </c>
      <c r="C180" s="49">
        <v>16</v>
      </c>
      <c r="D180" s="49" t="s">
        <v>16</v>
      </c>
      <c r="E180" s="49">
        <v>2.1888420000000002</v>
      </c>
      <c r="F180" s="49">
        <v>2.2051561</v>
      </c>
      <c r="G180" s="49">
        <v>8</v>
      </c>
      <c r="H180" s="49">
        <v>15373.869000000001</v>
      </c>
      <c r="I180" s="49">
        <v>151478.98000000001</v>
      </c>
      <c r="J180" s="49">
        <v>94.615759999999995</v>
      </c>
      <c r="K180" s="49">
        <v>1.7351789999999999E-2</v>
      </c>
      <c r="L180" s="49">
        <v>1.6998929999999999E-2</v>
      </c>
      <c r="M180" s="49">
        <v>2.4290900000000001E-2</v>
      </c>
      <c r="N180" s="49">
        <v>-1.6314100000000002E-2</v>
      </c>
      <c r="O180" s="49">
        <v>-4.7406450000000003E-2</v>
      </c>
      <c r="P180" s="49">
        <v>-2.918828E-2</v>
      </c>
      <c r="Q180" s="49">
        <v>-1.6314100000000002E-2</v>
      </c>
      <c r="R180" s="49">
        <v>-3.43992E-3</v>
      </c>
      <c r="S180" s="49">
        <v>1.477825E-2</v>
      </c>
      <c r="T180" s="49" t="s">
        <v>19</v>
      </c>
      <c r="W180" s="7"/>
    </row>
    <row r="181" spans="1:23" x14ac:dyDescent="0.25">
      <c r="A181" s="49" t="str">
        <f t="shared" si="2"/>
        <v>41850ALL8_7All</v>
      </c>
      <c r="B181" s="7">
        <v>41850</v>
      </c>
      <c r="C181" s="49">
        <v>7</v>
      </c>
      <c r="D181" s="49" t="s">
        <v>16</v>
      </c>
      <c r="E181" s="49">
        <v>0.76280084000000004</v>
      </c>
      <c r="F181" s="49">
        <v>0.76815363999999997</v>
      </c>
      <c r="G181" s="49">
        <v>8</v>
      </c>
      <c r="H181" s="49">
        <v>15373.869000000001</v>
      </c>
      <c r="I181" s="49">
        <v>151478.98000000001</v>
      </c>
      <c r="J181" s="49">
        <v>69.027060000000006</v>
      </c>
      <c r="K181" s="49">
        <v>6.3342399999999997E-3</v>
      </c>
      <c r="L181" s="49">
        <v>6.2144899999999996E-3</v>
      </c>
      <c r="M181" s="49">
        <v>8.8737E-3</v>
      </c>
      <c r="N181" s="49">
        <v>-5.3527999999999996E-3</v>
      </c>
      <c r="O181" s="49">
        <v>-1.6711139999999999E-2</v>
      </c>
      <c r="P181" s="49">
        <v>-1.005586E-2</v>
      </c>
      <c r="Q181" s="49">
        <v>-5.3527999999999996E-3</v>
      </c>
      <c r="R181" s="49">
        <v>-6.4974E-4</v>
      </c>
      <c r="S181" s="49">
        <v>6.0055400000000002E-3</v>
      </c>
      <c r="T181" s="49" t="s">
        <v>19</v>
      </c>
      <c r="W181" s="7"/>
    </row>
    <row r="182" spans="1:23" x14ac:dyDescent="0.25">
      <c r="A182" s="49" t="str">
        <f t="shared" si="2"/>
        <v>41850ALL8_9All</v>
      </c>
      <c r="B182" s="7">
        <v>41850</v>
      </c>
      <c r="C182" s="49">
        <v>9</v>
      </c>
      <c r="D182" s="49" t="s">
        <v>16</v>
      </c>
      <c r="E182" s="49">
        <v>0.85460166999999998</v>
      </c>
      <c r="F182" s="49">
        <v>0.84608543000000003</v>
      </c>
      <c r="G182" s="49">
        <v>8</v>
      </c>
      <c r="H182" s="49">
        <v>15373.869000000001</v>
      </c>
      <c r="I182" s="49">
        <v>151478.98000000001</v>
      </c>
      <c r="J182" s="49">
        <v>73.131200000000007</v>
      </c>
      <c r="K182" s="49">
        <v>7.4870900000000001E-3</v>
      </c>
      <c r="L182" s="49">
        <v>7.3447900000000003E-3</v>
      </c>
      <c r="M182" s="49">
        <v>1.04882E-2</v>
      </c>
      <c r="N182" s="49">
        <v>8.5162399999999996E-3</v>
      </c>
      <c r="O182" s="49">
        <v>-4.9086599999999996E-3</v>
      </c>
      <c r="P182" s="49">
        <v>2.9574900000000001E-3</v>
      </c>
      <c r="Q182" s="49">
        <v>8.5162399999999996E-3</v>
      </c>
      <c r="R182" s="49">
        <v>1.4074990000000001E-2</v>
      </c>
      <c r="S182" s="49">
        <v>2.1941140000000001E-2</v>
      </c>
      <c r="T182" s="49" t="s">
        <v>19</v>
      </c>
      <c r="W182" s="7"/>
    </row>
    <row r="183" spans="1:23" x14ac:dyDescent="0.25">
      <c r="A183" s="49" t="str">
        <f t="shared" si="2"/>
        <v>41850ALL8_12All</v>
      </c>
      <c r="B183" s="7">
        <v>41850</v>
      </c>
      <c r="C183" s="49">
        <v>12</v>
      </c>
      <c r="D183" s="49" t="s">
        <v>16</v>
      </c>
      <c r="E183" s="49">
        <v>1.1704194999999999</v>
      </c>
      <c r="F183" s="49">
        <v>1.1712309000000001</v>
      </c>
      <c r="G183" s="49">
        <v>8</v>
      </c>
      <c r="H183" s="49">
        <v>15373.869000000001</v>
      </c>
      <c r="I183" s="49">
        <v>151478.98000000001</v>
      </c>
      <c r="J183" s="49">
        <v>84.225129999999993</v>
      </c>
      <c r="K183" s="49">
        <v>1.2298750000000001E-2</v>
      </c>
      <c r="L183" s="49">
        <v>1.202108E-2</v>
      </c>
      <c r="M183" s="49">
        <v>1.7197799999999999E-2</v>
      </c>
      <c r="N183" s="49">
        <v>-8.1139999999999999E-4</v>
      </c>
      <c r="O183" s="49">
        <v>-2.2824580000000001E-2</v>
      </c>
      <c r="P183" s="49">
        <v>-9.9262299999999994E-3</v>
      </c>
      <c r="Q183" s="49">
        <v>-8.1139999999999999E-4</v>
      </c>
      <c r="R183" s="49">
        <v>8.3034300000000005E-3</v>
      </c>
      <c r="S183" s="49">
        <v>2.120178E-2</v>
      </c>
      <c r="T183" s="49" t="s">
        <v>19</v>
      </c>
      <c r="W183" s="7"/>
    </row>
    <row r="184" spans="1:23" x14ac:dyDescent="0.25">
      <c r="A184" s="49" t="str">
        <f t="shared" si="2"/>
        <v>41850ALL8_8All</v>
      </c>
      <c r="B184" s="7">
        <v>41850</v>
      </c>
      <c r="C184" s="49">
        <v>8</v>
      </c>
      <c r="D184" s="49" t="s">
        <v>16</v>
      </c>
      <c r="E184" s="49">
        <v>0.83245484999999997</v>
      </c>
      <c r="F184" s="49">
        <v>0.81636746000000004</v>
      </c>
      <c r="G184" s="49">
        <v>8</v>
      </c>
      <c r="H184" s="49">
        <v>15373.869000000001</v>
      </c>
      <c r="I184" s="49">
        <v>151478.98000000001</v>
      </c>
      <c r="J184" s="49">
        <v>70.486949999999993</v>
      </c>
      <c r="K184" s="49">
        <v>6.9788699999999999E-3</v>
      </c>
      <c r="L184" s="49">
        <v>6.5616499999999996E-3</v>
      </c>
      <c r="M184" s="49">
        <v>9.5791000000000001E-3</v>
      </c>
      <c r="N184" s="49">
        <v>1.608739E-2</v>
      </c>
      <c r="O184" s="49">
        <v>3.82614E-3</v>
      </c>
      <c r="P184" s="49">
        <v>1.101047E-2</v>
      </c>
      <c r="Q184" s="49">
        <v>1.608739E-2</v>
      </c>
      <c r="R184" s="49">
        <v>2.1164309999999999E-2</v>
      </c>
      <c r="S184" s="49">
        <v>2.8348640000000001E-2</v>
      </c>
      <c r="T184" s="49" t="s">
        <v>19</v>
      </c>
      <c r="W184" s="7"/>
    </row>
    <row r="185" spans="1:23" x14ac:dyDescent="0.25">
      <c r="A185" s="49" t="str">
        <f t="shared" si="2"/>
        <v>41850ALL8_13All</v>
      </c>
      <c r="B185" s="7">
        <v>41850</v>
      </c>
      <c r="C185" s="49">
        <v>13</v>
      </c>
      <c r="D185" s="49" t="s">
        <v>16</v>
      </c>
      <c r="E185" s="49">
        <v>1.4008206000000001</v>
      </c>
      <c r="F185" s="49">
        <v>1.4061789</v>
      </c>
      <c r="G185" s="49">
        <v>8</v>
      </c>
      <c r="H185" s="49">
        <v>15373.869000000001</v>
      </c>
      <c r="I185" s="49">
        <v>151478.98000000001</v>
      </c>
      <c r="J185" s="49">
        <v>87.584469999999996</v>
      </c>
      <c r="K185" s="49">
        <v>1.407778E-2</v>
      </c>
      <c r="L185" s="49">
        <v>1.3713960000000001E-2</v>
      </c>
      <c r="M185" s="49">
        <v>1.9653400000000001E-2</v>
      </c>
      <c r="N185" s="49">
        <v>-5.3582999999999999E-3</v>
      </c>
      <c r="O185" s="49">
        <v>-3.0514650000000001E-2</v>
      </c>
      <c r="P185" s="49">
        <v>-1.57746E-2</v>
      </c>
      <c r="Q185" s="49">
        <v>-5.3582999999999999E-3</v>
      </c>
      <c r="R185" s="49">
        <v>5.058E-3</v>
      </c>
      <c r="S185" s="49">
        <v>1.9798050000000001E-2</v>
      </c>
      <c r="T185" s="49" t="s">
        <v>19</v>
      </c>
      <c r="W185" s="7"/>
    </row>
    <row r="186" spans="1:23" x14ac:dyDescent="0.25">
      <c r="A186" s="49" t="str">
        <f t="shared" si="2"/>
        <v>41850ALL8_1All</v>
      </c>
      <c r="B186" s="7">
        <v>41850</v>
      </c>
      <c r="C186" s="49">
        <v>1</v>
      </c>
      <c r="D186" s="49" t="s">
        <v>16</v>
      </c>
      <c r="E186" s="49">
        <v>1.0420775</v>
      </c>
      <c r="F186" s="49">
        <v>1.0350980000000001</v>
      </c>
      <c r="G186" s="49">
        <v>8</v>
      </c>
      <c r="H186" s="49">
        <v>15373.869000000001</v>
      </c>
      <c r="I186" s="49">
        <v>151478.98000000001</v>
      </c>
      <c r="J186" s="49">
        <v>75.710400000000007</v>
      </c>
      <c r="K186" s="49">
        <v>9.1361700000000007E-3</v>
      </c>
      <c r="L186" s="49">
        <v>8.8923000000000006E-3</v>
      </c>
      <c r="M186" s="49">
        <v>1.27492E-2</v>
      </c>
      <c r="N186" s="49">
        <v>6.9794999999999996E-3</v>
      </c>
      <c r="O186" s="49">
        <v>-9.3394800000000007E-3</v>
      </c>
      <c r="P186" s="49">
        <v>2.2242E-4</v>
      </c>
      <c r="Q186" s="49">
        <v>6.9794999999999996E-3</v>
      </c>
      <c r="R186" s="49">
        <v>1.373658E-2</v>
      </c>
      <c r="S186" s="49">
        <v>2.329848E-2</v>
      </c>
      <c r="T186" s="49" t="s">
        <v>19</v>
      </c>
      <c r="W186" s="7"/>
    </row>
    <row r="187" spans="1:23" x14ac:dyDescent="0.25">
      <c r="A187" s="49" t="str">
        <f t="shared" si="2"/>
        <v>41850ALL8_11All</v>
      </c>
      <c r="B187" s="7">
        <v>41850</v>
      </c>
      <c r="C187" s="49">
        <v>11</v>
      </c>
      <c r="D187" s="49" t="s">
        <v>16</v>
      </c>
      <c r="E187" s="49">
        <v>1.0083253000000001</v>
      </c>
      <c r="F187" s="49">
        <v>1.0086478999999999</v>
      </c>
      <c r="G187" s="49">
        <v>8</v>
      </c>
      <c r="H187" s="49">
        <v>15373.869000000001</v>
      </c>
      <c r="I187" s="49">
        <v>151478.98000000001</v>
      </c>
      <c r="J187" s="49">
        <v>80.690240000000003</v>
      </c>
      <c r="K187" s="49">
        <v>1.055125E-2</v>
      </c>
      <c r="L187" s="49">
        <v>1.029951E-2</v>
      </c>
      <c r="M187" s="49">
        <v>1.4744800000000001E-2</v>
      </c>
      <c r="N187" s="49">
        <v>-3.2259999999999998E-4</v>
      </c>
      <c r="O187" s="49">
        <v>-1.9195940000000002E-2</v>
      </c>
      <c r="P187" s="49">
        <v>-8.1373399999999999E-3</v>
      </c>
      <c r="Q187" s="49">
        <v>-3.2259999999999998E-4</v>
      </c>
      <c r="R187" s="49">
        <v>7.4921400000000004E-3</v>
      </c>
      <c r="S187" s="49">
        <v>1.855074E-2</v>
      </c>
      <c r="T187" s="49" t="s">
        <v>19</v>
      </c>
      <c r="W187" s="7"/>
    </row>
    <row r="188" spans="1:23" x14ac:dyDescent="0.25">
      <c r="A188" s="49" t="str">
        <f t="shared" si="2"/>
        <v>41850ALL8_22All</v>
      </c>
      <c r="B188" s="7">
        <v>41850</v>
      </c>
      <c r="C188" s="49">
        <v>22</v>
      </c>
      <c r="D188" s="49" t="s">
        <v>16</v>
      </c>
      <c r="E188" s="49">
        <v>2.0637357000000001</v>
      </c>
      <c r="F188" s="49">
        <v>2.1367465000000001</v>
      </c>
      <c r="G188" s="49">
        <v>8</v>
      </c>
      <c r="H188" s="49">
        <v>15373.869000000001</v>
      </c>
      <c r="I188" s="49">
        <v>151478.98000000001</v>
      </c>
      <c r="J188" s="49">
        <v>80.964429999999993</v>
      </c>
      <c r="K188" s="49">
        <v>1.421185E-2</v>
      </c>
      <c r="L188" s="49">
        <v>1.4439270000000001E-2</v>
      </c>
      <c r="M188" s="49">
        <v>2.026E-2</v>
      </c>
      <c r="N188" s="49">
        <v>-7.3010800000000001E-2</v>
      </c>
      <c r="O188" s="49">
        <v>-9.8943600000000007E-2</v>
      </c>
      <c r="P188" s="49">
        <v>-8.3748600000000006E-2</v>
      </c>
      <c r="Q188" s="49">
        <v>-7.3010800000000001E-2</v>
      </c>
      <c r="R188" s="49">
        <v>-6.2273000000000002E-2</v>
      </c>
      <c r="S188" s="49">
        <v>-4.7078000000000002E-2</v>
      </c>
      <c r="T188" s="49" t="s">
        <v>19</v>
      </c>
      <c r="W188" s="7"/>
    </row>
    <row r="189" spans="1:23" x14ac:dyDescent="0.25">
      <c r="A189" s="49" t="str">
        <f t="shared" si="2"/>
        <v>41850ALL8_18All</v>
      </c>
      <c r="B189" s="7">
        <v>41850</v>
      </c>
      <c r="C189" s="49">
        <v>18</v>
      </c>
      <c r="D189" s="49" t="s">
        <v>16</v>
      </c>
      <c r="E189" s="49">
        <v>2.6500347</v>
      </c>
      <c r="F189" s="49">
        <v>2.4383553999999998</v>
      </c>
      <c r="G189" s="49">
        <v>8</v>
      </c>
      <c r="H189" s="49">
        <v>15373.869000000001</v>
      </c>
      <c r="I189" s="49">
        <v>151478.98000000001</v>
      </c>
      <c r="J189" s="49">
        <v>94.201030000000003</v>
      </c>
      <c r="K189" s="49">
        <v>1.7617029999999999E-2</v>
      </c>
      <c r="L189" s="49">
        <v>1.595094E-2</v>
      </c>
      <c r="M189" s="49">
        <v>2.3765399999999999E-2</v>
      </c>
      <c r="N189" s="49">
        <v>0.21167929999999999</v>
      </c>
      <c r="O189" s="49">
        <v>0.18125959</v>
      </c>
      <c r="P189" s="49">
        <v>0.19908364000000001</v>
      </c>
      <c r="Q189" s="49">
        <v>0.21167929999999999</v>
      </c>
      <c r="R189" s="49">
        <v>0.22427496</v>
      </c>
      <c r="S189" s="49">
        <v>0.24209901</v>
      </c>
      <c r="T189" s="49" t="s">
        <v>19</v>
      </c>
      <c r="W189" s="7"/>
    </row>
    <row r="190" spans="1:23" x14ac:dyDescent="0.25">
      <c r="A190" s="49" t="str">
        <f t="shared" si="2"/>
        <v>41850ALL8_6All</v>
      </c>
      <c r="B190" s="7">
        <v>41850</v>
      </c>
      <c r="C190" s="49">
        <v>6</v>
      </c>
      <c r="D190" s="49" t="s">
        <v>16</v>
      </c>
      <c r="E190" s="49">
        <v>0.71328950999999996</v>
      </c>
      <c r="F190" s="49">
        <v>0.71152455000000003</v>
      </c>
      <c r="G190" s="49">
        <v>8</v>
      </c>
      <c r="H190" s="49">
        <v>15373.869000000001</v>
      </c>
      <c r="I190" s="49">
        <v>151478.98000000001</v>
      </c>
      <c r="J190" s="49">
        <v>69.491510000000005</v>
      </c>
      <c r="K190" s="49">
        <v>5.9864100000000002E-3</v>
      </c>
      <c r="L190" s="49">
        <v>5.8032800000000001E-3</v>
      </c>
      <c r="M190" s="49">
        <v>8.3376000000000006E-3</v>
      </c>
      <c r="N190" s="49">
        <v>1.7649600000000001E-3</v>
      </c>
      <c r="O190" s="49">
        <v>-8.9071700000000007E-3</v>
      </c>
      <c r="P190" s="49">
        <v>-2.6539699999999999E-3</v>
      </c>
      <c r="Q190" s="49">
        <v>1.7649600000000001E-3</v>
      </c>
      <c r="R190" s="49">
        <v>6.18389E-3</v>
      </c>
      <c r="S190" s="49">
        <v>1.243709E-2</v>
      </c>
      <c r="T190" s="49" t="s">
        <v>19</v>
      </c>
      <c r="W190" s="7"/>
    </row>
    <row r="191" spans="1:23" x14ac:dyDescent="0.25">
      <c r="A191" s="49" t="str">
        <f t="shared" si="2"/>
        <v>41850ALL8_2All</v>
      </c>
      <c r="B191" s="7">
        <v>41850</v>
      </c>
      <c r="C191" s="49">
        <v>2</v>
      </c>
      <c r="D191" s="49" t="s">
        <v>16</v>
      </c>
      <c r="E191" s="49">
        <v>0.89263570000000003</v>
      </c>
      <c r="F191" s="49">
        <v>0.89074226000000001</v>
      </c>
      <c r="G191" s="49">
        <v>8</v>
      </c>
      <c r="H191" s="49">
        <v>15373.869000000001</v>
      </c>
      <c r="I191" s="49">
        <v>151478.98000000001</v>
      </c>
      <c r="J191" s="49">
        <v>73.851070000000007</v>
      </c>
      <c r="K191" s="49">
        <v>7.97491E-3</v>
      </c>
      <c r="L191" s="49">
        <v>7.7432100000000004E-3</v>
      </c>
      <c r="M191" s="49">
        <v>1.11156E-2</v>
      </c>
      <c r="N191" s="49">
        <v>1.8934399999999999E-3</v>
      </c>
      <c r="O191" s="49">
        <v>-1.233453E-2</v>
      </c>
      <c r="P191" s="49">
        <v>-3.99783E-3</v>
      </c>
      <c r="Q191" s="49">
        <v>1.8934399999999999E-3</v>
      </c>
      <c r="R191" s="49">
        <v>7.7847100000000002E-3</v>
      </c>
      <c r="S191" s="49">
        <v>1.6121409999999999E-2</v>
      </c>
      <c r="T191" s="49" t="s">
        <v>19</v>
      </c>
      <c r="W191" s="7"/>
    </row>
    <row r="192" spans="1:23" x14ac:dyDescent="0.25">
      <c r="A192" s="49" t="str">
        <f t="shared" si="2"/>
        <v>41850ALL8_10All</v>
      </c>
      <c r="B192" s="7">
        <v>41850</v>
      </c>
      <c r="C192" s="49">
        <v>10</v>
      </c>
      <c r="D192" s="49" t="s">
        <v>16</v>
      </c>
      <c r="E192" s="49">
        <v>0.91491960999999999</v>
      </c>
      <c r="F192" s="49">
        <v>0.90769171000000004</v>
      </c>
      <c r="G192" s="49">
        <v>8</v>
      </c>
      <c r="H192" s="49">
        <v>15373.869000000001</v>
      </c>
      <c r="I192" s="49">
        <v>151478.98000000001</v>
      </c>
      <c r="J192" s="49">
        <v>76.990260000000006</v>
      </c>
      <c r="K192" s="49">
        <v>8.8799299999999994E-3</v>
      </c>
      <c r="L192" s="49">
        <v>8.7751300000000008E-3</v>
      </c>
      <c r="M192" s="49">
        <v>1.2484200000000001E-2</v>
      </c>
      <c r="N192" s="49">
        <v>7.2278999999999998E-3</v>
      </c>
      <c r="O192" s="49">
        <v>-8.7518800000000001E-3</v>
      </c>
      <c r="P192" s="49">
        <v>6.1127000000000002E-4</v>
      </c>
      <c r="Q192" s="49">
        <v>7.2278999999999998E-3</v>
      </c>
      <c r="R192" s="49">
        <v>1.3844530000000001E-2</v>
      </c>
      <c r="S192" s="49">
        <v>2.3207680000000001E-2</v>
      </c>
      <c r="T192" s="49" t="s">
        <v>19</v>
      </c>
      <c r="W192" s="7"/>
    </row>
    <row r="193" spans="1:23" x14ac:dyDescent="0.25">
      <c r="A193" s="49" t="str">
        <f t="shared" si="2"/>
        <v>41850ALL8_3All</v>
      </c>
      <c r="B193" s="7">
        <v>41850</v>
      </c>
      <c r="C193" s="49">
        <v>3</v>
      </c>
      <c r="D193" s="49" t="s">
        <v>16</v>
      </c>
      <c r="E193" s="49">
        <v>0.78968654999999999</v>
      </c>
      <c r="F193" s="49">
        <v>0.78910678999999995</v>
      </c>
      <c r="G193" s="49">
        <v>8</v>
      </c>
      <c r="H193" s="49">
        <v>15373.869000000001</v>
      </c>
      <c r="I193" s="49">
        <v>151478.98000000001</v>
      </c>
      <c r="J193" s="49">
        <v>72.769540000000006</v>
      </c>
      <c r="K193" s="49">
        <v>7.0149899999999996E-3</v>
      </c>
      <c r="L193" s="49">
        <v>6.8248099999999997E-3</v>
      </c>
      <c r="M193" s="49">
        <v>9.7871E-3</v>
      </c>
      <c r="N193" s="49">
        <v>5.7976000000000002E-4</v>
      </c>
      <c r="O193" s="49">
        <v>-1.194773E-2</v>
      </c>
      <c r="P193" s="49">
        <v>-4.6074000000000002E-3</v>
      </c>
      <c r="Q193" s="49">
        <v>5.7976000000000002E-4</v>
      </c>
      <c r="R193" s="49">
        <v>5.76692E-3</v>
      </c>
      <c r="S193" s="49">
        <v>1.3107250000000001E-2</v>
      </c>
      <c r="T193" s="49" t="s">
        <v>19</v>
      </c>
      <c r="W193" s="7"/>
    </row>
    <row r="194" spans="1:23" x14ac:dyDescent="0.25">
      <c r="A194" s="49" t="str">
        <f t="shared" si="2"/>
        <v>41850ALL9_19All</v>
      </c>
      <c r="B194" s="7">
        <v>41850</v>
      </c>
      <c r="C194" s="49">
        <v>19</v>
      </c>
      <c r="D194" s="49" t="s">
        <v>16</v>
      </c>
      <c r="E194" s="49">
        <v>2.6655563</v>
      </c>
      <c r="F194" s="49">
        <v>2.4843937</v>
      </c>
      <c r="G194" s="49">
        <v>9</v>
      </c>
      <c r="H194" s="49">
        <v>14965.027</v>
      </c>
      <c r="I194" s="49">
        <v>151478.98000000001</v>
      </c>
      <c r="J194" s="49">
        <v>92.642229999999998</v>
      </c>
      <c r="K194" s="49">
        <v>1.714297E-2</v>
      </c>
      <c r="L194" s="49">
        <v>1.585402E-2</v>
      </c>
      <c r="M194" s="49">
        <v>2.3350200000000002E-2</v>
      </c>
      <c r="N194" s="49">
        <v>0.18116260000000001</v>
      </c>
      <c r="O194" s="49">
        <v>0.15127434000000001</v>
      </c>
      <c r="P194" s="49">
        <v>0.16878699</v>
      </c>
      <c r="Q194" s="49">
        <v>0.18116260000000001</v>
      </c>
      <c r="R194" s="49">
        <v>0.19353820999999999</v>
      </c>
      <c r="S194" s="49">
        <v>0.21105086000000001</v>
      </c>
      <c r="T194" s="49" t="s">
        <v>19</v>
      </c>
      <c r="W194" s="7"/>
    </row>
    <row r="195" spans="1:23" x14ac:dyDescent="0.25">
      <c r="A195" s="49" t="str">
        <f t="shared" ref="A195:A258" si="3">CONCATENATE(B195,D195,G195,"_",C195,T195)</f>
        <v>41850ALL9_12All</v>
      </c>
      <c r="B195" s="7">
        <v>41850</v>
      </c>
      <c r="C195" s="49">
        <v>12</v>
      </c>
      <c r="D195" s="49" t="s">
        <v>16</v>
      </c>
      <c r="E195" s="49">
        <v>1.1704194999999999</v>
      </c>
      <c r="F195" s="49">
        <v>1.1799401</v>
      </c>
      <c r="G195" s="49">
        <v>9</v>
      </c>
      <c r="H195" s="49">
        <v>14965.027</v>
      </c>
      <c r="I195" s="49">
        <v>151478.98000000001</v>
      </c>
      <c r="J195" s="49">
        <v>84.225129999999993</v>
      </c>
      <c r="K195" s="49">
        <v>1.2298750000000001E-2</v>
      </c>
      <c r="L195" s="49">
        <v>1.2358829999999999E-2</v>
      </c>
      <c r="M195" s="49">
        <v>1.7435599999999999E-2</v>
      </c>
      <c r="N195" s="49">
        <v>-9.5206000000000006E-3</v>
      </c>
      <c r="O195" s="49">
        <v>-3.1838169999999999E-2</v>
      </c>
      <c r="P195" s="49">
        <v>-1.8761469999999999E-2</v>
      </c>
      <c r="Q195" s="49">
        <v>-9.5206000000000006E-3</v>
      </c>
      <c r="R195" s="49">
        <v>-2.7973000000000001E-4</v>
      </c>
      <c r="S195" s="49">
        <v>1.279697E-2</v>
      </c>
      <c r="T195" s="49" t="s">
        <v>19</v>
      </c>
      <c r="W195" s="7"/>
    </row>
    <row r="196" spans="1:23" x14ac:dyDescent="0.25">
      <c r="A196" s="49" t="str">
        <f t="shared" si="3"/>
        <v>41850ALL9_7All</v>
      </c>
      <c r="B196" s="7">
        <v>41850</v>
      </c>
      <c r="C196" s="49">
        <v>7</v>
      </c>
      <c r="D196" s="49" t="s">
        <v>16</v>
      </c>
      <c r="E196" s="49">
        <v>0.76280084000000004</v>
      </c>
      <c r="F196" s="49">
        <v>0.77831024000000004</v>
      </c>
      <c r="G196" s="49">
        <v>9</v>
      </c>
      <c r="H196" s="49">
        <v>14965.027</v>
      </c>
      <c r="I196" s="49">
        <v>151478.98000000001</v>
      </c>
      <c r="J196" s="49">
        <v>69.027060000000006</v>
      </c>
      <c r="K196" s="49">
        <v>6.3342399999999997E-3</v>
      </c>
      <c r="L196" s="49">
        <v>6.44313E-3</v>
      </c>
      <c r="M196" s="49">
        <v>9.0352999999999996E-3</v>
      </c>
      <c r="N196" s="49">
        <v>-1.55094E-2</v>
      </c>
      <c r="O196" s="49">
        <v>-2.7074580000000001E-2</v>
      </c>
      <c r="P196" s="49">
        <v>-2.0298110000000001E-2</v>
      </c>
      <c r="Q196" s="49">
        <v>-1.55094E-2</v>
      </c>
      <c r="R196" s="49">
        <v>-1.072069E-2</v>
      </c>
      <c r="S196" s="49">
        <v>-3.94422E-3</v>
      </c>
      <c r="T196" s="49" t="s">
        <v>19</v>
      </c>
      <c r="W196" s="7"/>
    </row>
    <row r="197" spans="1:23" x14ac:dyDescent="0.25">
      <c r="A197" s="49" t="str">
        <f t="shared" si="3"/>
        <v>41850ALL9_8All</v>
      </c>
      <c r="B197" s="7">
        <v>41850</v>
      </c>
      <c r="C197" s="49">
        <v>8</v>
      </c>
      <c r="D197" s="49" t="s">
        <v>16</v>
      </c>
      <c r="E197" s="49">
        <v>0.83245484999999997</v>
      </c>
      <c r="F197" s="49">
        <v>0.83437954000000003</v>
      </c>
      <c r="G197" s="49">
        <v>9</v>
      </c>
      <c r="H197" s="49">
        <v>14965.027</v>
      </c>
      <c r="I197" s="49">
        <v>151478.98000000001</v>
      </c>
      <c r="J197" s="49">
        <v>70.486949999999993</v>
      </c>
      <c r="K197" s="49">
        <v>6.9788699999999999E-3</v>
      </c>
      <c r="L197" s="49">
        <v>7.0879999999999997E-3</v>
      </c>
      <c r="M197" s="49">
        <v>9.9471000000000004E-3</v>
      </c>
      <c r="N197" s="49">
        <v>-1.92469E-3</v>
      </c>
      <c r="O197" s="49">
        <v>-1.465698E-2</v>
      </c>
      <c r="P197" s="49">
        <v>-7.1966499999999997E-3</v>
      </c>
      <c r="Q197" s="49">
        <v>-1.92469E-3</v>
      </c>
      <c r="R197" s="49">
        <v>3.3472699999999998E-3</v>
      </c>
      <c r="S197" s="49">
        <v>1.0807600000000001E-2</v>
      </c>
      <c r="T197" s="49" t="s">
        <v>19</v>
      </c>
      <c r="W197" s="7"/>
    </row>
    <row r="198" spans="1:23" x14ac:dyDescent="0.25">
      <c r="A198" s="49" t="str">
        <f t="shared" si="3"/>
        <v>41850ALL9_10All</v>
      </c>
      <c r="B198" s="7">
        <v>41850</v>
      </c>
      <c r="C198" s="49">
        <v>10</v>
      </c>
      <c r="D198" s="49" t="s">
        <v>16</v>
      </c>
      <c r="E198" s="49">
        <v>0.91491960999999999</v>
      </c>
      <c r="F198" s="49">
        <v>0.91679184000000002</v>
      </c>
      <c r="G198" s="49">
        <v>9</v>
      </c>
      <c r="H198" s="49">
        <v>14965.027</v>
      </c>
      <c r="I198" s="49">
        <v>151478.98000000001</v>
      </c>
      <c r="J198" s="49">
        <v>76.990260000000006</v>
      </c>
      <c r="K198" s="49">
        <v>8.8799299999999994E-3</v>
      </c>
      <c r="L198" s="49">
        <v>8.97068E-3</v>
      </c>
      <c r="M198" s="49">
        <v>1.2622400000000001E-2</v>
      </c>
      <c r="N198" s="49">
        <v>-1.8722299999999999E-3</v>
      </c>
      <c r="O198" s="49">
        <v>-1.80289E-2</v>
      </c>
      <c r="P198" s="49">
        <v>-8.5620999999999996E-3</v>
      </c>
      <c r="Q198" s="49">
        <v>-1.8722299999999999E-3</v>
      </c>
      <c r="R198" s="49">
        <v>4.8176399999999998E-3</v>
      </c>
      <c r="S198" s="49">
        <v>1.4284440000000001E-2</v>
      </c>
      <c r="T198" s="49" t="s">
        <v>19</v>
      </c>
      <c r="W198" s="7"/>
    </row>
    <row r="199" spans="1:23" x14ac:dyDescent="0.25">
      <c r="A199" s="49" t="str">
        <f t="shared" si="3"/>
        <v>41850ALL9_9All</v>
      </c>
      <c r="B199" s="7">
        <v>41850</v>
      </c>
      <c r="C199" s="49">
        <v>9</v>
      </c>
      <c r="D199" s="49" t="s">
        <v>16</v>
      </c>
      <c r="E199" s="49">
        <v>0.85460166999999998</v>
      </c>
      <c r="F199" s="49">
        <v>0.85977559999999997</v>
      </c>
      <c r="G199" s="49">
        <v>9</v>
      </c>
      <c r="H199" s="49">
        <v>14965.027</v>
      </c>
      <c r="I199" s="49">
        <v>151478.98000000001</v>
      </c>
      <c r="J199" s="49">
        <v>73.131200000000007</v>
      </c>
      <c r="K199" s="49">
        <v>7.4870900000000001E-3</v>
      </c>
      <c r="L199" s="49">
        <v>7.7728600000000004E-3</v>
      </c>
      <c r="M199" s="49">
        <v>1.0792299999999999E-2</v>
      </c>
      <c r="N199" s="49">
        <v>-5.1739300000000002E-3</v>
      </c>
      <c r="O199" s="49">
        <v>-1.8988069999999999E-2</v>
      </c>
      <c r="P199" s="49">
        <v>-1.089385E-2</v>
      </c>
      <c r="Q199" s="49">
        <v>-5.1739300000000002E-3</v>
      </c>
      <c r="R199" s="49">
        <v>5.4599E-4</v>
      </c>
      <c r="S199" s="49">
        <v>8.6402100000000006E-3</v>
      </c>
      <c r="T199" s="49" t="s">
        <v>19</v>
      </c>
      <c r="W199" s="7"/>
    </row>
    <row r="200" spans="1:23" x14ac:dyDescent="0.25">
      <c r="A200" s="49" t="str">
        <f t="shared" si="3"/>
        <v>41850ALL9_22All</v>
      </c>
      <c r="B200" s="7">
        <v>41850</v>
      </c>
      <c r="C200" s="49">
        <v>22</v>
      </c>
      <c r="D200" s="49" t="s">
        <v>16</v>
      </c>
      <c r="E200" s="49">
        <v>2.0637357000000001</v>
      </c>
      <c r="F200" s="49">
        <v>2.1742281999999999</v>
      </c>
      <c r="G200" s="49">
        <v>9</v>
      </c>
      <c r="H200" s="49">
        <v>14965.027</v>
      </c>
      <c r="I200" s="49">
        <v>151478.98000000001</v>
      </c>
      <c r="J200" s="49">
        <v>80.964429999999993</v>
      </c>
      <c r="K200" s="49">
        <v>1.421185E-2</v>
      </c>
      <c r="L200" s="49">
        <v>1.494474E-2</v>
      </c>
      <c r="M200" s="49">
        <v>2.0623300000000001E-2</v>
      </c>
      <c r="N200" s="49">
        <v>-0.11049249999999999</v>
      </c>
      <c r="O200" s="49">
        <v>-0.13689032000000001</v>
      </c>
      <c r="P200" s="49">
        <v>-0.12142285</v>
      </c>
      <c r="Q200" s="49">
        <v>-0.11049249999999999</v>
      </c>
      <c r="R200" s="49">
        <v>-9.9562150000000002E-2</v>
      </c>
      <c r="S200" s="49">
        <v>-8.4094680000000005E-2</v>
      </c>
      <c r="T200" s="49" t="s">
        <v>19</v>
      </c>
      <c r="W200" s="7"/>
    </row>
    <row r="201" spans="1:23" x14ac:dyDescent="0.25">
      <c r="A201" s="49" t="str">
        <f t="shared" si="3"/>
        <v>41850ALL9_17All</v>
      </c>
      <c r="B201" s="7">
        <v>41850</v>
      </c>
      <c r="C201" s="49">
        <v>17</v>
      </c>
      <c r="D201" s="49" t="s">
        <v>16</v>
      </c>
      <c r="E201" s="49">
        <v>2.4567698</v>
      </c>
      <c r="F201" s="49">
        <v>2.4325768000000001</v>
      </c>
      <c r="G201" s="49">
        <v>9</v>
      </c>
      <c r="H201" s="49">
        <v>14965.027</v>
      </c>
      <c r="I201" s="49">
        <v>151478.98000000001</v>
      </c>
      <c r="J201" s="49">
        <v>95.138599999999997</v>
      </c>
      <c r="K201" s="49">
        <v>1.7651340000000001E-2</v>
      </c>
      <c r="L201" s="49">
        <v>1.7331530000000001E-2</v>
      </c>
      <c r="M201" s="49">
        <v>2.4737700000000001E-2</v>
      </c>
      <c r="N201" s="49">
        <v>2.4192999999999999E-2</v>
      </c>
      <c r="O201" s="49">
        <v>-7.4712600000000004E-3</v>
      </c>
      <c r="P201" s="49">
        <v>1.108202E-2</v>
      </c>
      <c r="Q201" s="49">
        <v>2.4192999999999999E-2</v>
      </c>
      <c r="R201" s="49">
        <v>3.730398E-2</v>
      </c>
      <c r="S201" s="49">
        <v>5.5857259999999999E-2</v>
      </c>
      <c r="T201" s="49" t="s">
        <v>19</v>
      </c>
      <c r="W201" s="7"/>
    </row>
    <row r="202" spans="1:23" x14ac:dyDescent="0.25">
      <c r="A202" s="49" t="str">
        <f t="shared" si="3"/>
        <v>41850ALL9_14All</v>
      </c>
      <c r="B202" s="7">
        <v>41850</v>
      </c>
      <c r="C202" s="49">
        <v>14</v>
      </c>
      <c r="D202" s="49" t="s">
        <v>16</v>
      </c>
      <c r="E202" s="49">
        <v>1.646517</v>
      </c>
      <c r="F202" s="49">
        <v>1.6649894000000001</v>
      </c>
      <c r="G202" s="49">
        <v>9</v>
      </c>
      <c r="H202" s="49">
        <v>14965.027</v>
      </c>
      <c r="I202" s="49">
        <v>151478.98000000001</v>
      </c>
      <c r="J202" s="49">
        <v>90.028930000000003</v>
      </c>
      <c r="K202" s="49">
        <v>1.5496680000000001E-2</v>
      </c>
      <c r="L202" s="49">
        <v>1.5409880000000001E-2</v>
      </c>
      <c r="M202" s="49">
        <v>2.18543E-2</v>
      </c>
      <c r="N202" s="49">
        <v>-1.84724E-2</v>
      </c>
      <c r="O202" s="49">
        <v>-4.6445899999999998E-2</v>
      </c>
      <c r="P202" s="49">
        <v>-3.0055180000000001E-2</v>
      </c>
      <c r="Q202" s="49">
        <v>-1.84724E-2</v>
      </c>
      <c r="R202" s="49">
        <v>-6.8896199999999999E-3</v>
      </c>
      <c r="S202" s="49">
        <v>9.5011000000000002E-3</v>
      </c>
      <c r="T202" s="49" t="s">
        <v>19</v>
      </c>
      <c r="W202" s="7"/>
    </row>
    <row r="203" spans="1:23" x14ac:dyDescent="0.25">
      <c r="A203" s="49" t="str">
        <f t="shared" si="3"/>
        <v>41850ALL9_11All</v>
      </c>
      <c r="B203" s="7">
        <v>41850</v>
      </c>
      <c r="C203" s="49">
        <v>11</v>
      </c>
      <c r="D203" s="49" t="s">
        <v>16</v>
      </c>
      <c r="E203" s="49">
        <v>1.0083253000000001</v>
      </c>
      <c r="F203" s="49">
        <v>1.0144302000000001</v>
      </c>
      <c r="G203" s="49">
        <v>9</v>
      </c>
      <c r="H203" s="49">
        <v>14965.027</v>
      </c>
      <c r="I203" s="49">
        <v>151478.98000000001</v>
      </c>
      <c r="J203" s="49">
        <v>80.690240000000003</v>
      </c>
      <c r="K203" s="49">
        <v>1.055125E-2</v>
      </c>
      <c r="L203" s="49">
        <v>1.056459E-2</v>
      </c>
      <c r="M203" s="49">
        <v>1.49312E-2</v>
      </c>
      <c r="N203" s="49">
        <v>-6.1048999999999999E-3</v>
      </c>
      <c r="O203" s="49">
        <v>-2.5216840000000001E-2</v>
      </c>
      <c r="P203" s="49">
        <v>-1.401844E-2</v>
      </c>
      <c r="Q203" s="49">
        <v>-6.1048999999999999E-3</v>
      </c>
      <c r="R203" s="49">
        <v>1.80864E-3</v>
      </c>
      <c r="S203" s="49">
        <v>1.3007039999999999E-2</v>
      </c>
      <c r="T203" s="49" t="s">
        <v>19</v>
      </c>
      <c r="W203" s="7"/>
    </row>
    <row r="204" spans="1:23" x14ac:dyDescent="0.25">
      <c r="A204" s="49" t="str">
        <f t="shared" si="3"/>
        <v>41850ALL9_21All</v>
      </c>
      <c r="B204" s="7">
        <v>41850</v>
      </c>
      <c r="C204" s="49">
        <v>21</v>
      </c>
      <c r="D204" s="49" t="s">
        <v>16</v>
      </c>
      <c r="E204" s="49">
        <v>2.2943115999999999</v>
      </c>
      <c r="F204" s="49">
        <v>2.5133223</v>
      </c>
      <c r="G204" s="49">
        <v>9</v>
      </c>
      <c r="H204" s="49">
        <v>14965.027</v>
      </c>
      <c r="I204" s="49">
        <v>151478.98000000001</v>
      </c>
      <c r="J204" s="49">
        <v>84.522540000000006</v>
      </c>
      <c r="K204" s="49">
        <v>1.5258849999999999E-2</v>
      </c>
      <c r="L204" s="49">
        <v>1.6068490000000001E-2</v>
      </c>
      <c r="M204" s="49">
        <v>2.21592E-2</v>
      </c>
      <c r="N204" s="49">
        <v>-0.2190107</v>
      </c>
      <c r="O204" s="49">
        <v>-0.24737448000000001</v>
      </c>
      <c r="P204" s="49">
        <v>-0.23075508</v>
      </c>
      <c r="Q204" s="49">
        <v>-0.2190107</v>
      </c>
      <c r="R204" s="49">
        <v>-0.20726632</v>
      </c>
      <c r="S204" s="49">
        <v>-0.19064692</v>
      </c>
      <c r="T204" s="49" t="s">
        <v>19</v>
      </c>
      <c r="W204" s="7"/>
    </row>
    <row r="205" spans="1:23" x14ac:dyDescent="0.25">
      <c r="A205" s="49" t="str">
        <f t="shared" si="3"/>
        <v>41850ALL9_18All</v>
      </c>
      <c r="B205" s="7">
        <v>41850</v>
      </c>
      <c r="C205" s="49">
        <v>18</v>
      </c>
      <c r="D205" s="49" t="s">
        <v>16</v>
      </c>
      <c r="E205" s="49">
        <v>2.6500347</v>
      </c>
      <c r="F205" s="49">
        <v>2.6196085</v>
      </c>
      <c r="G205" s="49">
        <v>9</v>
      </c>
      <c r="H205" s="49">
        <v>14965.027</v>
      </c>
      <c r="I205" s="49">
        <v>151478.98000000001</v>
      </c>
      <c r="J205" s="49">
        <v>94.201030000000003</v>
      </c>
      <c r="K205" s="49">
        <v>1.7617029999999999E-2</v>
      </c>
      <c r="L205" s="49">
        <v>1.7296860000000001E-2</v>
      </c>
      <c r="M205" s="49">
        <v>2.46889E-2</v>
      </c>
      <c r="N205" s="49">
        <v>3.04262E-2</v>
      </c>
      <c r="O205" s="49">
        <v>-1.17559E-3</v>
      </c>
      <c r="P205" s="49">
        <v>1.7341079999999998E-2</v>
      </c>
      <c r="Q205" s="49">
        <v>3.04262E-2</v>
      </c>
      <c r="R205" s="49">
        <v>4.3511319999999999E-2</v>
      </c>
      <c r="S205" s="49">
        <v>6.2027989999999998E-2</v>
      </c>
      <c r="T205" s="49" t="s">
        <v>19</v>
      </c>
      <c r="W205" s="7"/>
    </row>
    <row r="206" spans="1:23" x14ac:dyDescent="0.25">
      <c r="A206" s="49" t="str">
        <f t="shared" si="3"/>
        <v>41850ALL9_4All</v>
      </c>
      <c r="B206" s="7">
        <v>41850</v>
      </c>
      <c r="C206" s="49">
        <v>4</v>
      </c>
      <c r="D206" s="49" t="s">
        <v>16</v>
      </c>
      <c r="E206" s="49">
        <v>0.72652322000000003</v>
      </c>
      <c r="F206" s="49">
        <v>0.72426994</v>
      </c>
      <c r="G206" s="49">
        <v>9</v>
      </c>
      <c r="H206" s="49">
        <v>14965.027</v>
      </c>
      <c r="I206" s="49">
        <v>151478.98000000001</v>
      </c>
      <c r="J206" s="49">
        <v>71.898250000000004</v>
      </c>
      <c r="K206" s="49">
        <v>6.3323800000000003E-3</v>
      </c>
      <c r="L206" s="49">
        <v>6.2783600000000002E-3</v>
      </c>
      <c r="M206" s="49">
        <v>8.9172000000000001E-3</v>
      </c>
      <c r="N206" s="49">
        <v>2.2532799999999999E-3</v>
      </c>
      <c r="O206" s="49">
        <v>-9.1607400000000005E-3</v>
      </c>
      <c r="P206" s="49">
        <v>-2.47284E-3</v>
      </c>
      <c r="Q206" s="49">
        <v>2.2532799999999999E-3</v>
      </c>
      <c r="R206" s="49">
        <v>6.9794000000000002E-3</v>
      </c>
      <c r="S206" s="49">
        <v>1.36673E-2</v>
      </c>
      <c r="T206" s="49" t="s">
        <v>19</v>
      </c>
      <c r="W206" s="7"/>
    </row>
    <row r="207" spans="1:23" x14ac:dyDescent="0.25">
      <c r="A207" s="49" t="str">
        <f t="shared" si="3"/>
        <v>41850ALL9_16All</v>
      </c>
      <c r="B207" s="7">
        <v>41850</v>
      </c>
      <c r="C207" s="49">
        <v>16</v>
      </c>
      <c r="D207" s="49" t="s">
        <v>16</v>
      </c>
      <c r="E207" s="49">
        <v>2.1888420000000002</v>
      </c>
      <c r="F207" s="49">
        <v>2.1941863000000001</v>
      </c>
      <c r="G207" s="49">
        <v>9</v>
      </c>
      <c r="H207" s="49">
        <v>14965.027</v>
      </c>
      <c r="I207" s="49">
        <v>151478.98000000001</v>
      </c>
      <c r="J207" s="49">
        <v>94.615759999999995</v>
      </c>
      <c r="K207" s="49">
        <v>1.7351789999999999E-2</v>
      </c>
      <c r="L207" s="49">
        <v>1.7103610000000002E-2</v>
      </c>
      <c r="M207" s="49">
        <v>2.4364299999999998E-2</v>
      </c>
      <c r="N207" s="49">
        <v>-5.3442999999999997E-3</v>
      </c>
      <c r="O207" s="49">
        <v>-3.6530600000000003E-2</v>
      </c>
      <c r="P207" s="49">
        <v>-1.825738E-2</v>
      </c>
      <c r="Q207" s="49">
        <v>-5.3442999999999997E-3</v>
      </c>
      <c r="R207" s="49">
        <v>7.5687799999999998E-3</v>
      </c>
      <c r="S207" s="49">
        <v>2.5842E-2</v>
      </c>
      <c r="T207" s="49" t="s">
        <v>19</v>
      </c>
      <c r="W207" s="7"/>
    </row>
    <row r="208" spans="1:23" x14ac:dyDescent="0.25">
      <c r="A208" s="49" t="str">
        <f t="shared" si="3"/>
        <v>41850ALL9_24All</v>
      </c>
      <c r="B208" s="7">
        <v>41850</v>
      </c>
      <c r="C208" s="49">
        <v>24</v>
      </c>
      <c r="D208" s="49" t="s">
        <v>16</v>
      </c>
      <c r="E208" s="49">
        <v>1.3046964999999999</v>
      </c>
      <c r="F208" s="49">
        <v>1.3371732000000001</v>
      </c>
      <c r="G208" s="49">
        <v>9</v>
      </c>
      <c r="H208" s="49">
        <v>14965.027</v>
      </c>
      <c r="I208" s="49">
        <v>151478.98000000001</v>
      </c>
      <c r="J208" s="49">
        <v>75.486549999999994</v>
      </c>
      <c r="K208" s="49">
        <v>1.083142E-2</v>
      </c>
      <c r="L208" s="49">
        <v>1.1129409999999999E-2</v>
      </c>
      <c r="M208" s="49">
        <v>1.55301E-2</v>
      </c>
      <c r="N208" s="49">
        <v>-3.2476699999999997E-2</v>
      </c>
      <c r="O208" s="49">
        <v>-5.2355230000000003E-2</v>
      </c>
      <c r="P208" s="49">
        <v>-4.0707649999999998E-2</v>
      </c>
      <c r="Q208" s="49">
        <v>-3.2476699999999997E-2</v>
      </c>
      <c r="R208" s="49">
        <v>-2.424575E-2</v>
      </c>
      <c r="S208" s="49">
        <v>-1.2598170000000001E-2</v>
      </c>
      <c r="T208" s="49" t="s">
        <v>19</v>
      </c>
      <c r="W208" s="7"/>
    </row>
    <row r="209" spans="1:23" x14ac:dyDescent="0.25">
      <c r="A209" s="49" t="str">
        <f t="shared" si="3"/>
        <v>41850ALL9_6All</v>
      </c>
      <c r="B209" s="7">
        <v>41850</v>
      </c>
      <c r="C209" s="49">
        <v>6</v>
      </c>
      <c r="D209" s="49" t="s">
        <v>16</v>
      </c>
      <c r="E209" s="49">
        <v>0.71328950999999996</v>
      </c>
      <c r="F209" s="49">
        <v>0.71047782000000004</v>
      </c>
      <c r="G209" s="49">
        <v>9</v>
      </c>
      <c r="H209" s="49">
        <v>14965.027</v>
      </c>
      <c r="I209" s="49">
        <v>151478.98000000001</v>
      </c>
      <c r="J209" s="49">
        <v>69.491510000000005</v>
      </c>
      <c r="K209" s="49">
        <v>5.9864100000000002E-3</v>
      </c>
      <c r="L209" s="49">
        <v>5.8600099999999997E-3</v>
      </c>
      <c r="M209" s="49">
        <v>8.3771999999999996E-3</v>
      </c>
      <c r="N209" s="49">
        <v>2.8116899999999999E-3</v>
      </c>
      <c r="O209" s="49">
        <v>-7.9111300000000006E-3</v>
      </c>
      <c r="P209" s="49">
        <v>-1.62823E-3</v>
      </c>
      <c r="Q209" s="49">
        <v>2.8116899999999999E-3</v>
      </c>
      <c r="R209" s="49">
        <v>7.2516100000000003E-3</v>
      </c>
      <c r="S209" s="49">
        <v>1.353451E-2</v>
      </c>
      <c r="T209" s="49" t="s">
        <v>19</v>
      </c>
      <c r="W209" s="7"/>
    </row>
    <row r="210" spans="1:23" x14ac:dyDescent="0.25">
      <c r="A210" s="49" t="str">
        <f t="shared" si="3"/>
        <v>41850ALL9_13All</v>
      </c>
      <c r="B210" s="7">
        <v>41850</v>
      </c>
      <c r="C210" s="49">
        <v>13</v>
      </c>
      <c r="D210" s="49" t="s">
        <v>16</v>
      </c>
      <c r="E210" s="49">
        <v>1.4008206000000001</v>
      </c>
      <c r="F210" s="49">
        <v>1.4054325000000001</v>
      </c>
      <c r="G210" s="49">
        <v>9</v>
      </c>
      <c r="H210" s="49">
        <v>14965.027</v>
      </c>
      <c r="I210" s="49">
        <v>151478.98000000001</v>
      </c>
      <c r="J210" s="49">
        <v>87.584469999999996</v>
      </c>
      <c r="K210" s="49">
        <v>1.407778E-2</v>
      </c>
      <c r="L210" s="49">
        <v>1.392115E-2</v>
      </c>
      <c r="M210" s="49">
        <v>1.97985E-2</v>
      </c>
      <c r="N210" s="49">
        <v>-4.6119000000000004E-3</v>
      </c>
      <c r="O210" s="49">
        <v>-2.9953980000000002E-2</v>
      </c>
      <c r="P210" s="49">
        <v>-1.510511E-2</v>
      </c>
      <c r="Q210" s="49">
        <v>-4.6119000000000004E-3</v>
      </c>
      <c r="R210" s="49">
        <v>5.8812999999999999E-3</v>
      </c>
      <c r="S210" s="49">
        <v>2.0730180000000001E-2</v>
      </c>
      <c r="T210" s="49" t="s">
        <v>19</v>
      </c>
      <c r="W210" s="7"/>
    </row>
    <row r="211" spans="1:23" x14ac:dyDescent="0.25">
      <c r="A211" s="49" t="str">
        <f t="shared" si="3"/>
        <v>41850ALL9_5All</v>
      </c>
      <c r="B211" s="7">
        <v>41850</v>
      </c>
      <c r="C211" s="49">
        <v>5</v>
      </c>
      <c r="D211" s="49" t="s">
        <v>16</v>
      </c>
      <c r="E211" s="49">
        <v>0.70319704000000005</v>
      </c>
      <c r="F211" s="49">
        <v>0.69814105000000004</v>
      </c>
      <c r="G211" s="49">
        <v>9</v>
      </c>
      <c r="H211" s="49">
        <v>14965.027</v>
      </c>
      <c r="I211" s="49">
        <v>151478.98000000001</v>
      </c>
      <c r="J211" s="49">
        <v>70.470179999999999</v>
      </c>
      <c r="K211" s="49">
        <v>5.9974E-3</v>
      </c>
      <c r="L211" s="49">
        <v>5.9095199999999997E-3</v>
      </c>
      <c r="M211" s="49">
        <v>8.4197000000000004E-3</v>
      </c>
      <c r="N211" s="49">
        <v>5.0559899999999998E-3</v>
      </c>
      <c r="O211" s="49">
        <v>-5.7212299999999999E-3</v>
      </c>
      <c r="P211" s="49">
        <v>5.9354999999999998E-4</v>
      </c>
      <c r="Q211" s="49">
        <v>5.0559899999999998E-3</v>
      </c>
      <c r="R211" s="49">
        <v>9.5184299999999996E-3</v>
      </c>
      <c r="S211" s="49">
        <v>1.583321E-2</v>
      </c>
      <c r="T211" s="49" t="s">
        <v>19</v>
      </c>
      <c r="W211" s="7"/>
    </row>
    <row r="212" spans="1:23" x14ac:dyDescent="0.25">
      <c r="A212" s="49" t="str">
        <f t="shared" si="3"/>
        <v>41850ALL9_1All</v>
      </c>
      <c r="B212" s="7">
        <v>41850</v>
      </c>
      <c r="C212" s="49">
        <v>1</v>
      </c>
      <c r="D212" s="49" t="s">
        <v>16</v>
      </c>
      <c r="E212" s="49">
        <v>1.0420775</v>
      </c>
      <c r="F212" s="49">
        <v>1.0400402</v>
      </c>
      <c r="G212" s="49">
        <v>9</v>
      </c>
      <c r="H212" s="49">
        <v>14965.027</v>
      </c>
      <c r="I212" s="49">
        <v>151478.98000000001</v>
      </c>
      <c r="J212" s="49">
        <v>75.710400000000007</v>
      </c>
      <c r="K212" s="49">
        <v>9.1361700000000007E-3</v>
      </c>
      <c r="L212" s="49">
        <v>9.0204099999999995E-3</v>
      </c>
      <c r="M212" s="49">
        <v>1.28389E-2</v>
      </c>
      <c r="N212" s="49">
        <v>2.0373000000000001E-3</v>
      </c>
      <c r="O212" s="49">
        <v>-1.439649E-2</v>
      </c>
      <c r="P212" s="49">
        <v>-4.7673200000000002E-3</v>
      </c>
      <c r="Q212" s="49">
        <v>2.0373000000000001E-3</v>
      </c>
      <c r="R212" s="49">
        <v>8.8419199999999996E-3</v>
      </c>
      <c r="S212" s="49">
        <v>1.8471089999999999E-2</v>
      </c>
      <c r="T212" s="49" t="s">
        <v>19</v>
      </c>
      <c r="W212" s="7"/>
    </row>
    <row r="213" spans="1:23" x14ac:dyDescent="0.25">
      <c r="A213" s="49" t="str">
        <f t="shared" si="3"/>
        <v>41850ALL9_23All</v>
      </c>
      <c r="B213" s="7">
        <v>41850</v>
      </c>
      <c r="C213" s="49">
        <v>23</v>
      </c>
      <c r="D213" s="49" t="s">
        <v>16</v>
      </c>
      <c r="E213" s="49">
        <v>1.6826882999999999</v>
      </c>
      <c r="F213" s="49">
        <v>1.7281295000000001</v>
      </c>
      <c r="G213" s="49">
        <v>9</v>
      </c>
      <c r="H213" s="49">
        <v>14965.027</v>
      </c>
      <c r="I213" s="49">
        <v>151478.98000000001</v>
      </c>
      <c r="J213" s="49">
        <v>78.060590000000005</v>
      </c>
      <c r="K213" s="49">
        <v>1.280015E-2</v>
      </c>
      <c r="L213" s="49">
        <v>1.3070709999999999E-2</v>
      </c>
      <c r="M213" s="49">
        <v>1.8294500000000002E-2</v>
      </c>
      <c r="N213" s="49">
        <v>-4.5441200000000001E-2</v>
      </c>
      <c r="O213" s="49">
        <v>-6.8858160000000002E-2</v>
      </c>
      <c r="P213" s="49">
        <v>-5.5137289999999999E-2</v>
      </c>
      <c r="Q213" s="49">
        <v>-4.5441200000000001E-2</v>
      </c>
      <c r="R213" s="49">
        <v>-3.5745119999999998E-2</v>
      </c>
      <c r="S213" s="49">
        <v>-2.202424E-2</v>
      </c>
      <c r="T213" s="49" t="s">
        <v>19</v>
      </c>
      <c r="W213" s="7"/>
    </row>
    <row r="214" spans="1:23" x14ac:dyDescent="0.25">
      <c r="A214" s="49" t="str">
        <f t="shared" si="3"/>
        <v>41850ALL9_2All</v>
      </c>
      <c r="B214" s="7">
        <v>41850</v>
      </c>
      <c r="C214" s="49">
        <v>2</v>
      </c>
      <c r="D214" s="49" t="s">
        <v>16</v>
      </c>
      <c r="E214" s="49">
        <v>0.89263570000000003</v>
      </c>
      <c r="F214" s="49">
        <v>0.88649661999999996</v>
      </c>
      <c r="G214" s="49">
        <v>9</v>
      </c>
      <c r="H214" s="49">
        <v>14965.027</v>
      </c>
      <c r="I214" s="49">
        <v>151478.98000000001</v>
      </c>
      <c r="J214" s="49">
        <v>73.851070000000007</v>
      </c>
      <c r="K214" s="49">
        <v>7.97491E-3</v>
      </c>
      <c r="L214" s="49">
        <v>7.8238700000000001E-3</v>
      </c>
      <c r="M214" s="49">
        <v>1.11719E-2</v>
      </c>
      <c r="N214" s="49">
        <v>6.1390799999999999E-3</v>
      </c>
      <c r="O214" s="49">
        <v>-8.1609500000000001E-3</v>
      </c>
      <c r="P214" s="49">
        <v>2.1797E-4</v>
      </c>
      <c r="Q214" s="49">
        <v>6.1390799999999999E-3</v>
      </c>
      <c r="R214" s="49">
        <v>1.206019E-2</v>
      </c>
      <c r="S214" s="49">
        <v>2.043911E-2</v>
      </c>
      <c r="T214" s="49" t="s">
        <v>19</v>
      </c>
      <c r="W214" s="7"/>
    </row>
    <row r="215" spans="1:23" x14ac:dyDescent="0.25">
      <c r="A215" s="49" t="str">
        <f t="shared" si="3"/>
        <v>41850ALL9_15All</v>
      </c>
      <c r="B215" s="7">
        <v>41850</v>
      </c>
      <c r="C215" s="49">
        <v>15</v>
      </c>
      <c r="D215" s="49" t="s">
        <v>16</v>
      </c>
      <c r="E215" s="49">
        <v>1.9044270999999999</v>
      </c>
      <c r="F215" s="49">
        <v>1.9151993</v>
      </c>
      <c r="G215" s="49">
        <v>9</v>
      </c>
      <c r="H215" s="49">
        <v>14965.027</v>
      </c>
      <c r="I215" s="49">
        <v>151478.98000000001</v>
      </c>
      <c r="J215" s="49">
        <v>92.166439999999994</v>
      </c>
      <c r="K215" s="49">
        <v>1.656125E-2</v>
      </c>
      <c r="L215" s="49">
        <v>1.647976E-2</v>
      </c>
      <c r="M215" s="49">
        <v>2.3363600000000002E-2</v>
      </c>
      <c r="N215" s="49">
        <v>-1.0772199999999999E-2</v>
      </c>
      <c r="O215" s="49">
        <v>-4.0677610000000003E-2</v>
      </c>
      <c r="P215" s="49">
        <v>-2.3154910000000001E-2</v>
      </c>
      <c r="Q215" s="49">
        <v>-1.0772199999999999E-2</v>
      </c>
      <c r="R215" s="49">
        <v>1.6105099999999999E-3</v>
      </c>
      <c r="S215" s="49">
        <v>1.9133210000000001E-2</v>
      </c>
      <c r="T215" s="49" t="s">
        <v>19</v>
      </c>
      <c r="W215" s="7"/>
    </row>
    <row r="216" spans="1:23" x14ac:dyDescent="0.25">
      <c r="A216" s="49" t="str">
        <f t="shared" si="3"/>
        <v>41850ALL9_20All</v>
      </c>
      <c r="B216" s="7">
        <v>41850</v>
      </c>
      <c r="C216" s="49">
        <v>20</v>
      </c>
      <c r="D216" s="49" t="s">
        <v>16</v>
      </c>
      <c r="E216" s="49">
        <v>2.5173481</v>
      </c>
      <c r="F216" s="49">
        <v>2.0901702000000002</v>
      </c>
      <c r="G216" s="49">
        <v>9</v>
      </c>
      <c r="H216" s="49">
        <v>14965.027</v>
      </c>
      <c r="I216" s="49">
        <v>151478.98000000001</v>
      </c>
      <c r="J216" s="49">
        <v>89.165769999999995</v>
      </c>
      <c r="K216" s="49">
        <v>1.622297E-2</v>
      </c>
      <c r="L216" s="49">
        <v>1.300105E-2</v>
      </c>
      <c r="M216" s="49">
        <v>2.0789700000000001E-2</v>
      </c>
      <c r="N216" s="49">
        <v>0.4271779</v>
      </c>
      <c r="O216" s="49">
        <v>0.40056708000000002</v>
      </c>
      <c r="P216" s="49">
        <v>0.41615935999999998</v>
      </c>
      <c r="Q216" s="49">
        <v>0.4271779</v>
      </c>
      <c r="R216" s="49">
        <v>0.43819644000000002</v>
      </c>
      <c r="S216" s="49">
        <v>0.45378871999999998</v>
      </c>
      <c r="T216" s="49" t="s">
        <v>19</v>
      </c>
      <c r="W216" s="7"/>
    </row>
    <row r="217" spans="1:23" x14ac:dyDescent="0.25">
      <c r="A217" s="49" t="str">
        <f t="shared" si="3"/>
        <v>41850ALL9_3All</v>
      </c>
      <c r="B217" s="7">
        <v>41850</v>
      </c>
      <c r="C217" s="49">
        <v>3</v>
      </c>
      <c r="D217" s="49" t="s">
        <v>16</v>
      </c>
      <c r="E217" s="49">
        <v>0.78968654999999999</v>
      </c>
      <c r="F217" s="49">
        <v>0.78877224999999995</v>
      </c>
      <c r="G217" s="49">
        <v>9</v>
      </c>
      <c r="H217" s="49">
        <v>14965.027</v>
      </c>
      <c r="I217" s="49">
        <v>151478.98000000001</v>
      </c>
      <c r="J217" s="49">
        <v>72.769540000000006</v>
      </c>
      <c r="K217" s="49">
        <v>7.0149899999999996E-3</v>
      </c>
      <c r="L217" s="49">
        <v>7.0395700000000002E-3</v>
      </c>
      <c r="M217" s="49">
        <v>9.9381000000000001E-3</v>
      </c>
      <c r="N217" s="49">
        <v>9.1430000000000005E-4</v>
      </c>
      <c r="O217" s="49">
        <v>-1.1806469999999999E-2</v>
      </c>
      <c r="P217" s="49">
        <v>-4.3528899999999999E-3</v>
      </c>
      <c r="Q217" s="49">
        <v>9.1430000000000005E-4</v>
      </c>
      <c r="R217" s="49">
        <v>6.1814900000000004E-3</v>
      </c>
      <c r="S217" s="49">
        <v>1.3635069999999999E-2</v>
      </c>
      <c r="T217" s="49" t="s">
        <v>19</v>
      </c>
      <c r="W217" s="7"/>
    </row>
    <row r="218" spans="1:23" x14ac:dyDescent="0.25">
      <c r="A218" s="49" t="str">
        <f t="shared" si="3"/>
        <v>41852ALLN/A_12All</v>
      </c>
      <c r="B218" s="7">
        <v>41852</v>
      </c>
      <c r="C218" s="49">
        <v>12</v>
      </c>
      <c r="D218" s="49" t="s">
        <v>16</v>
      </c>
      <c r="E218" s="49">
        <v>1.3381468999999999</v>
      </c>
      <c r="F218" s="49">
        <v>1.3257091000000001</v>
      </c>
      <c r="G218" s="49" t="s">
        <v>33</v>
      </c>
      <c r="H218" s="49">
        <v>30021.690999999999</v>
      </c>
      <c r="I218" s="49">
        <v>150642.16</v>
      </c>
      <c r="J218" s="49">
        <v>88.291499999999999</v>
      </c>
      <c r="K218" s="49">
        <v>4.7852199999999998E-3</v>
      </c>
      <c r="L218" s="49">
        <v>9.4907199999999994E-3</v>
      </c>
      <c r="M218" s="49">
        <v>1.0628800000000001E-2</v>
      </c>
      <c r="N218" s="49">
        <v>1.2437800000000001E-2</v>
      </c>
      <c r="O218" s="49">
        <v>-1.1670599999999999E-3</v>
      </c>
      <c r="P218" s="49">
        <v>6.8045400000000004E-3</v>
      </c>
      <c r="Q218" s="49">
        <v>1.2437800000000001E-2</v>
      </c>
      <c r="R218" s="49">
        <v>1.807106E-2</v>
      </c>
      <c r="S218" s="49">
        <v>2.6042659999999999E-2</v>
      </c>
      <c r="T218" s="49" t="s">
        <v>19</v>
      </c>
      <c r="W218" s="7"/>
    </row>
    <row r="219" spans="1:23" x14ac:dyDescent="0.25">
      <c r="A219" s="49" t="str">
        <f t="shared" si="3"/>
        <v>41852ALLN/A_3All</v>
      </c>
      <c r="B219" s="7">
        <v>41852</v>
      </c>
      <c r="C219" s="49">
        <v>3</v>
      </c>
      <c r="D219" s="49" t="s">
        <v>16</v>
      </c>
      <c r="E219" s="49">
        <v>0.80428776000000002</v>
      </c>
      <c r="F219" s="49">
        <v>0.79480081999999996</v>
      </c>
      <c r="G219" s="49" t="s">
        <v>33</v>
      </c>
      <c r="H219" s="49">
        <v>30021.690999999999</v>
      </c>
      <c r="I219" s="49">
        <v>150642.16</v>
      </c>
      <c r="J219" s="49">
        <v>72.630960000000002</v>
      </c>
      <c r="K219" s="49">
        <v>2.53682E-3</v>
      </c>
      <c r="L219" s="49">
        <v>4.9035099999999998E-3</v>
      </c>
      <c r="M219" s="49">
        <v>5.5208999999999996E-3</v>
      </c>
      <c r="N219" s="49">
        <v>9.4869399999999993E-3</v>
      </c>
      <c r="O219" s="49">
        <v>2.42019E-3</v>
      </c>
      <c r="P219" s="49">
        <v>6.56086E-3</v>
      </c>
      <c r="Q219" s="49">
        <v>9.4869399999999993E-3</v>
      </c>
      <c r="R219" s="49">
        <v>1.241302E-2</v>
      </c>
      <c r="S219" s="49">
        <v>1.6553689999999999E-2</v>
      </c>
      <c r="T219" s="49" t="s">
        <v>19</v>
      </c>
      <c r="W219" s="7"/>
    </row>
    <row r="220" spans="1:23" x14ac:dyDescent="0.25">
      <c r="A220" s="49" t="str">
        <f t="shared" si="3"/>
        <v>41852ALLN/A_4All</v>
      </c>
      <c r="B220" s="7">
        <v>41852</v>
      </c>
      <c r="C220" s="49">
        <v>4</v>
      </c>
      <c r="D220" s="49" t="s">
        <v>16</v>
      </c>
      <c r="E220" s="49">
        <v>0.72973392999999998</v>
      </c>
      <c r="F220" s="49">
        <v>0.72098826999999999</v>
      </c>
      <c r="G220" s="49" t="s">
        <v>33</v>
      </c>
      <c r="H220" s="49">
        <v>30021.690999999999</v>
      </c>
      <c r="I220" s="49">
        <v>150642.16</v>
      </c>
      <c r="J220" s="49">
        <v>71.229699999999994</v>
      </c>
      <c r="K220" s="49">
        <v>2.2594799999999999E-3</v>
      </c>
      <c r="L220" s="49">
        <v>4.2974900000000002E-3</v>
      </c>
      <c r="M220" s="49">
        <v>4.8552999999999999E-3</v>
      </c>
      <c r="N220" s="49">
        <v>8.7456600000000006E-3</v>
      </c>
      <c r="O220" s="49">
        <v>2.5308800000000001E-3</v>
      </c>
      <c r="P220" s="49">
        <v>6.1723500000000001E-3</v>
      </c>
      <c r="Q220" s="49">
        <v>8.7456600000000006E-3</v>
      </c>
      <c r="R220" s="49">
        <v>1.1318969999999999E-2</v>
      </c>
      <c r="S220" s="49">
        <v>1.496044E-2</v>
      </c>
      <c r="T220" s="49" t="s">
        <v>19</v>
      </c>
      <c r="W220" s="7"/>
    </row>
    <row r="221" spans="1:23" x14ac:dyDescent="0.25">
      <c r="A221" s="49" t="str">
        <f t="shared" si="3"/>
        <v>41852ALLN/A_11All</v>
      </c>
      <c r="B221" s="7">
        <v>41852</v>
      </c>
      <c r="C221" s="49">
        <v>11</v>
      </c>
      <c r="D221" s="49" t="s">
        <v>16</v>
      </c>
      <c r="E221" s="49">
        <v>1.1142456000000001</v>
      </c>
      <c r="F221" s="49">
        <v>1.1057615000000001</v>
      </c>
      <c r="G221" s="49" t="s">
        <v>33</v>
      </c>
      <c r="H221" s="49">
        <v>30021.690999999999</v>
      </c>
      <c r="I221" s="49">
        <v>150642.16</v>
      </c>
      <c r="J221" s="49">
        <v>84.393039999999999</v>
      </c>
      <c r="K221" s="49">
        <v>4.0806000000000002E-3</v>
      </c>
      <c r="L221" s="49">
        <v>8.0833899999999993E-3</v>
      </c>
      <c r="M221" s="49">
        <v>9.0550000000000005E-3</v>
      </c>
      <c r="N221" s="49">
        <v>8.4840999999999996E-3</v>
      </c>
      <c r="O221" s="49">
        <v>-3.1063000000000002E-3</v>
      </c>
      <c r="P221" s="49">
        <v>3.6849500000000002E-3</v>
      </c>
      <c r="Q221" s="49">
        <v>8.4840999999999996E-3</v>
      </c>
      <c r="R221" s="49">
        <v>1.328325E-2</v>
      </c>
      <c r="S221" s="49">
        <v>2.0074499999999999E-2</v>
      </c>
      <c r="T221" s="49" t="s">
        <v>19</v>
      </c>
      <c r="W221" s="7"/>
    </row>
    <row r="222" spans="1:23" x14ac:dyDescent="0.25">
      <c r="A222" s="49" t="str">
        <f t="shared" si="3"/>
        <v>41852ALLN/A_16All</v>
      </c>
      <c r="B222" s="7">
        <v>41852</v>
      </c>
      <c r="C222" s="49">
        <v>16</v>
      </c>
      <c r="D222" s="49" t="s">
        <v>16</v>
      </c>
      <c r="E222" s="49">
        <v>2.4922882</v>
      </c>
      <c r="F222" s="49">
        <v>1.9573176999999999</v>
      </c>
      <c r="G222" s="49" t="s">
        <v>33</v>
      </c>
      <c r="H222" s="49">
        <v>30021.690999999999</v>
      </c>
      <c r="I222" s="49">
        <v>150642.16</v>
      </c>
      <c r="J222" s="49">
        <v>98.338840000000005</v>
      </c>
      <c r="K222" s="49">
        <v>6.5409500000000002E-3</v>
      </c>
      <c r="L222" s="49">
        <v>1.066625E-2</v>
      </c>
      <c r="M222" s="49">
        <v>1.25121E-2</v>
      </c>
      <c r="N222" s="49">
        <v>0.53497050000000002</v>
      </c>
      <c r="O222" s="49">
        <v>0.51895500999999999</v>
      </c>
      <c r="P222" s="49">
        <v>0.52833909000000001</v>
      </c>
      <c r="Q222" s="49">
        <v>0.53497050000000002</v>
      </c>
      <c r="R222" s="49">
        <v>0.54160191000000002</v>
      </c>
      <c r="S222" s="49">
        <v>0.55098599000000004</v>
      </c>
      <c r="T222" s="49" t="s">
        <v>19</v>
      </c>
      <c r="W222" s="7"/>
    </row>
    <row r="223" spans="1:23" x14ac:dyDescent="0.25">
      <c r="A223" s="49" t="str">
        <f t="shared" si="3"/>
        <v>41852ALLN/A_2All</v>
      </c>
      <c r="B223" s="7">
        <v>41852</v>
      </c>
      <c r="C223" s="49">
        <v>2</v>
      </c>
      <c r="D223" s="49" t="s">
        <v>16</v>
      </c>
      <c r="E223" s="49">
        <v>0.91907687999999998</v>
      </c>
      <c r="F223" s="49">
        <v>0.90836852999999995</v>
      </c>
      <c r="G223" s="49" t="s">
        <v>33</v>
      </c>
      <c r="H223" s="49">
        <v>30021.690999999999</v>
      </c>
      <c r="I223" s="49">
        <v>150642.16</v>
      </c>
      <c r="J223" s="49">
        <v>73.497579999999999</v>
      </c>
      <c r="K223" s="49">
        <v>2.90209E-3</v>
      </c>
      <c r="L223" s="49">
        <v>5.6613499999999999E-3</v>
      </c>
      <c r="M223" s="49">
        <v>6.3617999999999999E-3</v>
      </c>
      <c r="N223" s="49">
        <v>1.070835E-2</v>
      </c>
      <c r="O223" s="49">
        <v>2.5652499999999998E-3</v>
      </c>
      <c r="P223" s="49">
        <v>7.3366000000000004E-3</v>
      </c>
      <c r="Q223" s="49">
        <v>1.070835E-2</v>
      </c>
      <c r="R223" s="49">
        <v>1.40801E-2</v>
      </c>
      <c r="S223" s="49">
        <v>1.8851449999999999E-2</v>
      </c>
      <c r="T223" s="49" t="s">
        <v>19</v>
      </c>
      <c r="W223" s="7"/>
    </row>
    <row r="224" spans="1:23" x14ac:dyDescent="0.25">
      <c r="A224" s="49" t="str">
        <f t="shared" si="3"/>
        <v>41852ALLN/A_6All</v>
      </c>
      <c r="B224" s="7">
        <v>41852</v>
      </c>
      <c r="C224" s="49">
        <v>6</v>
      </c>
      <c r="D224" s="49" t="s">
        <v>16</v>
      </c>
      <c r="E224" s="49">
        <v>0.70282615000000004</v>
      </c>
      <c r="F224" s="49">
        <v>0.69759422000000004</v>
      </c>
      <c r="G224" s="49" t="s">
        <v>33</v>
      </c>
      <c r="H224" s="49">
        <v>30021.690999999999</v>
      </c>
      <c r="I224" s="49">
        <v>150642.16</v>
      </c>
      <c r="J224" s="49">
        <v>69.008139999999997</v>
      </c>
      <c r="K224" s="49">
        <v>2.0861999999999999E-3</v>
      </c>
      <c r="L224" s="49">
        <v>4.00147E-3</v>
      </c>
      <c r="M224" s="49">
        <v>4.5126999999999997E-3</v>
      </c>
      <c r="N224" s="49">
        <v>5.2319300000000001E-3</v>
      </c>
      <c r="O224" s="49">
        <v>-5.4432999999999999E-4</v>
      </c>
      <c r="P224" s="49">
        <v>2.8402000000000002E-3</v>
      </c>
      <c r="Q224" s="49">
        <v>5.2319300000000001E-3</v>
      </c>
      <c r="R224" s="49">
        <v>7.62366E-3</v>
      </c>
      <c r="S224" s="49">
        <v>1.1008189999999999E-2</v>
      </c>
      <c r="T224" s="49" t="s">
        <v>19</v>
      </c>
      <c r="W224" s="7"/>
    </row>
    <row r="225" spans="1:23" x14ac:dyDescent="0.25">
      <c r="A225" s="49" t="str">
        <f t="shared" si="3"/>
        <v>41852ALLN/A_14All</v>
      </c>
      <c r="B225" s="7">
        <v>41852</v>
      </c>
      <c r="C225" s="49">
        <v>14</v>
      </c>
      <c r="D225" s="49" t="s">
        <v>16</v>
      </c>
      <c r="E225" s="49">
        <v>1.9061901000000001</v>
      </c>
      <c r="F225" s="49">
        <v>1.8863764000000001</v>
      </c>
      <c r="G225" s="49" t="s">
        <v>33</v>
      </c>
      <c r="H225" s="49">
        <v>30021.690999999999</v>
      </c>
      <c r="I225" s="49">
        <v>150642.16</v>
      </c>
      <c r="J225" s="49">
        <v>94.438580000000002</v>
      </c>
      <c r="K225" s="49">
        <v>5.9453099999999997E-3</v>
      </c>
      <c r="L225" s="49">
        <v>1.1802699999999999E-2</v>
      </c>
      <c r="M225" s="49">
        <v>1.32155E-2</v>
      </c>
      <c r="N225" s="49">
        <v>1.98137E-2</v>
      </c>
      <c r="O225" s="49">
        <v>2.8978599999999999E-3</v>
      </c>
      <c r="P225" s="49">
        <v>1.280949E-2</v>
      </c>
      <c r="Q225" s="49">
        <v>1.98137E-2</v>
      </c>
      <c r="R225" s="49">
        <v>2.6817919999999999E-2</v>
      </c>
      <c r="S225" s="49">
        <v>3.6729539999999998E-2</v>
      </c>
      <c r="T225" s="49" t="s">
        <v>19</v>
      </c>
      <c r="W225" s="7"/>
    </row>
    <row r="226" spans="1:23" x14ac:dyDescent="0.25">
      <c r="A226" s="49" t="str">
        <f t="shared" si="3"/>
        <v>41852ALLN/A_15All</v>
      </c>
      <c r="B226" s="7">
        <v>41852</v>
      </c>
      <c r="C226" s="49">
        <v>15</v>
      </c>
      <c r="D226" s="49" t="s">
        <v>16</v>
      </c>
      <c r="E226" s="49">
        <v>2.2019874000000002</v>
      </c>
      <c r="F226" s="49">
        <v>2.0406485999999999</v>
      </c>
      <c r="G226" s="49" t="s">
        <v>33</v>
      </c>
      <c r="H226" s="49">
        <v>30021.690999999999</v>
      </c>
      <c r="I226" s="49">
        <v>150642.16</v>
      </c>
      <c r="J226" s="49">
        <v>97.297330000000002</v>
      </c>
      <c r="K226" s="49">
        <v>6.3272600000000003E-3</v>
      </c>
      <c r="L226" s="49">
        <v>1.1914340000000001E-2</v>
      </c>
      <c r="M226" s="49">
        <v>1.3490200000000001E-2</v>
      </c>
      <c r="N226" s="49">
        <v>0.1613388</v>
      </c>
      <c r="O226" s="49">
        <v>0.14407133999999999</v>
      </c>
      <c r="P226" s="49">
        <v>0.15418899</v>
      </c>
      <c r="Q226" s="49">
        <v>0.1613388</v>
      </c>
      <c r="R226" s="49">
        <v>0.16848861000000001</v>
      </c>
      <c r="S226" s="49">
        <v>0.17860625999999999</v>
      </c>
      <c r="T226" s="49" t="s">
        <v>19</v>
      </c>
      <c r="W226" s="7"/>
    </row>
    <row r="227" spans="1:23" x14ac:dyDescent="0.25">
      <c r="A227" s="49" t="str">
        <f t="shared" si="3"/>
        <v>41852ALLN/A_22All</v>
      </c>
      <c r="B227" s="7">
        <v>41852</v>
      </c>
      <c r="C227" s="49">
        <v>22</v>
      </c>
      <c r="D227" s="49" t="s">
        <v>16</v>
      </c>
      <c r="E227" s="49">
        <v>2.0937443</v>
      </c>
      <c r="F227" s="49">
        <v>2.2262306999999999</v>
      </c>
      <c r="G227" s="49" t="s">
        <v>33</v>
      </c>
      <c r="H227" s="49">
        <v>30021.690999999999</v>
      </c>
      <c r="I227" s="49">
        <v>150642.16</v>
      </c>
      <c r="J227" s="49">
        <v>82.222210000000004</v>
      </c>
      <c r="K227" s="49">
        <v>5.1345599999999998E-3</v>
      </c>
      <c r="L227" s="49">
        <v>1.0795620000000001E-2</v>
      </c>
      <c r="M227" s="49">
        <v>1.19545E-2</v>
      </c>
      <c r="N227" s="49">
        <v>-0.1324864</v>
      </c>
      <c r="O227" s="49">
        <v>-0.14778816</v>
      </c>
      <c r="P227" s="49">
        <v>-0.13882227999999999</v>
      </c>
      <c r="Q227" s="49">
        <v>-0.1324864</v>
      </c>
      <c r="R227" s="49">
        <v>-0.12615050999999999</v>
      </c>
      <c r="S227" s="49">
        <v>-0.11718464000000001</v>
      </c>
      <c r="T227" s="49" t="s">
        <v>19</v>
      </c>
      <c r="W227" s="7"/>
    </row>
    <row r="228" spans="1:23" x14ac:dyDescent="0.25">
      <c r="A228" s="49" t="str">
        <f t="shared" si="3"/>
        <v>41852ALLN/A_17All</v>
      </c>
      <c r="B228" s="7">
        <v>41852</v>
      </c>
      <c r="C228" s="49">
        <v>17</v>
      </c>
      <c r="D228" s="49" t="s">
        <v>16</v>
      </c>
      <c r="E228" s="49">
        <v>2.7282638000000001</v>
      </c>
      <c r="F228" s="49">
        <v>2.0928046</v>
      </c>
      <c r="G228" s="49" t="s">
        <v>33</v>
      </c>
      <c r="H228" s="49">
        <v>30021.690999999999</v>
      </c>
      <c r="I228" s="49">
        <v>150642.16</v>
      </c>
      <c r="J228" s="49">
        <v>98.71275</v>
      </c>
      <c r="K228" s="49">
        <v>6.5721699999999996E-3</v>
      </c>
      <c r="L228" s="49">
        <v>1.045042E-2</v>
      </c>
      <c r="M228" s="49">
        <v>1.2345200000000001E-2</v>
      </c>
      <c r="N228" s="49">
        <v>0.6354592</v>
      </c>
      <c r="O228" s="49">
        <v>0.61965733999999995</v>
      </c>
      <c r="P228" s="49">
        <v>0.62891624000000002</v>
      </c>
      <c r="Q228" s="49">
        <v>0.6354592</v>
      </c>
      <c r="R228" s="49">
        <v>0.64200215999999999</v>
      </c>
      <c r="S228" s="49">
        <v>0.65126105999999995</v>
      </c>
      <c r="T228" s="49" t="s">
        <v>19</v>
      </c>
      <c r="W228" s="7"/>
    </row>
    <row r="229" spans="1:23" x14ac:dyDescent="0.25">
      <c r="A229" s="49" t="str">
        <f t="shared" si="3"/>
        <v>41852ALLN/A_9All</v>
      </c>
      <c r="B229" s="7">
        <v>41852</v>
      </c>
      <c r="C229" s="49">
        <v>9</v>
      </c>
      <c r="D229" s="49" t="s">
        <v>16</v>
      </c>
      <c r="E229" s="49">
        <v>0.88381421000000004</v>
      </c>
      <c r="F229" s="49">
        <v>0.87960691000000002</v>
      </c>
      <c r="G229" s="49" t="s">
        <v>33</v>
      </c>
      <c r="H229" s="49">
        <v>30021.690999999999</v>
      </c>
      <c r="I229" s="49">
        <v>150642.16</v>
      </c>
      <c r="J229" s="49">
        <v>75.534000000000006</v>
      </c>
      <c r="K229" s="49">
        <v>2.8215900000000001E-3</v>
      </c>
      <c r="L229" s="49">
        <v>5.5801799999999997E-3</v>
      </c>
      <c r="M229" s="49">
        <v>6.2529999999999999E-3</v>
      </c>
      <c r="N229" s="49">
        <v>4.2072999999999998E-3</v>
      </c>
      <c r="O229" s="49">
        <v>-3.7965400000000002E-3</v>
      </c>
      <c r="P229" s="49">
        <v>8.9320999999999997E-4</v>
      </c>
      <c r="Q229" s="49">
        <v>4.2072999999999998E-3</v>
      </c>
      <c r="R229" s="49">
        <v>7.5213900000000002E-3</v>
      </c>
      <c r="S229" s="49">
        <v>1.2211140000000001E-2</v>
      </c>
      <c r="T229" s="49" t="s">
        <v>19</v>
      </c>
      <c r="W229" s="7"/>
    </row>
    <row r="230" spans="1:23" x14ac:dyDescent="0.25">
      <c r="A230" s="49" t="str">
        <f t="shared" si="3"/>
        <v>41852ALLN/A_13All</v>
      </c>
      <c r="B230" s="7">
        <v>41852</v>
      </c>
      <c r="C230" s="49">
        <v>13</v>
      </c>
      <c r="D230" s="49" t="s">
        <v>16</v>
      </c>
      <c r="E230" s="49">
        <v>1.6065651999999999</v>
      </c>
      <c r="F230" s="49">
        <v>1.5829508000000001</v>
      </c>
      <c r="G230" s="49" t="s">
        <v>33</v>
      </c>
      <c r="H230" s="49">
        <v>30021.690999999999</v>
      </c>
      <c r="I230" s="49">
        <v>150642.16</v>
      </c>
      <c r="J230" s="49">
        <v>91.536590000000004</v>
      </c>
      <c r="K230" s="49">
        <v>5.42721E-3</v>
      </c>
      <c r="L230" s="49">
        <v>1.067765E-2</v>
      </c>
      <c r="M230" s="49">
        <v>1.19778E-2</v>
      </c>
      <c r="N230" s="49">
        <v>2.3614400000000001E-2</v>
      </c>
      <c r="O230" s="49">
        <v>8.2828199999999998E-3</v>
      </c>
      <c r="P230" s="49">
        <v>1.7266170000000001E-2</v>
      </c>
      <c r="Q230" s="49">
        <v>2.3614400000000001E-2</v>
      </c>
      <c r="R230" s="49">
        <v>2.9962630000000001E-2</v>
      </c>
      <c r="S230" s="49">
        <v>3.8945979999999998E-2</v>
      </c>
      <c r="T230" s="49" t="s">
        <v>19</v>
      </c>
      <c r="W230" s="7"/>
    </row>
    <row r="231" spans="1:23" x14ac:dyDescent="0.25">
      <c r="A231" s="49" t="str">
        <f t="shared" si="3"/>
        <v>41852ALLN/A_23All</v>
      </c>
      <c r="B231" s="7">
        <v>41852</v>
      </c>
      <c r="C231" s="49">
        <v>23</v>
      </c>
      <c r="D231" s="49" t="s">
        <v>16</v>
      </c>
      <c r="E231" s="49">
        <v>1.7171588</v>
      </c>
      <c r="F231" s="49">
        <v>1.7909470999999999</v>
      </c>
      <c r="G231" s="49" t="s">
        <v>33</v>
      </c>
      <c r="H231" s="49">
        <v>30021.690999999999</v>
      </c>
      <c r="I231" s="49">
        <v>150642.16</v>
      </c>
      <c r="J231" s="49">
        <v>78.659289999999999</v>
      </c>
      <c r="K231" s="49">
        <v>4.5658499999999998E-3</v>
      </c>
      <c r="L231" s="49">
        <v>9.4816099999999997E-3</v>
      </c>
      <c r="M231" s="49">
        <v>1.05237E-2</v>
      </c>
      <c r="N231" s="49">
        <v>-7.3788300000000001E-2</v>
      </c>
      <c r="O231" s="49">
        <v>-8.7258639999999998E-2</v>
      </c>
      <c r="P231" s="49">
        <v>-7.9365859999999996E-2</v>
      </c>
      <c r="Q231" s="49">
        <v>-7.3788300000000001E-2</v>
      </c>
      <c r="R231" s="49">
        <v>-6.8210740000000006E-2</v>
      </c>
      <c r="S231" s="49">
        <v>-6.0317959999999997E-2</v>
      </c>
      <c r="T231" s="49" t="s">
        <v>19</v>
      </c>
      <c r="W231" s="7"/>
    </row>
    <row r="232" spans="1:23" x14ac:dyDescent="0.25">
      <c r="A232" s="49" t="str">
        <f t="shared" si="3"/>
        <v>41852ALLN/A_18All</v>
      </c>
      <c r="B232" s="7">
        <v>41852</v>
      </c>
      <c r="C232" s="49">
        <v>18</v>
      </c>
      <c r="D232" s="49" t="s">
        <v>16</v>
      </c>
      <c r="E232" s="49">
        <v>2.8772096999999999</v>
      </c>
      <c r="F232" s="49">
        <v>2.2005606000000002</v>
      </c>
      <c r="G232" s="49" t="s">
        <v>33</v>
      </c>
      <c r="H232" s="49">
        <v>30021.690999999999</v>
      </c>
      <c r="I232" s="49">
        <v>150642.16</v>
      </c>
      <c r="J232" s="49">
        <v>97.864879999999999</v>
      </c>
      <c r="K232" s="49">
        <v>6.4958000000000004E-3</v>
      </c>
      <c r="L232" s="49">
        <v>1.0201379999999999E-2</v>
      </c>
      <c r="M232" s="49">
        <v>1.2093899999999999E-2</v>
      </c>
      <c r="N232" s="49">
        <v>0.6766491</v>
      </c>
      <c r="O232" s="49">
        <v>0.66116891</v>
      </c>
      <c r="P232" s="49">
        <v>0.67023933000000002</v>
      </c>
      <c r="Q232" s="49">
        <v>0.6766491</v>
      </c>
      <c r="R232" s="49">
        <v>0.68305886999999998</v>
      </c>
      <c r="S232" s="49">
        <v>0.69212929000000001</v>
      </c>
      <c r="T232" s="49" t="s">
        <v>19</v>
      </c>
      <c r="W232" s="7"/>
    </row>
    <row r="233" spans="1:23" x14ac:dyDescent="0.25">
      <c r="A233" s="49" t="str">
        <f t="shared" si="3"/>
        <v>41852ALLN/A_10All</v>
      </c>
      <c r="B233" s="7">
        <v>41852</v>
      </c>
      <c r="C233" s="49">
        <v>10</v>
      </c>
      <c r="D233" s="49" t="s">
        <v>16</v>
      </c>
      <c r="E233" s="49">
        <v>0.97196256000000003</v>
      </c>
      <c r="F233" s="49">
        <v>0.97183757000000004</v>
      </c>
      <c r="G233" s="49" t="s">
        <v>33</v>
      </c>
      <c r="H233" s="49">
        <v>30021.690999999999</v>
      </c>
      <c r="I233" s="49">
        <v>150642.16</v>
      </c>
      <c r="J233" s="49">
        <v>79.881879999999995</v>
      </c>
      <c r="K233" s="49">
        <v>3.39822E-3</v>
      </c>
      <c r="L233" s="49">
        <v>6.7729799999999996E-3</v>
      </c>
      <c r="M233" s="49">
        <v>7.5776999999999997E-3</v>
      </c>
      <c r="N233" s="49">
        <v>1.2499000000000001E-4</v>
      </c>
      <c r="O233" s="49">
        <v>-9.5744699999999999E-3</v>
      </c>
      <c r="P233" s="49">
        <v>-3.8911900000000001E-3</v>
      </c>
      <c r="Q233" s="49">
        <v>1.2499000000000001E-4</v>
      </c>
      <c r="R233" s="49">
        <v>4.1411699999999996E-3</v>
      </c>
      <c r="S233" s="49">
        <v>9.8244500000000002E-3</v>
      </c>
      <c r="T233" s="49" t="s">
        <v>19</v>
      </c>
      <c r="W233" s="7"/>
    </row>
    <row r="234" spans="1:23" x14ac:dyDescent="0.25">
      <c r="A234" s="49" t="str">
        <f t="shared" si="3"/>
        <v>41852ALLN/A_8All</v>
      </c>
      <c r="B234" s="7">
        <v>41852</v>
      </c>
      <c r="C234" s="49">
        <v>8</v>
      </c>
      <c r="D234" s="49" t="s">
        <v>16</v>
      </c>
      <c r="E234" s="49">
        <v>0.82002280999999999</v>
      </c>
      <c r="F234" s="49">
        <v>0.81831957</v>
      </c>
      <c r="G234" s="49" t="s">
        <v>33</v>
      </c>
      <c r="H234" s="49">
        <v>30021.690999999999</v>
      </c>
      <c r="I234" s="49">
        <v>150642.16</v>
      </c>
      <c r="J234" s="49">
        <v>71.417100000000005</v>
      </c>
      <c r="K234" s="49">
        <v>2.4513600000000001E-3</v>
      </c>
      <c r="L234" s="49">
        <v>4.7814399999999996E-3</v>
      </c>
      <c r="M234" s="49">
        <v>5.3731999999999999E-3</v>
      </c>
      <c r="N234" s="49">
        <v>1.70324E-3</v>
      </c>
      <c r="O234" s="49">
        <v>-5.1744599999999997E-3</v>
      </c>
      <c r="P234" s="49">
        <v>-1.14456E-3</v>
      </c>
      <c r="Q234" s="49">
        <v>1.70324E-3</v>
      </c>
      <c r="R234" s="49">
        <v>4.5510400000000001E-3</v>
      </c>
      <c r="S234" s="49">
        <v>8.5809400000000004E-3</v>
      </c>
      <c r="T234" s="49" t="s">
        <v>19</v>
      </c>
      <c r="W234" s="7"/>
    </row>
    <row r="235" spans="1:23" x14ac:dyDescent="0.25">
      <c r="A235" s="49" t="str">
        <f t="shared" si="3"/>
        <v>41852ALLN/A_1All</v>
      </c>
      <c r="B235" s="7">
        <v>41852</v>
      </c>
      <c r="C235" s="49">
        <v>1</v>
      </c>
      <c r="D235" s="49" t="s">
        <v>16</v>
      </c>
      <c r="E235" s="49">
        <v>1.0907226999999999</v>
      </c>
      <c r="F235" s="49">
        <v>1.0824130000000001</v>
      </c>
      <c r="G235" s="49" t="s">
        <v>33</v>
      </c>
      <c r="H235" s="49">
        <v>30021.690999999999</v>
      </c>
      <c r="I235" s="49">
        <v>150642.16</v>
      </c>
      <c r="J235" s="49">
        <v>75.126850000000005</v>
      </c>
      <c r="K235" s="49">
        <v>3.37492E-3</v>
      </c>
      <c r="L235" s="49">
        <v>6.6448000000000002E-3</v>
      </c>
      <c r="M235" s="49">
        <v>7.4527999999999999E-3</v>
      </c>
      <c r="N235" s="49">
        <v>8.3096999999999997E-3</v>
      </c>
      <c r="O235" s="49">
        <v>-1.22988E-3</v>
      </c>
      <c r="P235" s="49">
        <v>4.3597200000000001E-3</v>
      </c>
      <c r="Q235" s="49">
        <v>8.3096999999999997E-3</v>
      </c>
      <c r="R235" s="49">
        <v>1.225968E-2</v>
      </c>
      <c r="S235" s="49">
        <v>1.7849279999999999E-2</v>
      </c>
      <c r="T235" s="49" t="s">
        <v>19</v>
      </c>
      <c r="W235" s="7"/>
    </row>
    <row r="236" spans="1:23" x14ac:dyDescent="0.25">
      <c r="A236" s="49" t="str">
        <f t="shared" si="3"/>
        <v>41852ALLN/A_21All</v>
      </c>
      <c r="B236" s="7">
        <v>41852</v>
      </c>
      <c r="C236" s="49">
        <v>21</v>
      </c>
      <c r="D236" s="49" t="s">
        <v>16</v>
      </c>
      <c r="E236" s="49">
        <v>2.3747693999999999</v>
      </c>
      <c r="F236" s="49">
        <v>2.5773687999999999</v>
      </c>
      <c r="G236" s="49" t="s">
        <v>33</v>
      </c>
      <c r="H236" s="49">
        <v>30021.690999999999</v>
      </c>
      <c r="I236" s="49">
        <v>150642.16</v>
      </c>
      <c r="J236" s="49">
        <v>86.413250000000005</v>
      </c>
      <c r="K236" s="49">
        <v>5.5632099999999999E-3</v>
      </c>
      <c r="L236" s="49">
        <v>1.184166E-2</v>
      </c>
      <c r="M236" s="49">
        <v>1.30834E-2</v>
      </c>
      <c r="N236" s="49">
        <v>-0.20259940000000001</v>
      </c>
      <c r="O236" s="49">
        <v>-0.21934614999999999</v>
      </c>
      <c r="P236" s="49">
        <v>-0.20953359999999999</v>
      </c>
      <c r="Q236" s="49">
        <v>-0.20259940000000001</v>
      </c>
      <c r="R236" s="49">
        <v>-0.19566520000000001</v>
      </c>
      <c r="S236" s="49">
        <v>-0.18585265000000001</v>
      </c>
      <c r="T236" s="49" t="s">
        <v>19</v>
      </c>
      <c r="W236" s="7"/>
    </row>
    <row r="237" spans="1:23" x14ac:dyDescent="0.25">
      <c r="A237" s="49" t="str">
        <f t="shared" si="3"/>
        <v>41852ALLN/A_7All</v>
      </c>
      <c r="B237" s="7">
        <v>41852</v>
      </c>
      <c r="C237" s="49">
        <v>7</v>
      </c>
      <c r="D237" s="49" t="s">
        <v>16</v>
      </c>
      <c r="E237" s="49">
        <v>0.75657890000000005</v>
      </c>
      <c r="F237" s="49">
        <v>0.75151329</v>
      </c>
      <c r="G237" s="49" t="s">
        <v>33</v>
      </c>
      <c r="H237" s="49">
        <v>30021.690999999999</v>
      </c>
      <c r="I237" s="49">
        <v>150642.16</v>
      </c>
      <c r="J237" s="49">
        <v>68.546300000000002</v>
      </c>
      <c r="K237" s="49">
        <v>2.2105800000000002E-3</v>
      </c>
      <c r="L237" s="49">
        <v>4.2956399999999999E-3</v>
      </c>
      <c r="M237" s="49">
        <v>4.8310999999999996E-3</v>
      </c>
      <c r="N237" s="49">
        <v>5.0656099999999999E-3</v>
      </c>
      <c r="O237" s="49">
        <v>-1.1182E-3</v>
      </c>
      <c r="P237" s="49">
        <v>2.5051299999999999E-3</v>
      </c>
      <c r="Q237" s="49">
        <v>5.0656099999999999E-3</v>
      </c>
      <c r="R237" s="49">
        <v>7.6260900000000003E-3</v>
      </c>
      <c r="S237" s="49">
        <v>1.124942E-2</v>
      </c>
      <c r="T237" s="49" t="s">
        <v>19</v>
      </c>
      <c r="W237" s="7"/>
    </row>
    <row r="238" spans="1:23" x14ac:dyDescent="0.25">
      <c r="A238" s="49" t="str">
        <f t="shared" si="3"/>
        <v>41852ALLN/A_5All</v>
      </c>
      <c r="B238" s="7">
        <v>41852</v>
      </c>
      <c r="C238" s="49">
        <v>5</v>
      </c>
      <c r="D238" s="49" t="s">
        <v>16</v>
      </c>
      <c r="E238" s="49">
        <v>0.69506769999999996</v>
      </c>
      <c r="F238" s="49">
        <v>0.68796393</v>
      </c>
      <c r="G238" s="49" t="s">
        <v>33</v>
      </c>
      <c r="H238" s="49">
        <v>30021.690999999999</v>
      </c>
      <c r="I238" s="49">
        <v>150642.16</v>
      </c>
      <c r="J238" s="49">
        <v>69.973140000000001</v>
      </c>
      <c r="K238" s="49">
        <v>2.1191299999999999E-3</v>
      </c>
      <c r="L238" s="49">
        <v>4.0101700000000004E-3</v>
      </c>
      <c r="M238" s="49">
        <v>4.5357000000000001E-3</v>
      </c>
      <c r="N238" s="49">
        <v>7.1037699999999997E-3</v>
      </c>
      <c r="O238" s="49">
        <v>1.2980699999999999E-3</v>
      </c>
      <c r="P238" s="49">
        <v>4.6998500000000002E-3</v>
      </c>
      <c r="Q238" s="49">
        <v>7.1037699999999997E-3</v>
      </c>
      <c r="R238" s="49">
        <v>9.5076899999999992E-3</v>
      </c>
      <c r="S238" s="49">
        <v>1.2909469999999999E-2</v>
      </c>
      <c r="T238" s="49" t="s">
        <v>19</v>
      </c>
      <c r="W238" s="7"/>
    </row>
    <row r="239" spans="1:23" x14ac:dyDescent="0.25">
      <c r="A239" s="49" t="str">
        <f t="shared" si="3"/>
        <v>41852ALLN/A_24All</v>
      </c>
      <c r="B239" s="7">
        <v>41852</v>
      </c>
      <c r="C239" s="49">
        <v>24</v>
      </c>
      <c r="D239" s="49" t="s">
        <v>16</v>
      </c>
      <c r="E239" s="49">
        <v>1.3639410999999999</v>
      </c>
      <c r="F239" s="49">
        <v>1.4113716999999999</v>
      </c>
      <c r="G239" s="49" t="s">
        <v>33</v>
      </c>
      <c r="H239" s="49">
        <v>30021.690999999999</v>
      </c>
      <c r="I239" s="49">
        <v>150642.16</v>
      </c>
      <c r="J239" s="49">
        <v>76.213200000000001</v>
      </c>
      <c r="K239" s="49">
        <v>3.9511499999999996E-3</v>
      </c>
      <c r="L239" s="49">
        <v>8.1064899999999992E-3</v>
      </c>
      <c r="M239" s="49">
        <v>9.0180999999999994E-3</v>
      </c>
      <c r="N239" s="49">
        <v>-4.7430600000000003E-2</v>
      </c>
      <c r="O239" s="49">
        <v>-5.8973770000000002E-2</v>
      </c>
      <c r="P239" s="49">
        <v>-5.2210189999999997E-2</v>
      </c>
      <c r="Q239" s="49">
        <v>-4.7430600000000003E-2</v>
      </c>
      <c r="R239" s="49">
        <v>-4.2651010000000003E-2</v>
      </c>
      <c r="S239" s="49">
        <v>-3.5887429999999998E-2</v>
      </c>
      <c r="T239" s="49" t="s">
        <v>19</v>
      </c>
      <c r="W239" s="7"/>
    </row>
    <row r="240" spans="1:23" x14ac:dyDescent="0.25">
      <c r="A240" s="49" t="str">
        <f t="shared" si="3"/>
        <v>41852ALLN/A_19All</v>
      </c>
      <c r="B240" s="7">
        <v>41852</v>
      </c>
      <c r="C240" s="49">
        <v>19</v>
      </c>
      <c r="D240" s="49" t="s">
        <v>16</v>
      </c>
      <c r="E240" s="49">
        <v>2.8698945</v>
      </c>
      <c r="F240" s="49">
        <v>2.9779719</v>
      </c>
      <c r="G240" s="49" t="s">
        <v>33</v>
      </c>
      <c r="H240" s="49">
        <v>30021.690999999999</v>
      </c>
      <c r="I240" s="49">
        <v>150642.16</v>
      </c>
      <c r="J240" s="49">
        <v>95.650599999999997</v>
      </c>
      <c r="K240" s="49">
        <v>6.3167900000000001E-3</v>
      </c>
      <c r="L240" s="49">
        <v>1.279101E-2</v>
      </c>
      <c r="M240" s="49">
        <v>1.42658E-2</v>
      </c>
      <c r="N240" s="49">
        <v>-0.1080774</v>
      </c>
      <c r="O240" s="49">
        <v>-0.12633762000000001</v>
      </c>
      <c r="P240" s="49">
        <v>-0.11563827</v>
      </c>
      <c r="Q240" s="49">
        <v>-0.1080774</v>
      </c>
      <c r="R240" s="49">
        <v>-0.10051653000000001</v>
      </c>
      <c r="S240" s="49">
        <v>-8.9817179999999996E-2</v>
      </c>
      <c r="T240" s="49" t="s">
        <v>19</v>
      </c>
      <c r="W240" s="7"/>
    </row>
    <row r="241" spans="1:23" x14ac:dyDescent="0.25">
      <c r="A241" s="49" t="str">
        <f t="shared" si="3"/>
        <v>41852ALLN/A_20All</v>
      </c>
      <c r="B241" s="7">
        <v>41852</v>
      </c>
      <c r="C241" s="49">
        <v>20</v>
      </c>
      <c r="D241" s="49" t="s">
        <v>16</v>
      </c>
      <c r="E241" s="49">
        <v>2.6734358999999999</v>
      </c>
      <c r="F241" s="49">
        <v>2.9381824000000001</v>
      </c>
      <c r="G241" s="49" t="s">
        <v>33</v>
      </c>
      <c r="H241" s="49">
        <v>30021.690999999999</v>
      </c>
      <c r="I241" s="49">
        <v>150642.16</v>
      </c>
      <c r="J241" s="49">
        <v>91.708150000000003</v>
      </c>
      <c r="K241" s="49">
        <v>5.9961499999999996E-3</v>
      </c>
      <c r="L241" s="49">
        <v>1.2888129999999999E-2</v>
      </c>
      <c r="M241" s="49">
        <v>1.42147E-2</v>
      </c>
      <c r="N241" s="49">
        <v>-0.2647465</v>
      </c>
      <c r="O241" s="49">
        <v>-0.28294132</v>
      </c>
      <c r="P241" s="49">
        <v>-0.27228028999999998</v>
      </c>
      <c r="Q241" s="49">
        <v>-0.2647465</v>
      </c>
      <c r="R241" s="49">
        <v>-0.25721271000000001</v>
      </c>
      <c r="S241" s="49">
        <v>-0.24655168</v>
      </c>
      <c r="T241" s="49" t="s">
        <v>19</v>
      </c>
      <c r="W241" s="7"/>
    </row>
    <row r="242" spans="1:23" x14ac:dyDescent="0.25">
      <c r="A242" s="49" t="str">
        <f t="shared" si="3"/>
        <v>41893ALLN/A_17All</v>
      </c>
      <c r="B242" s="7">
        <v>41893</v>
      </c>
      <c r="C242" s="49">
        <v>17</v>
      </c>
      <c r="D242" s="49" t="s">
        <v>16</v>
      </c>
      <c r="E242" s="49">
        <v>1.9788490000000001</v>
      </c>
      <c r="F242" s="49">
        <v>1.6441728</v>
      </c>
      <c r="G242" s="49" t="s">
        <v>33</v>
      </c>
      <c r="H242" s="49">
        <v>98838.057000000001</v>
      </c>
      <c r="I242" s="49">
        <v>109920.09</v>
      </c>
      <c r="J242" s="49">
        <v>95.737260000000006</v>
      </c>
      <c r="K242" s="49">
        <v>1.855445E-2</v>
      </c>
      <c r="L242" s="49">
        <v>5.0359100000000002E-3</v>
      </c>
      <c r="M242" s="49">
        <v>1.9225699999999998E-2</v>
      </c>
      <c r="N242" s="49">
        <v>0.33467619999999998</v>
      </c>
      <c r="O242" s="49">
        <v>0.31006729999999999</v>
      </c>
      <c r="P242" s="49">
        <v>0.32448658000000002</v>
      </c>
      <c r="Q242" s="49">
        <v>0.33467619999999998</v>
      </c>
      <c r="R242" s="49">
        <v>0.34486581999999999</v>
      </c>
      <c r="S242" s="49">
        <v>0.35928510000000002</v>
      </c>
      <c r="T242" s="49" t="s">
        <v>19</v>
      </c>
      <c r="W242" s="7"/>
    </row>
    <row r="243" spans="1:23" x14ac:dyDescent="0.25">
      <c r="A243" s="49" t="str">
        <f t="shared" si="3"/>
        <v>41893ALLN/A_6All</v>
      </c>
      <c r="B243" s="7">
        <v>41893</v>
      </c>
      <c r="C243" s="49">
        <v>6</v>
      </c>
      <c r="D243" s="49" t="s">
        <v>16</v>
      </c>
      <c r="E243" s="49">
        <v>0.59423013000000002</v>
      </c>
      <c r="F243" s="49">
        <v>0.60333261999999999</v>
      </c>
      <c r="G243" s="49" t="s">
        <v>33</v>
      </c>
      <c r="H243" s="49">
        <v>98838.057000000001</v>
      </c>
      <c r="I243" s="49">
        <v>109920.09</v>
      </c>
      <c r="J243" s="49">
        <v>64.303250000000006</v>
      </c>
      <c r="K243" s="49">
        <v>5.5837100000000004E-3</v>
      </c>
      <c r="L243" s="49">
        <v>1.9176200000000001E-3</v>
      </c>
      <c r="M243" s="49">
        <v>5.9037999999999998E-3</v>
      </c>
      <c r="N243" s="49">
        <v>-9.1024899999999995E-3</v>
      </c>
      <c r="O243" s="49">
        <v>-1.665935E-2</v>
      </c>
      <c r="P243" s="49">
        <v>-1.2231499999999999E-2</v>
      </c>
      <c r="Q243" s="49">
        <v>-9.1024899999999995E-3</v>
      </c>
      <c r="R243" s="49">
        <v>-5.9734799999999998E-3</v>
      </c>
      <c r="S243" s="49">
        <v>-1.5456300000000001E-3</v>
      </c>
      <c r="T243" s="49" t="s">
        <v>19</v>
      </c>
      <c r="W243" s="7"/>
    </row>
    <row r="244" spans="1:23" x14ac:dyDescent="0.25">
      <c r="A244" s="49" t="str">
        <f t="shared" si="3"/>
        <v>41893ALLN/A_16All</v>
      </c>
      <c r="B244" s="7">
        <v>41893</v>
      </c>
      <c r="C244" s="49">
        <v>16</v>
      </c>
      <c r="D244" s="49" t="s">
        <v>16</v>
      </c>
      <c r="E244" s="49">
        <v>1.6456546999999999</v>
      </c>
      <c r="F244" s="49">
        <v>1.3826493</v>
      </c>
      <c r="G244" s="49" t="s">
        <v>33</v>
      </c>
      <c r="H244" s="49">
        <v>98838.057000000001</v>
      </c>
      <c r="I244" s="49">
        <v>109920.09</v>
      </c>
      <c r="J244" s="49">
        <v>95.447779999999995</v>
      </c>
      <c r="K244" s="49">
        <v>1.7768599999999999E-2</v>
      </c>
      <c r="L244" s="49">
        <v>5.0313800000000002E-3</v>
      </c>
      <c r="M244" s="49">
        <v>1.84672E-2</v>
      </c>
      <c r="N244" s="49">
        <v>0.2630054</v>
      </c>
      <c r="O244" s="49">
        <v>0.23936737999999999</v>
      </c>
      <c r="P244" s="49">
        <v>0.25321778</v>
      </c>
      <c r="Q244" s="49">
        <v>0.2630054</v>
      </c>
      <c r="R244" s="49">
        <v>0.27279302</v>
      </c>
      <c r="S244" s="49">
        <v>0.28664341999999998</v>
      </c>
      <c r="T244" s="49" t="s">
        <v>19</v>
      </c>
      <c r="W244" s="7"/>
    </row>
    <row r="245" spans="1:23" x14ac:dyDescent="0.25">
      <c r="A245" s="49" t="str">
        <f t="shared" si="3"/>
        <v>41893ALLN/A_19All</v>
      </c>
      <c r="B245" s="7">
        <v>41893</v>
      </c>
      <c r="C245" s="49">
        <v>19</v>
      </c>
      <c r="D245" s="49" t="s">
        <v>16</v>
      </c>
      <c r="E245" s="49">
        <v>2.2027991999999998</v>
      </c>
      <c r="F245" s="49">
        <v>2.4483022999999999</v>
      </c>
      <c r="G245" s="49" t="s">
        <v>33</v>
      </c>
      <c r="H245" s="49">
        <v>98838.057000000001</v>
      </c>
      <c r="I245" s="49">
        <v>109920.09</v>
      </c>
      <c r="J245" s="49">
        <v>91.638649999999998</v>
      </c>
      <c r="K245" s="49">
        <v>1.7665170000000001E-2</v>
      </c>
      <c r="L245" s="49">
        <v>6.2695399999999997E-3</v>
      </c>
      <c r="M245" s="49">
        <v>1.87447E-2</v>
      </c>
      <c r="N245" s="49">
        <v>-0.2455031</v>
      </c>
      <c r="O245" s="49">
        <v>-0.26949632000000001</v>
      </c>
      <c r="P245" s="49">
        <v>-0.25543779</v>
      </c>
      <c r="Q245" s="49">
        <v>-0.2455031</v>
      </c>
      <c r="R245" s="49">
        <v>-0.23556841000000001</v>
      </c>
      <c r="S245" s="49">
        <v>-0.22150987999999999</v>
      </c>
      <c r="T245" s="49" t="s">
        <v>19</v>
      </c>
      <c r="W245" s="7"/>
    </row>
    <row r="246" spans="1:23" x14ac:dyDescent="0.25">
      <c r="A246" s="49" t="str">
        <f t="shared" si="3"/>
        <v>41893ALLN/A_24All</v>
      </c>
      <c r="B246" s="7">
        <v>41893</v>
      </c>
      <c r="C246" s="49">
        <v>24</v>
      </c>
      <c r="D246" s="49" t="s">
        <v>16</v>
      </c>
      <c r="E246" s="49">
        <v>0.97422143999999999</v>
      </c>
      <c r="F246" s="49">
        <v>1.0007440000000001</v>
      </c>
      <c r="G246" s="49" t="s">
        <v>33</v>
      </c>
      <c r="H246" s="49">
        <v>98838.057000000001</v>
      </c>
      <c r="I246" s="49">
        <v>109920.09</v>
      </c>
      <c r="J246" s="49">
        <v>72.901759999999996</v>
      </c>
      <c r="K246" s="49">
        <v>9.5728299999999992E-3</v>
      </c>
      <c r="L246" s="49">
        <v>3.2637899999999999E-3</v>
      </c>
      <c r="M246" s="49">
        <v>1.01139E-2</v>
      </c>
      <c r="N246" s="49">
        <v>-2.6522560000000001E-2</v>
      </c>
      <c r="O246" s="49">
        <v>-3.9468349999999999E-2</v>
      </c>
      <c r="P246" s="49">
        <v>-3.1882929999999997E-2</v>
      </c>
      <c r="Q246" s="49">
        <v>-2.6522560000000001E-2</v>
      </c>
      <c r="R246" s="49">
        <v>-2.1162190000000001E-2</v>
      </c>
      <c r="S246" s="49">
        <v>-1.357677E-2</v>
      </c>
      <c r="T246" s="49" t="s">
        <v>19</v>
      </c>
      <c r="W246" s="7"/>
    </row>
    <row r="247" spans="1:23" x14ac:dyDescent="0.25">
      <c r="A247" s="49" t="str">
        <f t="shared" si="3"/>
        <v>41893ALLN/A_10All</v>
      </c>
      <c r="B247" s="7">
        <v>41893</v>
      </c>
      <c r="C247" s="49">
        <v>10</v>
      </c>
      <c r="D247" s="49" t="s">
        <v>16</v>
      </c>
      <c r="E247" s="49">
        <v>0.64940204000000001</v>
      </c>
      <c r="F247" s="49">
        <v>0.64168773999999995</v>
      </c>
      <c r="G247" s="49" t="s">
        <v>33</v>
      </c>
      <c r="H247" s="49">
        <v>98838.057000000001</v>
      </c>
      <c r="I247" s="49">
        <v>109920.09</v>
      </c>
      <c r="J247" s="49">
        <v>74.493229999999997</v>
      </c>
      <c r="K247" s="49">
        <v>8.5023200000000007E-3</v>
      </c>
      <c r="L247" s="49">
        <v>2.8584000000000001E-3</v>
      </c>
      <c r="M247" s="49">
        <v>8.9698999999999994E-3</v>
      </c>
      <c r="N247" s="49">
        <v>7.7143000000000003E-3</v>
      </c>
      <c r="O247" s="49">
        <v>-3.7671699999999998E-3</v>
      </c>
      <c r="P247" s="49">
        <v>2.9602500000000002E-3</v>
      </c>
      <c r="Q247" s="49">
        <v>7.7143000000000003E-3</v>
      </c>
      <c r="R247" s="49">
        <v>1.246835E-2</v>
      </c>
      <c r="S247" s="49">
        <v>1.9195770000000001E-2</v>
      </c>
      <c r="T247" s="49" t="s">
        <v>19</v>
      </c>
      <c r="W247" s="7"/>
    </row>
    <row r="248" spans="1:23" x14ac:dyDescent="0.25">
      <c r="A248" s="49" t="str">
        <f t="shared" si="3"/>
        <v>41893ALLN/A_1All</v>
      </c>
      <c r="B248" s="7">
        <v>41893</v>
      </c>
      <c r="C248" s="49">
        <v>1</v>
      </c>
      <c r="D248" s="49" t="s">
        <v>16</v>
      </c>
      <c r="E248" s="49">
        <v>0.73575128999999995</v>
      </c>
      <c r="F248" s="49">
        <v>0.74136458999999999</v>
      </c>
      <c r="G248" s="49" t="s">
        <v>33</v>
      </c>
      <c r="H248" s="49">
        <v>98838.057000000001</v>
      </c>
      <c r="I248" s="49">
        <v>109920.09</v>
      </c>
      <c r="J248" s="49">
        <v>70.573449999999994</v>
      </c>
      <c r="K248" s="49">
        <v>7.5666400000000003E-3</v>
      </c>
      <c r="L248" s="49">
        <v>2.4888900000000001E-3</v>
      </c>
      <c r="M248" s="49">
        <v>7.9655000000000004E-3</v>
      </c>
      <c r="N248" s="49">
        <v>-5.6132999999999999E-3</v>
      </c>
      <c r="O248" s="49">
        <v>-1.5809139999999999E-2</v>
      </c>
      <c r="P248" s="49">
        <v>-9.8350199999999999E-3</v>
      </c>
      <c r="Q248" s="49">
        <v>-5.6132999999999999E-3</v>
      </c>
      <c r="R248" s="49">
        <v>-1.3915900000000001E-3</v>
      </c>
      <c r="S248" s="49">
        <v>4.5825400000000004E-3</v>
      </c>
      <c r="T248" s="49" t="s">
        <v>19</v>
      </c>
      <c r="W248" s="7"/>
    </row>
    <row r="249" spans="1:23" x14ac:dyDescent="0.25">
      <c r="A249" s="49" t="str">
        <f t="shared" si="3"/>
        <v>41893ALLN/A_12All</v>
      </c>
      <c r="B249" s="7">
        <v>41893</v>
      </c>
      <c r="C249" s="49">
        <v>12</v>
      </c>
      <c r="D249" s="49" t="s">
        <v>16</v>
      </c>
      <c r="E249" s="49">
        <v>0.69739814</v>
      </c>
      <c r="F249" s="49">
        <v>0.69417514000000002</v>
      </c>
      <c r="G249" s="49" t="s">
        <v>33</v>
      </c>
      <c r="H249" s="49">
        <v>98838.057000000001</v>
      </c>
      <c r="I249" s="49">
        <v>109920.09</v>
      </c>
      <c r="J249" s="49">
        <v>84.086209999999994</v>
      </c>
      <c r="K249" s="49">
        <v>1.1598320000000001E-2</v>
      </c>
      <c r="L249" s="49">
        <v>3.9773100000000004E-3</v>
      </c>
      <c r="M249" s="49">
        <v>1.2261299999999999E-2</v>
      </c>
      <c r="N249" s="49">
        <v>3.2230000000000002E-3</v>
      </c>
      <c r="O249" s="49">
        <v>-1.247146E-2</v>
      </c>
      <c r="P249" s="49">
        <v>-3.2754899999999998E-3</v>
      </c>
      <c r="Q249" s="49">
        <v>3.2230000000000002E-3</v>
      </c>
      <c r="R249" s="49">
        <v>9.7214899999999993E-3</v>
      </c>
      <c r="S249" s="49">
        <v>1.8917460000000001E-2</v>
      </c>
      <c r="T249" s="49" t="s">
        <v>19</v>
      </c>
      <c r="W249" s="7"/>
    </row>
    <row r="250" spans="1:23" x14ac:dyDescent="0.25">
      <c r="A250" s="49" t="str">
        <f t="shared" si="3"/>
        <v>41893ALLN/A_14All</v>
      </c>
      <c r="B250" s="7">
        <v>41893</v>
      </c>
      <c r="C250" s="49">
        <v>14</v>
      </c>
      <c r="D250" s="49" t="s">
        <v>16</v>
      </c>
      <c r="E250" s="49">
        <v>1.0347618999999999</v>
      </c>
      <c r="F250" s="49">
        <v>1.0396235</v>
      </c>
      <c r="G250" s="49" t="s">
        <v>33</v>
      </c>
      <c r="H250" s="49">
        <v>98838.057000000001</v>
      </c>
      <c r="I250" s="49">
        <v>109920.09</v>
      </c>
      <c r="J250" s="49">
        <v>91.654750000000007</v>
      </c>
      <c r="K250" s="49">
        <v>1.490463E-2</v>
      </c>
      <c r="L250" s="49">
        <v>5.1365200000000003E-3</v>
      </c>
      <c r="M250" s="49">
        <v>1.5764899999999998E-2</v>
      </c>
      <c r="N250" s="49">
        <v>-4.8615999999999998E-3</v>
      </c>
      <c r="O250" s="49">
        <v>-2.5040670000000001E-2</v>
      </c>
      <c r="P250" s="49">
        <v>-1.3217E-2</v>
      </c>
      <c r="Q250" s="49">
        <v>-4.8615999999999998E-3</v>
      </c>
      <c r="R250" s="49">
        <v>3.4938E-3</v>
      </c>
      <c r="S250" s="49">
        <v>1.531747E-2</v>
      </c>
      <c r="T250" s="49" t="s">
        <v>19</v>
      </c>
      <c r="W250" s="7"/>
    </row>
    <row r="251" spans="1:23" x14ac:dyDescent="0.25">
      <c r="A251" s="49" t="str">
        <f t="shared" si="3"/>
        <v>41893ALLN/A_18All</v>
      </c>
      <c r="B251" s="7">
        <v>41893</v>
      </c>
      <c r="C251" s="49">
        <v>18</v>
      </c>
      <c r="D251" s="49" t="s">
        <v>16</v>
      </c>
      <c r="E251" s="49">
        <v>2.2042708000000002</v>
      </c>
      <c r="F251" s="49">
        <v>1.8424971999999999</v>
      </c>
      <c r="G251" s="49" t="s">
        <v>33</v>
      </c>
      <c r="H251" s="49">
        <v>98838.057000000001</v>
      </c>
      <c r="I251" s="49">
        <v>109920.09</v>
      </c>
      <c r="J251" s="49">
        <v>94.466650000000001</v>
      </c>
      <c r="K251" s="49">
        <v>1.8519750000000001E-2</v>
      </c>
      <c r="L251" s="49">
        <v>4.94057E-3</v>
      </c>
      <c r="M251" s="49">
        <v>1.9167400000000001E-2</v>
      </c>
      <c r="N251" s="49">
        <v>0.36177359999999997</v>
      </c>
      <c r="O251" s="49">
        <v>0.33723933</v>
      </c>
      <c r="P251" s="49">
        <v>0.35161488000000002</v>
      </c>
      <c r="Q251" s="49">
        <v>0.36177359999999997</v>
      </c>
      <c r="R251" s="49">
        <v>0.37193231999999998</v>
      </c>
      <c r="S251" s="49">
        <v>0.38630787</v>
      </c>
      <c r="T251" s="49" t="s">
        <v>19</v>
      </c>
      <c r="W251" s="7"/>
    </row>
    <row r="252" spans="1:23" x14ac:dyDescent="0.25">
      <c r="A252" s="49" t="str">
        <f t="shared" si="3"/>
        <v>41893ALLN/A_2All</v>
      </c>
      <c r="B252" s="7">
        <v>41893</v>
      </c>
      <c r="C252" s="49">
        <v>2</v>
      </c>
      <c r="D252" s="49" t="s">
        <v>16</v>
      </c>
      <c r="E252" s="49">
        <v>0.63514298000000002</v>
      </c>
      <c r="F252" s="49">
        <v>0.64427475999999995</v>
      </c>
      <c r="G252" s="49" t="s">
        <v>33</v>
      </c>
      <c r="H252" s="49">
        <v>98838.057000000001</v>
      </c>
      <c r="I252" s="49">
        <v>109920.09</v>
      </c>
      <c r="J252" s="49">
        <v>69.372280000000003</v>
      </c>
      <c r="K252" s="49">
        <v>6.4054100000000003E-3</v>
      </c>
      <c r="L252" s="49">
        <v>2.1749E-3</v>
      </c>
      <c r="M252" s="49">
        <v>6.7646E-3</v>
      </c>
      <c r="N252" s="49">
        <v>-9.1317800000000008E-3</v>
      </c>
      <c r="O252" s="49">
        <v>-1.7790469999999999E-2</v>
      </c>
      <c r="P252" s="49">
        <v>-1.2717020000000001E-2</v>
      </c>
      <c r="Q252" s="49">
        <v>-9.1317800000000008E-3</v>
      </c>
      <c r="R252" s="49">
        <v>-5.54654E-3</v>
      </c>
      <c r="S252" s="49">
        <v>-4.7309000000000001E-4</v>
      </c>
      <c r="T252" s="49" t="s">
        <v>19</v>
      </c>
      <c r="W252" s="7"/>
    </row>
    <row r="253" spans="1:23" x14ac:dyDescent="0.25">
      <c r="A253" s="49" t="str">
        <f t="shared" si="3"/>
        <v>41893ALLN/A_5All</v>
      </c>
      <c r="B253" s="7">
        <v>41893</v>
      </c>
      <c r="C253" s="49">
        <v>5</v>
      </c>
      <c r="D253" s="49" t="s">
        <v>16</v>
      </c>
      <c r="E253" s="49">
        <v>0.55721337999999998</v>
      </c>
      <c r="F253" s="49">
        <v>0.56163574999999999</v>
      </c>
      <c r="G253" s="49" t="s">
        <v>33</v>
      </c>
      <c r="H253" s="49">
        <v>98838.057000000001</v>
      </c>
      <c r="I253" s="49">
        <v>109920.09</v>
      </c>
      <c r="J253" s="49">
        <v>65.460030000000003</v>
      </c>
      <c r="K253" s="49">
        <v>5.3553799999999999E-3</v>
      </c>
      <c r="L253" s="49">
        <v>1.7966600000000001E-3</v>
      </c>
      <c r="M253" s="49">
        <v>5.6487000000000004E-3</v>
      </c>
      <c r="N253" s="49">
        <v>-4.4223700000000001E-3</v>
      </c>
      <c r="O253" s="49">
        <v>-1.165271E-2</v>
      </c>
      <c r="P253" s="49">
        <v>-7.4161799999999996E-3</v>
      </c>
      <c r="Q253" s="49">
        <v>-4.4223700000000001E-3</v>
      </c>
      <c r="R253" s="49">
        <v>-1.4285599999999999E-3</v>
      </c>
      <c r="S253" s="49">
        <v>2.8079699999999999E-3</v>
      </c>
      <c r="T253" s="49" t="s">
        <v>19</v>
      </c>
      <c r="W253" s="7"/>
    </row>
    <row r="254" spans="1:23" x14ac:dyDescent="0.25">
      <c r="A254" s="49" t="str">
        <f t="shared" si="3"/>
        <v>41893ALLN/A_21All</v>
      </c>
      <c r="B254" s="7">
        <v>41893</v>
      </c>
      <c r="C254" s="49">
        <v>21</v>
      </c>
      <c r="D254" s="49" t="s">
        <v>16</v>
      </c>
      <c r="E254" s="49">
        <v>1.877203</v>
      </c>
      <c r="F254" s="49">
        <v>2.0180346</v>
      </c>
      <c r="G254" s="49" t="s">
        <v>33</v>
      </c>
      <c r="H254" s="49">
        <v>98838.057000000001</v>
      </c>
      <c r="I254" s="49">
        <v>109920.09</v>
      </c>
      <c r="J254" s="49">
        <v>81.312799999999996</v>
      </c>
      <c r="K254" s="49">
        <v>1.508867E-2</v>
      </c>
      <c r="L254" s="49">
        <v>5.4295699999999999E-3</v>
      </c>
      <c r="M254" s="49">
        <v>1.6035799999999999E-2</v>
      </c>
      <c r="N254" s="49">
        <v>-0.1408316</v>
      </c>
      <c r="O254" s="49">
        <v>-0.16135742</v>
      </c>
      <c r="P254" s="49">
        <v>-0.14933057</v>
      </c>
      <c r="Q254" s="49">
        <v>-0.1408316</v>
      </c>
      <c r="R254" s="49">
        <v>-0.13233263000000001</v>
      </c>
      <c r="S254" s="49">
        <v>-0.12030578</v>
      </c>
      <c r="T254" s="49" t="s">
        <v>19</v>
      </c>
      <c r="W254" s="7"/>
    </row>
    <row r="255" spans="1:23" x14ac:dyDescent="0.25">
      <c r="A255" s="49" t="str">
        <f t="shared" si="3"/>
        <v>41893ALLN/A_7All</v>
      </c>
      <c r="B255" s="7">
        <v>41893</v>
      </c>
      <c r="C255" s="49">
        <v>7</v>
      </c>
      <c r="D255" s="49" t="s">
        <v>16</v>
      </c>
      <c r="E255" s="49">
        <v>0.70240522000000005</v>
      </c>
      <c r="F255" s="49">
        <v>0.70988441000000002</v>
      </c>
      <c r="G255" s="49" t="s">
        <v>33</v>
      </c>
      <c r="H255" s="49">
        <v>98838.057000000001</v>
      </c>
      <c r="I255" s="49">
        <v>109920.09</v>
      </c>
      <c r="J255" s="49">
        <v>63.272509999999997</v>
      </c>
      <c r="K255" s="49">
        <v>6.5586400000000001E-3</v>
      </c>
      <c r="L255" s="49">
        <v>2.19622E-3</v>
      </c>
      <c r="M255" s="49">
        <v>6.9166000000000002E-3</v>
      </c>
      <c r="N255" s="49">
        <v>-7.4791900000000001E-3</v>
      </c>
      <c r="O255" s="49">
        <v>-1.633244E-2</v>
      </c>
      <c r="P255" s="49">
        <v>-1.114499E-2</v>
      </c>
      <c r="Q255" s="49">
        <v>-7.4791900000000001E-3</v>
      </c>
      <c r="R255" s="49">
        <v>-3.8133899999999998E-3</v>
      </c>
      <c r="S255" s="49">
        <v>1.3740600000000001E-3</v>
      </c>
      <c r="T255" s="49" t="s">
        <v>19</v>
      </c>
      <c r="W255" s="7"/>
    </row>
    <row r="256" spans="1:23" x14ac:dyDescent="0.25">
      <c r="A256" s="49" t="str">
        <f t="shared" si="3"/>
        <v>41893ALLN/A_11All</v>
      </c>
      <c r="B256" s="7">
        <v>41893</v>
      </c>
      <c r="C256" s="49">
        <v>11</v>
      </c>
      <c r="D256" s="49" t="s">
        <v>16</v>
      </c>
      <c r="E256" s="49">
        <v>0.64409380000000005</v>
      </c>
      <c r="F256" s="49">
        <v>0.63818074000000002</v>
      </c>
      <c r="G256" s="49" t="s">
        <v>33</v>
      </c>
      <c r="H256" s="49">
        <v>98838.057000000001</v>
      </c>
      <c r="I256" s="49">
        <v>109920.09</v>
      </c>
      <c r="J256" s="49">
        <v>79.499309999999994</v>
      </c>
      <c r="K256" s="49">
        <v>9.8810400000000007E-3</v>
      </c>
      <c r="L256" s="49">
        <v>3.4153299999999998E-3</v>
      </c>
      <c r="M256" s="49">
        <v>1.04546E-2</v>
      </c>
      <c r="N256" s="49">
        <v>5.9130600000000004E-3</v>
      </c>
      <c r="O256" s="49">
        <v>-7.4688300000000001E-3</v>
      </c>
      <c r="P256" s="49">
        <v>3.7211999999999998E-4</v>
      </c>
      <c r="Q256" s="49">
        <v>5.9130600000000004E-3</v>
      </c>
      <c r="R256" s="49">
        <v>1.1454000000000001E-2</v>
      </c>
      <c r="S256" s="49">
        <v>1.9294950000000002E-2</v>
      </c>
      <c r="T256" s="49" t="s">
        <v>19</v>
      </c>
      <c r="W256" s="7"/>
    </row>
    <row r="257" spans="1:23" x14ac:dyDescent="0.25">
      <c r="A257" s="49" t="str">
        <f t="shared" si="3"/>
        <v>41893ALLN/A_15All</v>
      </c>
      <c r="B257" s="7">
        <v>41893</v>
      </c>
      <c r="C257" s="49">
        <v>15</v>
      </c>
      <c r="D257" s="49" t="s">
        <v>16</v>
      </c>
      <c r="E257" s="49">
        <v>1.3050838</v>
      </c>
      <c r="F257" s="49">
        <v>1.2472032</v>
      </c>
      <c r="G257" s="49" t="s">
        <v>33</v>
      </c>
      <c r="H257" s="49">
        <v>98838.057000000001</v>
      </c>
      <c r="I257" s="49">
        <v>109920.09</v>
      </c>
      <c r="J257" s="49">
        <v>94.357370000000003</v>
      </c>
      <c r="K257" s="49">
        <v>1.646628E-2</v>
      </c>
      <c r="L257" s="49">
        <v>5.3695399999999999E-3</v>
      </c>
      <c r="M257" s="49">
        <v>1.73197E-2</v>
      </c>
      <c r="N257" s="49">
        <v>5.7880599999999997E-2</v>
      </c>
      <c r="O257" s="49">
        <v>3.5711380000000001E-2</v>
      </c>
      <c r="P257" s="49">
        <v>4.870116E-2</v>
      </c>
      <c r="Q257" s="49">
        <v>5.7880599999999997E-2</v>
      </c>
      <c r="R257" s="49">
        <v>6.7060040000000001E-2</v>
      </c>
      <c r="S257" s="49">
        <v>8.0049819999999994E-2</v>
      </c>
      <c r="T257" s="49" t="s">
        <v>19</v>
      </c>
      <c r="W257" s="7"/>
    </row>
    <row r="258" spans="1:23" x14ac:dyDescent="0.25">
      <c r="A258" s="49" t="str">
        <f t="shared" si="3"/>
        <v>41893ALLN/A_20All</v>
      </c>
      <c r="B258" s="7">
        <v>41893</v>
      </c>
      <c r="C258" s="49">
        <v>20</v>
      </c>
      <c r="D258" s="49" t="s">
        <v>16</v>
      </c>
      <c r="E258" s="49">
        <v>2.0426095000000002</v>
      </c>
      <c r="F258" s="49">
        <v>2.3171075999999999</v>
      </c>
      <c r="G258" s="49" t="s">
        <v>33</v>
      </c>
      <c r="H258" s="49">
        <v>98838.057000000001</v>
      </c>
      <c r="I258" s="49">
        <v>109920.09</v>
      </c>
      <c r="J258" s="49">
        <v>85.836330000000004</v>
      </c>
      <c r="K258" s="49">
        <v>1.6253839999999999E-2</v>
      </c>
      <c r="L258" s="49">
        <v>6.10226E-3</v>
      </c>
      <c r="M258" s="49">
        <v>1.7361600000000001E-2</v>
      </c>
      <c r="N258" s="49">
        <v>-0.27449810000000002</v>
      </c>
      <c r="O258" s="49">
        <v>-0.29672094999999998</v>
      </c>
      <c r="P258" s="49">
        <v>-0.28369974999999997</v>
      </c>
      <c r="Q258" s="49">
        <v>-0.27449810000000002</v>
      </c>
      <c r="R258" s="49">
        <v>-0.26529645000000002</v>
      </c>
      <c r="S258" s="49">
        <v>-0.25227525000000001</v>
      </c>
      <c r="T258" s="49" t="s">
        <v>19</v>
      </c>
      <c r="W258" s="7"/>
    </row>
    <row r="259" spans="1:23" x14ac:dyDescent="0.25">
      <c r="A259" s="49" t="str">
        <f t="shared" ref="A259:A322" si="4">CONCATENATE(B259,D259,G259,"_",C259,T259)</f>
        <v>41893ALLN/A_3All</v>
      </c>
      <c r="B259" s="7">
        <v>41893</v>
      </c>
      <c r="C259" s="49">
        <v>3</v>
      </c>
      <c r="D259" s="49" t="s">
        <v>16</v>
      </c>
      <c r="E259" s="49">
        <v>0.58531546999999995</v>
      </c>
      <c r="F259" s="49">
        <v>0.59182875000000001</v>
      </c>
      <c r="G259" s="49" t="s">
        <v>33</v>
      </c>
      <c r="H259" s="49">
        <v>98838.057000000001</v>
      </c>
      <c r="I259" s="49">
        <v>109920.09</v>
      </c>
      <c r="J259" s="49">
        <v>68.004710000000003</v>
      </c>
      <c r="K259" s="49">
        <v>5.7460000000000002E-3</v>
      </c>
      <c r="L259" s="49">
        <v>1.9632999999999999E-3</v>
      </c>
      <c r="M259" s="49">
        <v>6.0721000000000004E-3</v>
      </c>
      <c r="N259" s="49">
        <v>-6.5132799999999998E-3</v>
      </c>
      <c r="O259" s="49">
        <v>-1.4285569999999999E-2</v>
      </c>
      <c r="P259" s="49">
        <v>-9.7314900000000006E-3</v>
      </c>
      <c r="Q259" s="49">
        <v>-6.5132799999999998E-3</v>
      </c>
      <c r="R259" s="49">
        <v>-3.2950700000000002E-3</v>
      </c>
      <c r="S259" s="49">
        <v>1.2590100000000001E-3</v>
      </c>
      <c r="T259" s="49" t="s">
        <v>19</v>
      </c>
      <c r="W259" s="7"/>
    </row>
    <row r="260" spans="1:23" x14ac:dyDescent="0.25">
      <c r="A260" s="49" t="str">
        <f t="shared" si="4"/>
        <v>41893ALLN/A_8All</v>
      </c>
      <c r="B260" s="7">
        <v>41893</v>
      </c>
      <c r="C260" s="49">
        <v>8</v>
      </c>
      <c r="D260" s="49" t="s">
        <v>16</v>
      </c>
      <c r="E260" s="49">
        <v>0.75379746000000003</v>
      </c>
      <c r="F260" s="49">
        <v>0.75122308000000004</v>
      </c>
      <c r="G260" s="49" t="s">
        <v>33</v>
      </c>
      <c r="H260" s="49">
        <v>98838.057000000001</v>
      </c>
      <c r="I260" s="49">
        <v>109920.09</v>
      </c>
      <c r="J260" s="49">
        <v>64.743729999999999</v>
      </c>
      <c r="K260" s="49">
        <v>6.9646200000000004E-3</v>
      </c>
      <c r="L260" s="49">
        <v>2.3562399999999999E-3</v>
      </c>
      <c r="M260" s="49">
        <v>7.3524000000000003E-3</v>
      </c>
      <c r="N260" s="49">
        <v>2.5743799999999998E-3</v>
      </c>
      <c r="O260" s="49">
        <v>-6.8366900000000003E-3</v>
      </c>
      <c r="P260" s="49">
        <v>-1.3223899999999999E-3</v>
      </c>
      <c r="Q260" s="49">
        <v>2.5743799999999998E-3</v>
      </c>
      <c r="R260" s="49">
        <v>6.4711500000000002E-3</v>
      </c>
      <c r="S260" s="49">
        <v>1.198545E-2</v>
      </c>
      <c r="T260" s="49" t="s">
        <v>19</v>
      </c>
      <c r="W260" s="7"/>
    </row>
    <row r="261" spans="1:23" x14ac:dyDescent="0.25">
      <c r="A261" s="49" t="str">
        <f t="shared" si="4"/>
        <v>41893ALLN/A_4All</v>
      </c>
      <c r="B261" s="7">
        <v>41893</v>
      </c>
      <c r="C261" s="49">
        <v>4</v>
      </c>
      <c r="D261" s="49" t="s">
        <v>16</v>
      </c>
      <c r="E261" s="49">
        <v>0.55523160999999999</v>
      </c>
      <c r="F261" s="49">
        <v>0.56265469000000001</v>
      </c>
      <c r="G261" s="49" t="s">
        <v>33</v>
      </c>
      <c r="H261" s="49">
        <v>98838.057000000001</v>
      </c>
      <c r="I261" s="49">
        <v>109920.09</v>
      </c>
      <c r="J261" s="49">
        <v>66.93974</v>
      </c>
      <c r="K261" s="49">
        <v>5.38456E-3</v>
      </c>
      <c r="L261" s="49">
        <v>1.82402E-3</v>
      </c>
      <c r="M261" s="49">
        <v>5.6851000000000002E-3</v>
      </c>
      <c r="N261" s="49">
        <v>-7.4230800000000003E-3</v>
      </c>
      <c r="O261" s="49">
        <v>-1.4700009999999999E-2</v>
      </c>
      <c r="P261" s="49">
        <v>-1.043618E-2</v>
      </c>
      <c r="Q261" s="49">
        <v>-7.4230800000000003E-3</v>
      </c>
      <c r="R261" s="49">
        <v>-4.40998E-3</v>
      </c>
      <c r="S261" s="49">
        <v>-1.4615E-4</v>
      </c>
      <c r="T261" s="49" t="s">
        <v>19</v>
      </c>
      <c r="W261" s="7"/>
    </row>
    <row r="262" spans="1:23" x14ac:dyDescent="0.25">
      <c r="A262" s="49" t="str">
        <f t="shared" si="4"/>
        <v>41893ALLN/A_22All</v>
      </c>
      <c r="B262" s="7">
        <v>41893</v>
      </c>
      <c r="C262" s="49">
        <v>22</v>
      </c>
      <c r="D262" s="49" t="s">
        <v>16</v>
      </c>
      <c r="E262" s="49">
        <v>1.5970388</v>
      </c>
      <c r="F262" s="49">
        <v>1.6773142000000001</v>
      </c>
      <c r="G262" s="49" t="s">
        <v>33</v>
      </c>
      <c r="H262" s="49">
        <v>98838.057000000001</v>
      </c>
      <c r="I262" s="49">
        <v>109920.09</v>
      </c>
      <c r="J262" s="49">
        <v>78.192139999999995</v>
      </c>
      <c r="K262" s="49">
        <v>1.346461E-2</v>
      </c>
      <c r="L262" s="49">
        <v>4.7341800000000002E-3</v>
      </c>
      <c r="M262" s="49">
        <v>1.42726E-2</v>
      </c>
      <c r="N262" s="49">
        <v>-8.0275399999999997E-2</v>
      </c>
      <c r="O262" s="49">
        <v>-9.8544329999999999E-2</v>
      </c>
      <c r="P262" s="49">
        <v>-8.7839879999999995E-2</v>
      </c>
      <c r="Q262" s="49">
        <v>-8.0275399999999997E-2</v>
      </c>
      <c r="R262" s="49">
        <v>-7.2710919999999998E-2</v>
      </c>
      <c r="S262" s="49">
        <v>-6.2006470000000001E-2</v>
      </c>
      <c r="T262" s="49" t="s">
        <v>19</v>
      </c>
      <c r="W262" s="7"/>
    </row>
    <row r="263" spans="1:23" x14ac:dyDescent="0.25">
      <c r="A263" s="49" t="str">
        <f t="shared" si="4"/>
        <v>41893ALLN/A_23All</v>
      </c>
      <c r="B263" s="7">
        <v>41893</v>
      </c>
      <c r="C263" s="49">
        <v>23</v>
      </c>
      <c r="D263" s="49" t="s">
        <v>16</v>
      </c>
      <c r="E263" s="49">
        <v>1.2653519</v>
      </c>
      <c r="F263" s="49">
        <v>1.3034490999999999</v>
      </c>
      <c r="G263" s="49" t="s">
        <v>33</v>
      </c>
      <c r="H263" s="49">
        <v>98838.057000000001</v>
      </c>
      <c r="I263" s="49">
        <v>109920.09</v>
      </c>
      <c r="J263" s="49">
        <v>75.182659999999998</v>
      </c>
      <c r="K263" s="49">
        <v>1.159514E-2</v>
      </c>
      <c r="L263" s="49">
        <v>3.9637300000000004E-3</v>
      </c>
      <c r="M263" s="49">
        <v>1.22539E-2</v>
      </c>
      <c r="N263" s="49">
        <v>-3.8097199999999998E-2</v>
      </c>
      <c r="O263" s="49">
        <v>-5.3782190000000001E-2</v>
      </c>
      <c r="P263" s="49">
        <v>-4.4591770000000003E-2</v>
      </c>
      <c r="Q263" s="49">
        <v>-3.8097199999999998E-2</v>
      </c>
      <c r="R263" s="49">
        <v>-3.160263E-2</v>
      </c>
      <c r="S263" s="49">
        <v>-2.2412209999999998E-2</v>
      </c>
      <c r="T263" s="49" t="s">
        <v>19</v>
      </c>
      <c r="W263" s="7"/>
    </row>
    <row r="264" spans="1:23" x14ac:dyDescent="0.25">
      <c r="A264" s="49" t="str">
        <f t="shared" si="4"/>
        <v>41893ALLN/A_9All</v>
      </c>
      <c r="B264" s="7">
        <v>41893</v>
      </c>
      <c r="C264" s="49">
        <v>9</v>
      </c>
      <c r="D264" s="49" t="s">
        <v>16</v>
      </c>
      <c r="E264" s="49">
        <v>0.69017194000000004</v>
      </c>
      <c r="F264" s="49">
        <v>0.68201113999999996</v>
      </c>
      <c r="G264" s="49" t="s">
        <v>33</v>
      </c>
      <c r="H264" s="49">
        <v>98838.057000000001</v>
      </c>
      <c r="I264" s="49">
        <v>109920.09</v>
      </c>
      <c r="J264" s="49">
        <v>69.246700000000004</v>
      </c>
      <c r="K264" s="49">
        <v>7.4314000000000003E-3</v>
      </c>
      <c r="L264" s="49">
        <v>2.4258000000000001E-3</v>
      </c>
      <c r="M264" s="49">
        <v>7.8172999999999992E-3</v>
      </c>
      <c r="N264" s="49">
        <v>8.1607999999999993E-3</v>
      </c>
      <c r="O264" s="49">
        <v>-1.84534E-3</v>
      </c>
      <c r="P264" s="49">
        <v>4.0176300000000003E-3</v>
      </c>
      <c r="Q264" s="49">
        <v>8.1607999999999993E-3</v>
      </c>
      <c r="R264" s="49">
        <v>1.2303969999999999E-2</v>
      </c>
      <c r="S264" s="49">
        <v>1.8166939999999999E-2</v>
      </c>
      <c r="T264" s="49" t="s">
        <v>19</v>
      </c>
      <c r="W264" s="7"/>
    </row>
    <row r="265" spans="1:23" x14ac:dyDescent="0.25">
      <c r="A265" s="49" t="str">
        <f t="shared" si="4"/>
        <v>41893ALLN/A_13All</v>
      </c>
      <c r="B265" s="7">
        <v>41893</v>
      </c>
      <c r="C265" s="49">
        <v>13</v>
      </c>
      <c r="D265" s="49" t="s">
        <v>16</v>
      </c>
      <c r="E265" s="49">
        <v>0.82246452999999997</v>
      </c>
      <c r="F265" s="49">
        <v>0.82883572999999999</v>
      </c>
      <c r="G265" s="49" t="s">
        <v>33</v>
      </c>
      <c r="H265" s="49">
        <v>98838.057000000001</v>
      </c>
      <c r="I265" s="49">
        <v>109920.09</v>
      </c>
      <c r="J265" s="49">
        <v>88.255110000000002</v>
      </c>
      <c r="K265" s="49">
        <v>1.305153E-2</v>
      </c>
      <c r="L265" s="49">
        <v>4.5364200000000002E-3</v>
      </c>
      <c r="M265" s="49">
        <v>1.3817400000000001E-2</v>
      </c>
      <c r="N265" s="49">
        <v>-6.3711999999999996E-3</v>
      </c>
      <c r="O265" s="49">
        <v>-2.4057470000000001E-2</v>
      </c>
      <c r="P265" s="49">
        <v>-1.3694420000000001E-2</v>
      </c>
      <c r="Q265" s="49">
        <v>-6.3711999999999996E-3</v>
      </c>
      <c r="R265" s="49">
        <v>9.5202000000000004E-4</v>
      </c>
      <c r="S265" s="49">
        <v>1.131507E-2</v>
      </c>
      <c r="T265" s="49" t="s">
        <v>19</v>
      </c>
      <c r="W265" s="7"/>
    </row>
    <row r="266" spans="1:23" x14ac:dyDescent="0.25">
      <c r="A266" s="49" t="str">
        <f t="shared" si="4"/>
        <v>41820Greater Bay AreaN/A_22All</v>
      </c>
      <c r="B266" s="7">
        <v>41820</v>
      </c>
      <c r="C266" s="49">
        <v>22</v>
      </c>
      <c r="D266" s="49" t="s">
        <v>10</v>
      </c>
      <c r="E266" s="49">
        <v>1.7553466</v>
      </c>
      <c r="F266" s="49">
        <v>1.8239217000000001</v>
      </c>
      <c r="G266" s="49" t="s">
        <v>33</v>
      </c>
      <c r="H266" s="49">
        <v>7689.4520000000002</v>
      </c>
      <c r="I266" s="49">
        <v>37902.472999999998</v>
      </c>
      <c r="J266" s="49">
        <v>75.051599999999993</v>
      </c>
      <c r="K266" s="49">
        <v>9.5050800000000008E-3</v>
      </c>
      <c r="L266" s="49">
        <v>1.9740779999999999E-2</v>
      </c>
      <c r="M266" s="49">
        <v>2.19099E-2</v>
      </c>
      <c r="N266" s="49">
        <v>-6.85751E-2</v>
      </c>
      <c r="O266" s="49">
        <v>-9.6619769999999994E-2</v>
      </c>
      <c r="P266" s="49">
        <v>-8.0187350000000004E-2</v>
      </c>
      <c r="Q266" s="49">
        <v>-6.85751E-2</v>
      </c>
      <c r="R266" s="49">
        <v>-5.6962850000000002E-2</v>
      </c>
      <c r="S266" s="49">
        <v>-4.0530429999999999E-2</v>
      </c>
      <c r="T266" s="49" t="s">
        <v>19</v>
      </c>
      <c r="W266" s="7"/>
    </row>
    <row r="267" spans="1:23" x14ac:dyDescent="0.25">
      <c r="A267" s="49" t="str">
        <f t="shared" si="4"/>
        <v>41820Greater Bay AreaN/A_23All</v>
      </c>
      <c r="B267" s="7">
        <v>41820</v>
      </c>
      <c r="C267" s="49">
        <v>23</v>
      </c>
      <c r="D267" s="49" t="s">
        <v>10</v>
      </c>
      <c r="E267" s="49">
        <v>1.4247901999999999</v>
      </c>
      <c r="F267" s="49">
        <v>1.4709087000000001</v>
      </c>
      <c r="G267" s="49" t="s">
        <v>33</v>
      </c>
      <c r="H267" s="49">
        <v>7689.4520000000002</v>
      </c>
      <c r="I267" s="49">
        <v>37902.472999999998</v>
      </c>
      <c r="J267" s="49">
        <v>72.572779999999995</v>
      </c>
      <c r="K267" s="49">
        <v>8.2478699999999992E-3</v>
      </c>
      <c r="L267" s="49">
        <v>1.6985859999999998E-2</v>
      </c>
      <c r="M267" s="49">
        <v>1.8882400000000001E-2</v>
      </c>
      <c r="N267" s="49">
        <v>-4.61185E-2</v>
      </c>
      <c r="O267" s="49">
        <v>-7.0287970000000005E-2</v>
      </c>
      <c r="P267" s="49">
        <v>-5.6126170000000003E-2</v>
      </c>
      <c r="Q267" s="49">
        <v>-4.61185E-2</v>
      </c>
      <c r="R267" s="49">
        <v>-3.6110829999999997E-2</v>
      </c>
      <c r="S267" s="49">
        <v>-2.1949030000000001E-2</v>
      </c>
      <c r="T267" s="49" t="s">
        <v>19</v>
      </c>
      <c r="W267" s="7"/>
    </row>
    <row r="268" spans="1:23" x14ac:dyDescent="0.25">
      <c r="A268" s="49" t="str">
        <f t="shared" si="4"/>
        <v>41820Greater Bay AreaN/A_3All</v>
      </c>
      <c r="B268" s="7">
        <v>41820</v>
      </c>
      <c r="C268" s="49">
        <v>3</v>
      </c>
      <c r="D268" s="49" t="s">
        <v>10</v>
      </c>
      <c r="E268" s="49">
        <v>0.62098942999999995</v>
      </c>
      <c r="F268" s="49">
        <v>0.61634761999999998</v>
      </c>
      <c r="G268" s="49" t="s">
        <v>33</v>
      </c>
      <c r="H268" s="49">
        <v>7689.4520000000002</v>
      </c>
      <c r="I268" s="49">
        <v>37902.472999999998</v>
      </c>
      <c r="J268" s="49">
        <v>67.13879</v>
      </c>
      <c r="K268" s="49">
        <v>4.1633499999999997E-3</v>
      </c>
      <c r="L268" s="49">
        <v>8.0608599999999996E-3</v>
      </c>
      <c r="M268" s="49">
        <v>9.0725000000000007E-3</v>
      </c>
      <c r="N268" s="49">
        <v>4.6418099999999997E-3</v>
      </c>
      <c r="O268" s="49">
        <v>-6.9709899999999998E-3</v>
      </c>
      <c r="P268" s="49">
        <v>-1.6662E-4</v>
      </c>
      <c r="Q268" s="49">
        <v>4.6418099999999997E-3</v>
      </c>
      <c r="R268" s="49">
        <v>9.4502300000000004E-3</v>
      </c>
      <c r="S268" s="49">
        <v>1.6254609999999999E-2</v>
      </c>
      <c r="T268" s="49" t="s">
        <v>19</v>
      </c>
      <c r="W268" s="7"/>
    </row>
    <row r="269" spans="1:23" x14ac:dyDescent="0.25">
      <c r="A269" s="49" t="str">
        <f t="shared" si="4"/>
        <v>41820Greater Bay AreaN/A_8All</v>
      </c>
      <c r="B269" s="7">
        <v>41820</v>
      </c>
      <c r="C269" s="49">
        <v>8</v>
      </c>
      <c r="D269" s="49" t="s">
        <v>10</v>
      </c>
      <c r="E269" s="49">
        <v>0.68023758000000001</v>
      </c>
      <c r="F269" s="49">
        <v>0.66868386999999996</v>
      </c>
      <c r="G269" s="49" t="s">
        <v>33</v>
      </c>
      <c r="H269" s="49">
        <v>7689.4520000000002</v>
      </c>
      <c r="I269" s="49">
        <v>37902.472999999998</v>
      </c>
      <c r="J269" s="49">
        <v>68.270930000000007</v>
      </c>
      <c r="K269" s="49">
        <v>4.0800899999999998E-3</v>
      </c>
      <c r="L269" s="49">
        <v>7.7952500000000001E-3</v>
      </c>
      <c r="M269" s="49">
        <v>8.7985000000000008E-3</v>
      </c>
      <c r="N269" s="49">
        <v>1.155371E-2</v>
      </c>
      <c r="O269" s="49">
        <v>2.9163000000000003E-4</v>
      </c>
      <c r="P269" s="49">
        <v>6.8905099999999999E-3</v>
      </c>
      <c r="Q269" s="49">
        <v>1.155371E-2</v>
      </c>
      <c r="R269" s="49">
        <v>1.6216919999999999E-2</v>
      </c>
      <c r="S269" s="49">
        <v>2.2815789999999999E-2</v>
      </c>
      <c r="T269" s="49" t="s">
        <v>19</v>
      </c>
      <c r="W269" s="7"/>
    </row>
    <row r="270" spans="1:23" x14ac:dyDescent="0.25">
      <c r="A270" s="49" t="str">
        <f t="shared" si="4"/>
        <v>41820Greater Bay AreaN/A_12All</v>
      </c>
      <c r="B270" s="7">
        <v>41820</v>
      </c>
      <c r="C270" s="49">
        <v>12</v>
      </c>
      <c r="D270" s="49" t="s">
        <v>10</v>
      </c>
      <c r="E270" s="49">
        <v>1.0705644000000001</v>
      </c>
      <c r="F270" s="49">
        <v>1.0333836999999999</v>
      </c>
      <c r="G270" s="49" t="s">
        <v>33</v>
      </c>
      <c r="H270" s="49">
        <v>7689.4520000000002</v>
      </c>
      <c r="I270" s="49">
        <v>37902.472999999998</v>
      </c>
      <c r="J270" s="49">
        <v>90.585750000000004</v>
      </c>
      <c r="K270" s="49">
        <v>9.3920099999999992E-3</v>
      </c>
      <c r="L270" s="49">
        <v>1.822559E-2</v>
      </c>
      <c r="M270" s="49">
        <v>2.0503199999999999E-2</v>
      </c>
      <c r="N270" s="49">
        <v>3.7180699999999997E-2</v>
      </c>
      <c r="O270" s="49">
        <v>1.0936599999999999E-2</v>
      </c>
      <c r="P270" s="49">
        <v>2.6314000000000001E-2</v>
      </c>
      <c r="Q270" s="49">
        <v>3.7180699999999997E-2</v>
      </c>
      <c r="R270" s="49">
        <v>4.8047399999999997E-2</v>
      </c>
      <c r="S270" s="49">
        <v>6.3424800000000003E-2</v>
      </c>
      <c r="T270" s="49" t="s">
        <v>19</v>
      </c>
      <c r="W270" s="7"/>
    </row>
    <row r="271" spans="1:23" x14ac:dyDescent="0.25">
      <c r="A271" s="49" t="str">
        <f t="shared" si="4"/>
        <v>41820Greater Bay AreaN/A_4All</v>
      </c>
      <c r="B271" s="7">
        <v>41820</v>
      </c>
      <c r="C271" s="49">
        <v>4</v>
      </c>
      <c r="D271" s="49" t="s">
        <v>10</v>
      </c>
      <c r="E271" s="49">
        <v>0.56754216999999996</v>
      </c>
      <c r="F271" s="49">
        <v>0.56473108999999999</v>
      </c>
      <c r="G271" s="49" t="s">
        <v>33</v>
      </c>
      <c r="H271" s="49">
        <v>7689.4520000000002</v>
      </c>
      <c r="I271" s="49">
        <v>37902.472999999998</v>
      </c>
      <c r="J271" s="49">
        <v>65.686220000000006</v>
      </c>
      <c r="K271" s="49">
        <v>3.7056799999999998E-3</v>
      </c>
      <c r="L271" s="49">
        <v>7.0372899999999999E-3</v>
      </c>
      <c r="M271" s="49">
        <v>7.9533E-3</v>
      </c>
      <c r="N271" s="49">
        <v>2.8110800000000001E-3</v>
      </c>
      <c r="O271" s="49">
        <v>-7.3691399999999997E-3</v>
      </c>
      <c r="P271" s="49">
        <v>-1.4041699999999999E-3</v>
      </c>
      <c r="Q271" s="49">
        <v>2.8110800000000001E-3</v>
      </c>
      <c r="R271" s="49">
        <v>7.0263299999999999E-3</v>
      </c>
      <c r="S271" s="49">
        <v>1.2991300000000001E-2</v>
      </c>
      <c r="T271" s="49" t="s">
        <v>19</v>
      </c>
      <c r="W271" s="7"/>
    </row>
    <row r="272" spans="1:23" x14ac:dyDescent="0.25">
      <c r="A272" s="49" t="str">
        <f t="shared" si="4"/>
        <v>41820Greater Bay AreaN/A_16All</v>
      </c>
      <c r="B272" s="7">
        <v>41820</v>
      </c>
      <c r="C272" s="49">
        <v>16</v>
      </c>
      <c r="D272" s="49" t="s">
        <v>10</v>
      </c>
      <c r="E272" s="49">
        <v>2.1836058</v>
      </c>
      <c r="F272" s="49">
        <v>1.664166</v>
      </c>
      <c r="G272" s="49" t="s">
        <v>33</v>
      </c>
      <c r="H272" s="49">
        <v>7689.4520000000002</v>
      </c>
      <c r="I272" s="49">
        <v>37902.472999999998</v>
      </c>
      <c r="J272" s="49">
        <v>94.257130000000004</v>
      </c>
      <c r="K272" s="49">
        <v>1.3274090000000001E-2</v>
      </c>
      <c r="L272" s="49">
        <v>2.0992609999999998E-2</v>
      </c>
      <c r="M272" s="49">
        <v>2.48373E-2</v>
      </c>
      <c r="N272" s="49">
        <v>0.51943980000000001</v>
      </c>
      <c r="O272" s="49">
        <v>0.48764805999999999</v>
      </c>
      <c r="P272" s="49">
        <v>0.50627602999999999</v>
      </c>
      <c r="Q272" s="49">
        <v>0.51943980000000001</v>
      </c>
      <c r="R272" s="49">
        <v>0.53260357000000003</v>
      </c>
      <c r="S272" s="49">
        <v>0.55123153999999996</v>
      </c>
      <c r="T272" s="49" t="s">
        <v>19</v>
      </c>
      <c r="W272" s="7"/>
    </row>
    <row r="273" spans="1:23" x14ac:dyDescent="0.25">
      <c r="A273" s="49" t="str">
        <f t="shared" si="4"/>
        <v>41820Greater Bay AreaN/A_2All</v>
      </c>
      <c r="B273" s="7">
        <v>41820</v>
      </c>
      <c r="C273" s="49">
        <v>2</v>
      </c>
      <c r="D273" s="49" t="s">
        <v>10</v>
      </c>
      <c r="E273" s="49">
        <v>0.70606327999999996</v>
      </c>
      <c r="F273" s="49">
        <v>0.70543345000000002</v>
      </c>
      <c r="G273" s="49" t="s">
        <v>33</v>
      </c>
      <c r="H273" s="49">
        <v>7689.4520000000002</v>
      </c>
      <c r="I273" s="49">
        <v>37902.472999999998</v>
      </c>
      <c r="J273" s="49">
        <v>69.130619999999993</v>
      </c>
      <c r="K273" s="49">
        <v>4.8734599999999996E-3</v>
      </c>
      <c r="L273" s="49">
        <v>9.9888900000000003E-3</v>
      </c>
      <c r="M273" s="49">
        <v>1.1114300000000001E-2</v>
      </c>
      <c r="N273" s="49">
        <v>6.2982999999999995E-4</v>
      </c>
      <c r="O273" s="49">
        <v>-1.3596469999999999E-2</v>
      </c>
      <c r="P273" s="49">
        <v>-5.2607499999999998E-3</v>
      </c>
      <c r="Q273" s="49">
        <v>6.2982999999999995E-4</v>
      </c>
      <c r="R273" s="49">
        <v>6.5204099999999999E-3</v>
      </c>
      <c r="S273" s="49">
        <v>1.485613E-2</v>
      </c>
      <c r="T273" s="49" t="s">
        <v>19</v>
      </c>
      <c r="W273" s="7"/>
    </row>
    <row r="274" spans="1:23" x14ac:dyDescent="0.25">
      <c r="A274" s="49" t="str">
        <f t="shared" si="4"/>
        <v>41820Greater Bay AreaN/A_20All</v>
      </c>
      <c r="B274" s="7">
        <v>41820</v>
      </c>
      <c r="C274" s="49">
        <v>20</v>
      </c>
      <c r="D274" s="49" t="s">
        <v>10</v>
      </c>
      <c r="E274" s="49">
        <v>2.2540263</v>
      </c>
      <c r="F274" s="49">
        <v>2.4101233999999998</v>
      </c>
      <c r="G274" s="49" t="s">
        <v>33</v>
      </c>
      <c r="H274" s="49">
        <v>7689.4520000000002</v>
      </c>
      <c r="I274" s="49">
        <v>37902.472999999998</v>
      </c>
      <c r="J274" s="49">
        <v>81.509320000000002</v>
      </c>
      <c r="K274" s="49">
        <v>1.1601439999999999E-2</v>
      </c>
      <c r="L274" s="49">
        <v>2.4659629999999998E-2</v>
      </c>
      <c r="M274" s="49">
        <v>2.72524E-2</v>
      </c>
      <c r="N274" s="49">
        <v>-0.15609709999999999</v>
      </c>
      <c r="O274" s="49">
        <v>-0.19098017</v>
      </c>
      <c r="P274" s="49">
        <v>-0.17054087000000001</v>
      </c>
      <c r="Q274" s="49">
        <v>-0.15609709999999999</v>
      </c>
      <c r="R274" s="49">
        <v>-0.14165332999999999</v>
      </c>
      <c r="S274" s="49">
        <v>-0.12121403</v>
      </c>
      <c r="T274" s="49" t="s">
        <v>19</v>
      </c>
      <c r="W274" s="7"/>
    </row>
    <row r="275" spans="1:23" x14ac:dyDescent="0.25">
      <c r="A275" s="49" t="str">
        <f t="shared" si="4"/>
        <v>41820Greater Bay AreaN/A_21All</v>
      </c>
      <c r="B275" s="7">
        <v>41820</v>
      </c>
      <c r="C275" s="49">
        <v>21</v>
      </c>
      <c r="D275" s="49" t="s">
        <v>10</v>
      </c>
      <c r="E275" s="49">
        <v>1.9702622000000001</v>
      </c>
      <c r="F275" s="49">
        <v>2.0756673999999999</v>
      </c>
      <c r="G275" s="49" t="s">
        <v>33</v>
      </c>
      <c r="H275" s="49">
        <v>7689.4520000000002</v>
      </c>
      <c r="I275" s="49">
        <v>37902.472999999998</v>
      </c>
      <c r="J275" s="49">
        <v>77.59845</v>
      </c>
      <c r="K275" s="49">
        <v>1.044366E-2</v>
      </c>
      <c r="L275" s="49">
        <v>2.2081779999999999E-2</v>
      </c>
      <c r="M275" s="49">
        <v>2.4426900000000001E-2</v>
      </c>
      <c r="N275" s="49">
        <v>-0.1054052</v>
      </c>
      <c r="O275" s="49">
        <v>-0.13667162999999999</v>
      </c>
      <c r="P275" s="49">
        <v>-0.11835146000000001</v>
      </c>
      <c r="Q275" s="49">
        <v>-0.1054052</v>
      </c>
      <c r="R275" s="49">
        <v>-9.2458940000000003E-2</v>
      </c>
      <c r="S275" s="49">
        <v>-7.4138770000000007E-2</v>
      </c>
      <c r="T275" s="49" t="s">
        <v>19</v>
      </c>
      <c r="W275" s="7"/>
    </row>
    <row r="276" spans="1:23" x14ac:dyDescent="0.25">
      <c r="A276" s="49" t="str">
        <f t="shared" si="4"/>
        <v>41820Greater Bay AreaN/A_10All</v>
      </c>
      <c r="B276" s="7">
        <v>41820</v>
      </c>
      <c r="C276" s="49">
        <v>10</v>
      </c>
      <c r="D276" s="49" t="s">
        <v>10</v>
      </c>
      <c r="E276" s="49">
        <v>0.76550362999999999</v>
      </c>
      <c r="F276" s="49">
        <v>0.75068455000000001</v>
      </c>
      <c r="G276" s="49" t="s">
        <v>33</v>
      </c>
      <c r="H276" s="49">
        <v>7689.4520000000002</v>
      </c>
      <c r="I276" s="49">
        <v>37902.472999999998</v>
      </c>
      <c r="J276" s="49">
        <v>80.107240000000004</v>
      </c>
      <c r="K276" s="49">
        <v>6.3002500000000003E-3</v>
      </c>
      <c r="L276" s="49">
        <v>1.23921E-2</v>
      </c>
      <c r="M276" s="49">
        <v>1.3901699999999999E-2</v>
      </c>
      <c r="N276" s="49">
        <v>1.481908E-2</v>
      </c>
      <c r="O276" s="49">
        <v>-2.9751000000000001E-3</v>
      </c>
      <c r="P276" s="49">
        <v>7.45118E-3</v>
      </c>
      <c r="Q276" s="49">
        <v>1.481908E-2</v>
      </c>
      <c r="R276" s="49">
        <v>2.2186979999999999E-2</v>
      </c>
      <c r="S276" s="49">
        <v>3.2613259999999998E-2</v>
      </c>
      <c r="T276" s="49" t="s">
        <v>19</v>
      </c>
      <c r="W276" s="7"/>
    </row>
    <row r="277" spans="1:23" x14ac:dyDescent="0.25">
      <c r="A277" s="49" t="str">
        <f t="shared" si="4"/>
        <v>41820Greater Bay AreaN/A_15All</v>
      </c>
      <c r="B277" s="7">
        <v>41820</v>
      </c>
      <c r="C277" s="49">
        <v>15</v>
      </c>
      <c r="D277" s="49" t="s">
        <v>10</v>
      </c>
      <c r="E277" s="49">
        <v>1.9530932000000001</v>
      </c>
      <c r="F277" s="49">
        <v>1.7306087000000001</v>
      </c>
      <c r="G277" s="49" t="s">
        <v>33</v>
      </c>
      <c r="H277" s="49">
        <v>7689.4520000000002</v>
      </c>
      <c r="I277" s="49">
        <v>37902.472999999998</v>
      </c>
      <c r="J277" s="49">
        <v>95.446309999999997</v>
      </c>
      <c r="K277" s="49">
        <v>1.3042659999999999E-2</v>
      </c>
      <c r="L277" s="49">
        <v>2.3552819999999999E-2</v>
      </c>
      <c r="M277" s="49">
        <v>2.6922999999999999E-2</v>
      </c>
      <c r="N277" s="49">
        <v>0.2224845</v>
      </c>
      <c r="O277" s="49">
        <v>0.18802305999999999</v>
      </c>
      <c r="P277" s="49">
        <v>0.20821530999999999</v>
      </c>
      <c r="Q277" s="49">
        <v>0.2224845</v>
      </c>
      <c r="R277" s="49">
        <v>0.23675368999999999</v>
      </c>
      <c r="S277" s="49">
        <v>0.25694593999999998</v>
      </c>
      <c r="T277" s="49" t="s">
        <v>19</v>
      </c>
      <c r="W277" s="7"/>
    </row>
    <row r="278" spans="1:23" x14ac:dyDescent="0.25">
      <c r="A278" s="49" t="str">
        <f t="shared" si="4"/>
        <v>41820Greater Bay AreaN/A_9All</v>
      </c>
      <c r="B278" s="7">
        <v>41820</v>
      </c>
      <c r="C278" s="49">
        <v>9</v>
      </c>
      <c r="D278" s="49" t="s">
        <v>10</v>
      </c>
      <c r="E278" s="49">
        <v>0.72363021999999999</v>
      </c>
      <c r="F278" s="49">
        <v>0.71892148</v>
      </c>
      <c r="G278" s="49" t="s">
        <v>33</v>
      </c>
      <c r="H278" s="49">
        <v>7689.4520000000002</v>
      </c>
      <c r="I278" s="49">
        <v>37902.472999999998</v>
      </c>
      <c r="J278" s="49">
        <v>73.767060000000001</v>
      </c>
      <c r="K278" s="49">
        <v>5.0972300000000003E-3</v>
      </c>
      <c r="L278" s="49">
        <v>1.0228070000000001E-2</v>
      </c>
      <c r="M278" s="49">
        <v>1.14278E-2</v>
      </c>
      <c r="N278" s="49">
        <v>4.7087400000000003E-3</v>
      </c>
      <c r="O278" s="49">
        <v>-9.9188399999999999E-3</v>
      </c>
      <c r="P278" s="49">
        <v>-1.3479900000000001E-3</v>
      </c>
      <c r="Q278" s="49">
        <v>4.7087400000000003E-3</v>
      </c>
      <c r="R278" s="49">
        <v>1.0765469999999999E-2</v>
      </c>
      <c r="S278" s="49">
        <v>1.9336320000000001E-2</v>
      </c>
      <c r="T278" s="49" t="s">
        <v>19</v>
      </c>
      <c r="W278" s="7"/>
    </row>
    <row r="279" spans="1:23" x14ac:dyDescent="0.25">
      <c r="A279" s="49" t="str">
        <f t="shared" si="4"/>
        <v>41820Greater Bay AreaN/A_18All</v>
      </c>
      <c r="B279" s="7">
        <v>41820</v>
      </c>
      <c r="C279" s="49">
        <v>18</v>
      </c>
      <c r="D279" s="49" t="s">
        <v>10</v>
      </c>
      <c r="E279" s="49">
        <v>2.4615071999999998</v>
      </c>
      <c r="F279" s="49">
        <v>1.8883919</v>
      </c>
      <c r="G279" s="49" t="s">
        <v>33</v>
      </c>
      <c r="H279" s="49">
        <v>7689.4520000000002</v>
      </c>
      <c r="I279" s="49">
        <v>37902.472999999998</v>
      </c>
      <c r="J279" s="49">
        <v>88.952870000000004</v>
      </c>
      <c r="K279" s="49">
        <v>1.2799410000000001E-2</v>
      </c>
      <c r="L279" s="49">
        <v>1.9668290000000001E-2</v>
      </c>
      <c r="M279" s="49">
        <v>2.3466299999999999E-2</v>
      </c>
      <c r="N279" s="49">
        <v>0.57311529999999999</v>
      </c>
      <c r="O279" s="49">
        <v>0.54307844000000005</v>
      </c>
      <c r="P279" s="49">
        <v>0.56067816000000004</v>
      </c>
      <c r="Q279" s="49">
        <v>0.57311529999999999</v>
      </c>
      <c r="R279" s="49">
        <v>0.58555243999999995</v>
      </c>
      <c r="S279" s="49">
        <v>0.60315216000000005</v>
      </c>
      <c r="T279" s="49" t="s">
        <v>19</v>
      </c>
      <c r="W279" s="7"/>
    </row>
    <row r="280" spans="1:23" x14ac:dyDescent="0.25">
      <c r="A280" s="49" t="str">
        <f t="shared" si="4"/>
        <v>41820Greater Bay AreaN/A_11All</v>
      </c>
      <c r="B280" s="7">
        <v>41820</v>
      </c>
      <c r="C280" s="49">
        <v>11</v>
      </c>
      <c r="D280" s="49" t="s">
        <v>10</v>
      </c>
      <c r="E280" s="49">
        <v>0.87372673000000001</v>
      </c>
      <c r="F280" s="49">
        <v>0.85840636999999997</v>
      </c>
      <c r="G280" s="49" t="s">
        <v>33</v>
      </c>
      <c r="H280" s="49">
        <v>7689.4520000000002</v>
      </c>
      <c r="I280" s="49">
        <v>37902.472999999998</v>
      </c>
      <c r="J280" s="49">
        <v>86.546660000000003</v>
      </c>
      <c r="K280" s="49">
        <v>7.7633600000000004E-3</v>
      </c>
      <c r="L280" s="49">
        <v>1.5117429999999999E-2</v>
      </c>
      <c r="M280" s="45">
        <v>1.69943E-2</v>
      </c>
      <c r="N280" s="49">
        <v>1.532036E-2</v>
      </c>
      <c r="O280" s="49">
        <v>-6.4323399999999999E-3</v>
      </c>
      <c r="P280" s="49">
        <v>6.3133800000000004E-3</v>
      </c>
      <c r="Q280" s="49">
        <v>1.532036E-2</v>
      </c>
      <c r="R280" s="49">
        <v>2.4327339999999999E-2</v>
      </c>
      <c r="S280" s="49">
        <v>3.7073059999999998E-2</v>
      </c>
      <c r="T280" s="49" t="s">
        <v>19</v>
      </c>
      <c r="W280" s="7"/>
    </row>
    <row r="281" spans="1:23" x14ac:dyDescent="0.25">
      <c r="A281" s="49" t="str">
        <f t="shared" si="4"/>
        <v>41820Greater Bay AreaN/A_7All</v>
      </c>
      <c r="B281" s="7">
        <v>41820</v>
      </c>
      <c r="C281" s="49">
        <v>7</v>
      </c>
      <c r="D281" s="49" t="s">
        <v>10</v>
      </c>
      <c r="E281" s="49">
        <v>0.61098896000000003</v>
      </c>
      <c r="F281" s="49">
        <v>0.61200697000000004</v>
      </c>
      <c r="G281" s="49" t="s">
        <v>33</v>
      </c>
      <c r="H281" s="49">
        <v>7689.4520000000002</v>
      </c>
      <c r="I281" s="49">
        <v>37902.472999999998</v>
      </c>
      <c r="J281" s="49">
        <v>64.644469999999998</v>
      </c>
      <c r="K281" s="49">
        <v>3.4307999999999999E-3</v>
      </c>
      <c r="L281" s="49">
        <v>6.7609899999999997E-3</v>
      </c>
      <c r="M281" s="49">
        <v>7.5816E-3</v>
      </c>
      <c r="N281" s="49">
        <v>-1.01801E-3</v>
      </c>
      <c r="O281" s="49">
        <v>-1.072246E-2</v>
      </c>
      <c r="P281" s="49">
        <v>-5.0362599999999999E-3</v>
      </c>
      <c r="Q281" s="49">
        <v>-1.01801E-3</v>
      </c>
      <c r="R281" s="49">
        <v>3.0002399999999999E-3</v>
      </c>
      <c r="S281" s="49">
        <v>8.6864400000000001E-3</v>
      </c>
      <c r="T281" s="49" t="s">
        <v>19</v>
      </c>
      <c r="W281" s="7"/>
    </row>
    <row r="282" spans="1:23" x14ac:dyDescent="0.25">
      <c r="A282" s="49" t="str">
        <f t="shared" si="4"/>
        <v>41820Greater Bay AreaN/A_17All</v>
      </c>
      <c r="B282" s="7">
        <v>41820</v>
      </c>
      <c r="C282" s="49">
        <v>17</v>
      </c>
      <c r="D282" s="49" t="s">
        <v>10</v>
      </c>
      <c r="E282" s="49">
        <v>2.3504729000000002</v>
      </c>
      <c r="F282" s="49">
        <v>1.7811036</v>
      </c>
      <c r="G282" s="49" t="s">
        <v>33</v>
      </c>
      <c r="H282" s="49">
        <v>7689.4520000000002</v>
      </c>
      <c r="I282" s="49">
        <v>37902.472999999998</v>
      </c>
      <c r="J282" s="49">
        <v>91.161060000000006</v>
      </c>
      <c r="K282" s="49">
        <v>1.320928E-2</v>
      </c>
      <c r="L282" s="49">
        <v>2.0460030000000001E-2</v>
      </c>
      <c r="M282" s="49">
        <v>2.43536E-2</v>
      </c>
      <c r="N282" s="49">
        <v>0.56936929999999997</v>
      </c>
      <c r="O282" s="49">
        <v>0.53819669000000003</v>
      </c>
      <c r="P282" s="49">
        <v>0.55646189000000001</v>
      </c>
      <c r="Q282" s="49">
        <v>0.56936929999999997</v>
      </c>
      <c r="R282" s="49">
        <v>0.58227671000000003</v>
      </c>
      <c r="S282" s="49">
        <v>0.60054191000000001</v>
      </c>
      <c r="T282" s="49" t="s">
        <v>19</v>
      </c>
      <c r="W282" s="7"/>
    </row>
    <row r="283" spans="1:23" x14ac:dyDescent="0.25">
      <c r="A283" s="49" t="str">
        <f t="shared" si="4"/>
        <v>41820Greater Bay AreaN/A_13All</v>
      </c>
      <c r="B283" s="7">
        <v>41820</v>
      </c>
      <c r="C283" s="49">
        <v>13</v>
      </c>
      <c r="D283" s="49" t="s">
        <v>10</v>
      </c>
      <c r="E283" s="49">
        <v>1.3470983999999999</v>
      </c>
      <c r="F283" s="49">
        <v>1.2828134</v>
      </c>
      <c r="G283" s="49" t="s">
        <v>33</v>
      </c>
      <c r="H283" s="49">
        <v>7689.4520000000002</v>
      </c>
      <c r="I283" s="49">
        <v>37902.472999999998</v>
      </c>
      <c r="J283" s="49">
        <v>93.490570000000005</v>
      </c>
      <c r="K283" s="49">
        <v>1.0856279999999999E-2</v>
      </c>
      <c r="L283" s="49">
        <v>2.1006670000000002E-2</v>
      </c>
      <c r="M283" s="49">
        <v>2.36461E-2</v>
      </c>
      <c r="N283" s="49">
        <v>6.4284999999999995E-2</v>
      </c>
      <c r="O283" s="49">
        <v>3.4017989999999998E-2</v>
      </c>
      <c r="P283" s="49">
        <v>5.1752569999999998E-2</v>
      </c>
      <c r="Q283" s="49">
        <v>6.4284999999999995E-2</v>
      </c>
      <c r="R283" s="49">
        <v>7.6817430000000006E-2</v>
      </c>
      <c r="S283" s="49">
        <v>9.4552010000000006E-2</v>
      </c>
      <c r="T283" s="49" t="s">
        <v>19</v>
      </c>
      <c r="W283" s="7"/>
    </row>
    <row r="284" spans="1:23" x14ac:dyDescent="0.25">
      <c r="A284" s="49" t="str">
        <f t="shared" si="4"/>
        <v>41820Greater Bay AreaN/A_1All</v>
      </c>
      <c r="B284" s="7">
        <v>41820</v>
      </c>
      <c r="C284" s="49">
        <v>1</v>
      </c>
      <c r="D284" s="49" t="s">
        <v>10</v>
      </c>
      <c r="E284" s="49">
        <v>0.85374678999999998</v>
      </c>
      <c r="F284" s="49">
        <v>0.84413368</v>
      </c>
      <c r="G284" s="49" t="s">
        <v>33</v>
      </c>
      <c r="H284" s="49">
        <v>7689.4520000000002</v>
      </c>
      <c r="I284" s="49">
        <v>37902.472999999998</v>
      </c>
      <c r="J284" s="49">
        <v>70.730180000000004</v>
      </c>
      <c r="K284" s="49">
        <v>5.79321E-3</v>
      </c>
      <c r="L284" s="49">
        <v>1.164654E-2</v>
      </c>
      <c r="M284" s="49">
        <v>1.30078E-2</v>
      </c>
      <c r="N284" s="49">
        <v>9.6131099999999994E-3</v>
      </c>
      <c r="O284" s="49">
        <v>-7.0368699999999998E-3</v>
      </c>
      <c r="P284" s="49">
        <v>2.7189800000000002E-3</v>
      </c>
      <c r="Q284" s="49">
        <v>9.6131099999999994E-3</v>
      </c>
      <c r="R284" s="49">
        <v>1.6507239999999999E-2</v>
      </c>
      <c r="S284" s="49">
        <v>2.6263089999999999E-2</v>
      </c>
      <c r="T284" s="49" t="s">
        <v>19</v>
      </c>
      <c r="W284" s="7"/>
    </row>
    <row r="285" spans="1:23" x14ac:dyDescent="0.25">
      <c r="A285" s="49" t="str">
        <f t="shared" si="4"/>
        <v>41820Greater Bay AreaN/A_19All</v>
      </c>
      <c r="B285" s="7">
        <v>41820</v>
      </c>
      <c r="C285" s="49">
        <v>19</v>
      </c>
      <c r="D285" s="49" t="s">
        <v>10</v>
      </c>
      <c r="E285" s="49">
        <v>2.4312722</v>
      </c>
      <c r="F285" s="49">
        <v>2.5156052</v>
      </c>
      <c r="G285" s="49" t="s">
        <v>33</v>
      </c>
      <c r="H285" s="49">
        <v>7689.4520000000002</v>
      </c>
      <c r="I285" s="49">
        <v>37902.472999999998</v>
      </c>
      <c r="J285" s="49">
        <v>84.920240000000007</v>
      </c>
      <c r="K285" s="49">
        <v>1.228314E-2</v>
      </c>
      <c r="L285" s="49">
        <v>2.4939240000000001E-2</v>
      </c>
      <c r="M285" s="49">
        <v>2.7799999999999998E-2</v>
      </c>
      <c r="N285" s="49">
        <v>-8.4333000000000005E-2</v>
      </c>
      <c r="O285" s="49">
        <v>-0.119917</v>
      </c>
      <c r="P285" s="49">
        <v>-9.9067000000000002E-2</v>
      </c>
      <c r="Q285" s="49">
        <v>-8.4333000000000005E-2</v>
      </c>
      <c r="R285" s="49">
        <v>-6.9598999999999994E-2</v>
      </c>
      <c r="S285" s="49">
        <v>-4.8749000000000001E-2</v>
      </c>
      <c r="T285" s="49" t="s">
        <v>19</v>
      </c>
      <c r="W285" s="7"/>
    </row>
    <row r="286" spans="1:23" x14ac:dyDescent="0.25">
      <c r="A286" s="49" t="str">
        <f t="shared" si="4"/>
        <v>41820Greater Bay AreaN/A_6All</v>
      </c>
      <c r="B286" s="7">
        <v>41820</v>
      </c>
      <c r="C286" s="49">
        <v>6</v>
      </c>
      <c r="D286" s="49" t="s">
        <v>10</v>
      </c>
      <c r="E286" s="49">
        <v>0.55860513000000001</v>
      </c>
      <c r="F286" s="49">
        <v>0.55711418999999995</v>
      </c>
      <c r="G286" s="49" t="s">
        <v>33</v>
      </c>
      <c r="H286" s="49">
        <v>7689.4520000000002</v>
      </c>
      <c r="I286" s="49">
        <v>37902.472999999998</v>
      </c>
      <c r="J286" s="49">
        <v>64.2928</v>
      </c>
      <c r="K286" s="49">
        <v>3.25757E-3</v>
      </c>
      <c r="L286" s="49">
        <v>6.2756000000000001E-3</v>
      </c>
      <c r="M286" s="49">
        <v>7.0707000000000001E-3</v>
      </c>
      <c r="N286" s="49">
        <v>1.4909400000000001E-3</v>
      </c>
      <c r="O286" s="49">
        <v>-7.5595599999999999E-3</v>
      </c>
      <c r="P286" s="49">
        <v>-2.2565300000000001E-3</v>
      </c>
      <c r="Q286" s="49">
        <v>1.4909400000000001E-3</v>
      </c>
      <c r="R286" s="49">
        <v>5.2384099999999998E-3</v>
      </c>
      <c r="S286" s="49">
        <v>1.0541439999999999E-2</v>
      </c>
      <c r="T286" s="49" t="s">
        <v>19</v>
      </c>
      <c r="W286" s="7"/>
    </row>
    <row r="287" spans="1:23" x14ac:dyDescent="0.25">
      <c r="A287" s="49" t="str">
        <f t="shared" si="4"/>
        <v>41820Greater Bay AreaN/A_14All</v>
      </c>
      <c r="B287" s="7">
        <v>41820</v>
      </c>
      <c r="C287" s="49">
        <v>14</v>
      </c>
      <c r="D287" s="49" t="s">
        <v>10</v>
      </c>
      <c r="E287" s="49">
        <v>1.6636238999999999</v>
      </c>
      <c r="F287" s="49">
        <v>1.6051309</v>
      </c>
      <c r="G287" s="49" t="s">
        <v>33</v>
      </c>
      <c r="H287" s="49">
        <v>7689.4520000000002</v>
      </c>
      <c r="I287" s="49">
        <v>37902.472999999998</v>
      </c>
      <c r="J287" s="49">
        <v>94.697460000000007</v>
      </c>
      <c r="K287" s="49">
        <v>1.226003E-2</v>
      </c>
      <c r="L287" s="49">
        <v>2.382194E-2</v>
      </c>
      <c r="M287" s="49">
        <v>2.6791700000000002E-2</v>
      </c>
      <c r="N287" s="49">
        <v>5.8493000000000003E-2</v>
      </c>
      <c r="O287" s="49">
        <v>2.4199620000000002E-2</v>
      </c>
      <c r="P287" s="49">
        <v>4.4293399999999997E-2</v>
      </c>
      <c r="Q287" s="49">
        <v>5.8493000000000003E-2</v>
      </c>
      <c r="R287" s="49">
        <v>7.2692599999999996E-2</v>
      </c>
      <c r="S287" s="49">
        <v>9.2786380000000002E-2</v>
      </c>
      <c r="T287" s="49" t="s">
        <v>19</v>
      </c>
      <c r="W287" s="7"/>
    </row>
    <row r="288" spans="1:23" x14ac:dyDescent="0.25">
      <c r="A288" s="49" t="str">
        <f t="shared" si="4"/>
        <v>41820Greater Bay AreaN/A_24All</v>
      </c>
      <c r="B288" s="7">
        <v>41820</v>
      </c>
      <c r="C288" s="49">
        <v>24</v>
      </c>
      <c r="D288" s="49" t="s">
        <v>10</v>
      </c>
      <c r="E288" s="49">
        <v>1.0972170000000001</v>
      </c>
      <c r="F288" s="49">
        <v>1.1160521000000001</v>
      </c>
      <c r="G288" s="49" t="s">
        <v>33</v>
      </c>
      <c r="H288" s="49">
        <v>7689.4520000000002</v>
      </c>
      <c r="I288" s="49">
        <v>37902.472999999998</v>
      </c>
      <c r="J288" s="49">
        <v>70.496489999999994</v>
      </c>
      <c r="K288" s="49">
        <v>6.9156699999999996E-3</v>
      </c>
      <c r="L288" s="49">
        <v>1.4267699999999999E-2</v>
      </c>
      <c r="M288" s="49">
        <v>1.5855399999999999E-2</v>
      </c>
      <c r="N288" s="49">
        <v>-1.88351E-2</v>
      </c>
      <c r="O288" s="49">
        <v>-3.913001E-2</v>
      </c>
      <c r="P288" s="49">
        <v>-2.7238459999999999E-2</v>
      </c>
      <c r="Q288" s="49">
        <v>-1.88351E-2</v>
      </c>
      <c r="R288" s="49">
        <v>-1.043174E-2</v>
      </c>
      <c r="S288" s="49">
        <v>1.45981E-3</v>
      </c>
      <c r="T288" s="49" t="s">
        <v>19</v>
      </c>
      <c r="W288" s="7"/>
    </row>
    <row r="289" spans="1:23" x14ac:dyDescent="0.25">
      <c r="A289" s="49" t="str">
        <f t="shared" si="4"/>
        <v>41820Greater Bay AreaN/A_5All</v>
      </c>
      <c r="B289" s="7">
        <v>41820</v>
      </c>
      <c r="C289" s="49">
        <v>5</v>
      </c>
      <c r="D289" s="49" t="s">
        <v>10</v>
      </c>
      <c r="E289" s="49">
        <v>0.54623458000000003</v>
      </c>
      <c r="F289" s="49">
        <v>0.54097627000000004</v>
      </c>
      <c r="G289" s="49" t="s">
        <v>33</v>
      </c>
      <c r="H289" s="49">
        <v>7689.4520000000002</v>
      </c>
      <c r="I289" s="49">
        <v>37902.472999999998</v>
      </c>
      <c r="J289" s="49">
        <v>65.121480000000005</v>
      </c>
      <c r="K289" s="49">
        <v>3.44174E-3</v>
      </c>
      <c r="L289" s="49">
        <v>6.4203100000000003E-3</v>
      </c>
      <c r="M289" s="49">
        <v>7.2845999999999996E-3</v>
      </c>
      <c r="N289" s="49">
        <v>5.2583100000000004E-3</v>
      </c>
      <c r="O289" s="49">
        <v>-4.0659800000000003E-3</v>
      </c>
      <c r="P289" s="49">
        <v>1.39747E-3</v>
      </c>
      <c r="Q289" s="49">
        <v>5.2583100000000004E-3</v>
      </c>
      <c r="R289" s="49">
        <v>9.1191499999999995E-3</v>
      </c>
      <c r="S289" s="49">
        <v>1.4582599999999999E-2</v>
      </c>
      <c r="T289" s="49" t="s">
        <v>19</v>
      </c>
      <c r="W289" s="7"/>
    </row>
    <row r="290" spans="1:23" x14ac:dyDescent="0.25">
      <c r="A290" s="49" t="str">
        <f t="shared" si="4"/>
        <v>41850Greater Bay Area1_19All</v>
      </c>
      <c r="B290" s="7">
        <v>41850</v>
      </c>
      <c r="C290" s="49">
        <v>19</v>
      </c>
      <c r="D290" s="49" t="s">
        <v>10</v>
      </c>
      <c r="E290" s="49">
        <v>2.2064403000000001</v>
      </c>
      <c r="F290" s="49">
        <v>2.1603085000000002</v>
      </c>
      <c r="G290" s="49">
        <v>1</v>
      </c>
      <c r="H290" s="49">
        <v>5325.0159999999996</v>
      </c>
      <c r="I290" s="49">
        <v>52904.758999999998</v>
      </c>
      <c r="J290" s="49">
        <v>85.844999999999999</v>
      </c>
      <c r="K290" s="49">
        <v>1.6748949999999999E-2</v>
      </c>
      <c r="L290" s="49">
        <v>1.6582900000000001E-2</v>
      </c>
      <c r="M290" s="49">
        <v>4.0199699999999998E-2</v>
      </c>
      <c r="N290" s="49">
        <v>4.6131800000000001E-2</v>
      </c>
      <c r="O290" s="49">
        <v>-5.3238199999999999E-3</v>
      </c>
      <c r="P290" s="49">
        <v>2.4825960000000001E-2</v>
      </c>
      <c r="Q290" s="49">
        <v>4.6131800000000001E-2</v>
      </c>
      <c r="R290" s="49">
        <v>6.7437639999999993E-2</v>
      </c>
      <c r="S290" s="49">
        <v>9.7587419999999994E-2</v>
      </c>
      <c r="T290" s="49" t="s">
        <v>19</v>
      </c>
      <c r="W290" s="7"/>
    </row>
    <row r="291" spans="1:23" x14ac:dyDescent="0.25">
      <c r="A291" s="49" t="str">
        <f t="shared" si="4"/>
        <v>41850Greater Bay Area1_13All</v>
      </c>
      <c r="B291" s="7">
        <v>41850</v>
      </c>
      <c r="C291" s="49">
        <v>13</v>
      </c>
      <c r="D291" s="49" t="s">
        <v>10</v>
      </c>
      <c r="E291" s="49">
        <v>0.99120900000000001</v>
      </c>
      <c r="F291" s="49">
        <v>0.98124749</v>
      </c>
      <c r="G291" s="49">
        <v>1</v>
      </c>
      <c r="H291" s="49">
        <v>5325.0159999999996</v>
      </c>
      <c r="I291" s="49">
        <v>52904.758999999998</v>
      </c>
      <c r="J291" s="49">
        <v>81.110489999999999</v>
      </c>
      <c r="K291" s="49">
        <v>1.2601279999999999E-2</v>
      </c>
      <c r="L291" s="49">
        <v>1.1788389999999999E-2</v>
      </c>
      <c r="M291" s="49">
        <v>2.9433000000000001E-2</v>
      </c>
      <c r="N291" s="49">
        <v>9.9615099999999998E-3</v>
      </c>
      <c r="O291" s="49">
        <v>-2.7712730000000001E-2</v>
      </c>
      <c r="P291" s="49">
        <v>-5.6379799999999999E-3</v>
      </c>
      <c r="Q291" s="49">
        <v>9.9615099999999998E-3</v>
      </c>
      <c r="R291" s="49">
        <v>2.5561E-2</v>
      </c>
      <c r="S291" s="49">
        <v>4.7635749999999998E-2</v>
      </c>
      <c r="T291" s="49" t="s">
        <v>19</v>
      </c>
      <c r="W291" s="7"/>
    </row>
    <row r="292" spans="1:23" x14ac:dyDescent="0.25">
      <c r="A292" s="49" t="str">
        <f t="shared" si="4"/>
        <v>41850Greater Bay Area1_2All</v>
      </c>
      <c r="B292" s="7">
        <v>41850</v>
      </c>
      <c r="C292" s="49">
        <v>2</v>
      </c>
      <c r="D292" s="49" t="s">
        <v>10</v>
      </c>
      <c r="E292" s="49">
        <v>0.69565403000000003</v>
      </c>
      <c r="F292" s="49">
        <v>0.69995280999999998</v>
      </c>
      <c r="G292" s="49">
        <v>1</v>
      </c>
      <c r="H292" s="49">
        <v>5325.0159999999996</v>
      </c>
      <c r="I292" s="49">
        <v>52904.758999999998</v>
      </c>
      <c r="J292" s="49">
        <v>67.835419999999999</v>
      </c>
      <c r="K292" s="49">
        <v>6.7738099999999999E-3</v>
      </c>
      <c r="L292" s="49">
        <v>7.0937400000000003E-3</v>
      </c>
      <c r="M292" s="49">
        <v>1.6728E-2</v>
      </c>
      <c r="N292" s="49">
        <v>-4.2987800000000003E-3</v>
      </c>
      <c r="O292" s="49">
        <v>-2.571062E-2</v>
      </c>
      <c r="P292" s="49">
        <v>-1.316462E-2</v>
      </c>
      <c r="Q292" s="49">
        <v>-4.2987800000000003E-3</v>
      </c>
      <c r="R292" s="49">
        <v>4.5670600000000004E-3</v>
      </c>
      <c r="S292" s="49">
        <v>1.7113059999999999E-2</v>
      </c>
      <c r="T292" s="49" t="s">
        <v>19</v>
      </c>
      <c r="W292" s="7"/>
    </row>
    <row r="293" spans="1:23" x14ac:dyDescent="0.25">
      <c r="A293" s="49" t="str">
        <f t="shared" si="4"/>
        <v>41850Greater Bay Area1_4All</v>
      </c>
      <c r="B293" s="7">
        <v>41850</v>
      </c>
      <c r="C293" s="49">
        <v>4</v>
      </c>
      <c r="D293" s="49" t="s">
        <v>10</v>
      </c>
      <c r="E293" s="49">
        <v>0.55387732000000001</v>
      </c>
      <c r="F293" s="49">
        <v>0.55425577000000004</v>
      </c>
      <c r="G293" s="49">
        <v>1</v>
      </c>
      <c r="H293" s="49">
        <v>5325.0159999999996</v>
      </c>
      <c r="I293" s="49">
        <v>52904.758999999998</v>
      </c>
      <c r="J293" s="49">
        <v>65.154619999999994</v>
      </c>
      <c r="K293" s="49">
        <v>4.9218700000000001E-3</v>
      </c>
      <c r="L293" s="49">
        <v>4.8700100000000001E-3</v>
      </c>
      <c r="M293" s="49">
        <v>1.1809500000000001E-2</v>
      </c>
      <c r="N293" s="49">
        <v>-3.7845000000000001E-4</v>
      </c>
      <c r="O293" s="49">
        <v>-1.5494610000000001E-2</v>
      </c>
      <c r="P293" s="49">
        <v>-6.6374900000000002E-3</v>
      </c>
      <c r="Q293" s="49">
        <v>-3.7845000000000001E-4</v>
      </c>
      <c r="R293" s="49">
        <v>5.8805799999999998E-3</v>
      </c>
      <c r="S293" s="49">
        <v>1.4737709999999999E-2</v>
      </c>
      <c r="T293" s="49" t="s">
        <v>19</v>
      </c>
      <c r="W293" s="7"/>
    </row>
    <row r="294" spans="1:23" x14ac:dyDescent="0.25">
      <c r="A294" s="49" t="str">
        <f t="shared" si="4"/>
        <v>41850Greater Bay Area1_17All</v>
      </c>
      <c r="B294" s="7">
        <v>41850</v>
      </c>
      <c r="C294" s="49">
        <v>17</v>
      </c>
      <c r="D294" s="49" t="s">
        <v>10</v>
      </c>
      <c r="E294" s="49">
        <v>1.9641985</v>
      </c>
      <c r="F294" s="49">
        <v>1.9383375</v>
      </c>
      <c r="G294" s="49">
        <v>1</v>
      </c>
      <c r="H294" s="49">
        <v>5325.0159999999996</v>
      </c>
      <c r="I294" s="49">
        <v>52904.758999999998</v>
      </c>
      <c r="J294" s="49">
        <v>89.417599999999993</v>
      </c>
      <c r="K294" s="49">
        <v>1.7282800000000001E-2</v>
      </c>
      <c r="L294" s="49">
        <v>1.6813809999999998E-2</v>
      </c>
      <c r="M294" s="49">
        <v>4.1126299999999998E-2</v>
      </c>
      <c r="N294" s="49">
        <v>2.5860999999999999E-2</v>
      </c>
      <c r="O294" s="49">
        <v>-2.6780660000000001E-2</v>
      </c>
      <c r="P294" s="49">
        <v>4.0640600000000004E-3</v>
      </c>
      <c r="Q294" s="49">
        <v>2.5860999999999999E-2</v>
      </c>
      <c r="R294" s="49">
        <v>4.7657940000000003E-2</v>
      </c>
      <c r="S294" s="49">
        <v>7.8502660000000002E-2</v>
      </c>
      <c r="T294" s="49" t="s">
        <v>19</v>
      </c>
      <c r="W294" s="7"/>
    </row>
    <row r="295" spans="1:23" x14ac:dyDescent="0.25">
      <c r="A295" s="49" t="str">
        <f t="shared" si="4"/>
        <v>41850Greater Bay Area1_11All</v>
      </c>
      <c r="B295" s="7">
        <v>41850</v>
      </c>
      <c r="C295" s="49">
        <v>11</v>
      </c>
      <c r="D295" s="49" t="s">
        <v>10</v>
      </c>
      <c r="E295" s="49">
        <v>0.73208989000000002</v>
      </c>
      <c r="F295" s="49">
        <v>0.69804906</v>
      </c>
      <c r="G295" s="49">
        <v>1</v>
      </c>
      <c r="H295" s="49">
        <v>5325.0159999999996</v>
      </c>
      <c r="I295" s="49">
        <v>52904.758999999998</v>
      </c>
      <c r="J295" s="49">
        <v>72.934439999999995</v>
      </c>
      <c r="K295" s="49">
        <v>9.1811900000000005E-3</v>
      </c>
      <c r="L295" s="49">
        <v>8.2283700000000005E-3</v>
      </c>
      <c r="M295" s="49">
        <v>2.1030299999999998E-2</v>
      </c>
      <c r="N295" s="49">
        <v>3.4040830000000001E-2</v>
      </c>
      <c r="O295" s="49">
        <v>7.1220500000000004E-3</v>
      </c>
      <c r="P295" s="49">
        <v>2.2894769999999998E-2</v>
      </c>
      <c r="Q295" s="49">
        <v>3.4040830000000001E-2</v>
      </c>
      <c r="R295" s="49">
        <v>4.518689E-2</v>
      </c>
      <c r="S295" s="49">
        <v>6.0959609999999997E-2</v>
      </c>
      <c r="T295" s="49" t="s">
        <v>19</v>
      </c>
      <c r="W295" s="7"/>
    </row>
    <row r="296" spans="1:23" x14ac:dyDescent="0.25">
      <c r="A296" s="49" t="str">
        <f t="shared" si="4"/>
        <v>41850Greater Bay Area1_3All</v>
      </c>
      <c r="B296" s="7">
        <v>41850</v>
      </c>
      <c r="C296" s="49">
        <v>3</v>
      </c>
      <c r="D296" s="49" t="s">
        <v>10</v>
      </c>
      <c r="E296" s="49">
        <v>0.61316543999999995</v>
      </c>
      <c r="F296" s="49">
        <v>0.60484300000000002</v>
      </c>
      <c r="G296" s="49">
        <v>1</v>
      </c>
      <c r="H296" s="49">
        <v>5325.0159999999996</v>
      </c>
      <c r="I296" s="49">
        <v>52904.758999999998</v>
      </c>
      <c r="J296" s="49">
        <v>65.867040000000003</v>
      </c>
      <c r="K296" s="49">
        <v>5.9103300000000001E-3</v>
      </c>
      <c r="L296" s="49">
        <v>5.7858700000000002E-3</v>
      </c>
      <c r="M296" s="49">
        <v>1.41069E-2</v>
      </c>
      <c r="N296" s="49">
        <v>8.3224400000000004E-3</v>
      </c>
      <c r="O296" s="49">
        <v>-9.7343900000000008E-3</v>
      </c>
      <c r="P296" s="49">
        <v>8.4577999999999997E-4</v>
      </c>
      <c r="Q296" s="49">
        <v>8.3224400000000004E-3</v>
      </c>
      <c r="R296" s="49">
        <v>1.57991E-2</v>
      </c>
      <c r="S296" s="49">
        <v>2.637927E-2</v>
      </c>
      <c r="T296" s="49" t="s">
        <v>19</v>
      </c>
      <c r="W296" s="7"/>
    </row>
    <row r="297" spans="1:23" x14ac:dyDescent="0.25">
      <c r="A297" s="49" t="str">
        <f t="shared" si="4"/>
        <v>41850Greater Bay Area1_15All</v>
      </c>
      <c r="B297" s="7">
        <v>41850</v>
      </c>
      <c r="C297" s="49">
        <v>15</v>
      </c>
      <c r="D297" s="49" t="s">
        <v>10</v>
      </c>
      <c r="E297" s="49">
        <v>1.4129985</v>
      </c>
      <c r="F297" s="49">
        <v>1.4084018</v>
      </c>
      <c r="G297" s="49">
        <v>1</v>
      </c>
      <c r="H297" s="49">
        <v>5325.0159999999996</v>
      </c>
      <c r="I297" s="49">
        <v>52904.758999999998</v>
      </c>
      <c r="J297" s="49">
        <v>86.391580000000005</v>
      </c>
      <c r="K297" s="49">
        <v>1.535283E-2</v>
      </c>
      <c r="L297" s="49">
        <v>1.496081E-2</v>
      </c>
      <c r="M297" s="49">
        <v>3.6562900000000002E-2</v>
      </c>
      <c r="N297" s="49">
        <v>4.5966999999999996E-3</v>
      </c>
      <c r="O297" s="49">
        <v>-4.2203810000000001E-2</v>
      </c>
      <c r="P297" s="49">
        <v>-1.478164E-2</v>
      </c>
      <c r="Q297" s="49">
        <v>4.5966999999999996E-3</v>
      </c>
      <c r="R297" s="49">
        <v>2.397504E-2</v>
      </c>
      <c r="S297" s="49">
        <v>5.1397209999999999E-2</v>
      </c>
      <c r="T297" s="49" t="s">
        <v>19</v>
      </c>
      <c r="W297" s="7"/>
    </row>
    <row r="298" spans="1:23" x14ac:dyDescent="0.25">
      <c r="A298" s="49" t="str">
        <f t="shared" si="4"/>
        <v>41850Greater Bay Area1_22All</v>
      </c>
      <c r="B298" s="7">
        <v>41850</v>
      </c>
      <c r="C298" s="49">
        <v>22</v>
      </c>
      <c r="D298" s="49" t="s">
        <v>10</v>
      </c>
      <c r="E298" s="49">
        <v>1.6645173</v>
      </c>
      <c r="F298" s="49">
        <v>1.6776534000000001</v>
      </c>
      <c r="G298" s="49">
        <v>1</v>
      </c>
      <c r="H298" s="49">
        <v>5325.0159999999996</v>
      </c>
      <c r="I298" s="49">
        <v>52904.758999999998</v>
      </c>
      <c r="J298" s="49">
        <v>72.981930000000006</v>
      </c>
      <c r="K298" s="49">
        <v>1.2897769999999999E-2</v>
      </c>
      <c r="L298" s="49">
        <v>1.283541E-2</v>
      </c>
      <c r="M298" s="49">
        <v>3.1034900000000001E-2</v>
      </c>
      <c r="N298" s="49">
        <v>-1.31361E-2</v>
      </c>
      <c r="O298" s="49">
        <v>-5.2860770000000001E-2</v>
      </c>
      <c r="P298" s="49">
        <v>-2.9584599999999999E-2</v>
      </c>
      <c r="Q298" s="49">
        <v>-1.31361E-2</v>
      </c>
      <c r="R298" s="49">
        <v>3.3124000000000001E-3</v>
      </c>
      <c r="S298" s="49">
        <v>2.6588569999999999E-2</v>
      </c>
      <c r="T298" s="49" t="s">
        <v>19</v>
      </c>
      <c r="W298" s="7"/>
    </row>
    <row r="299" spans="1:23" x14ac:dyDescent="0.25">
      <c r="A299" s="49" t="str">
        <f t="shared" si="4"/>
        <v>41850Greater Bay Area1_6All</v>
      </c>
      <c r="B299" s="7">
        <v>41850</v>
      </c>
      <c r="C299" s="49">
        <v>6</v>
      </c>
      <c r="D299" s="49" t="s">
        <v>10</v>
      </c>
      <c r="E299" s="49">
        <v>0.54380085</v>
      </c>
      <c r="F299" s="49">
        <v>0.54773483000000001</v>
      </c>
      <c r="G299" s="49">
        <v>1</v>
      </c>
      <c r="H299" s="49">
        <v>5325.0159999999996</v>
      </c>
      <c r="I299" s="49">
        <v>52904.758999999998</v>
      </c>
      <c r="J299" s="49">
        <v>63.361409999999999</v>
      </c>
      <c r="K299" s="49">
        <v>4.3584100000000001E-3</v>
      </c>
      <c r="L299" s="49">
        <v>4.4273899999999998E-3</v>
      </c>
      <c r="M299" s="49">
        <v>1.05959E-2</v>
      </c>
      <c r="N299" s="49">
        <v>-3.9339800000000001E-3</v>
      </c>
      <c r="O299" s="49">
        <v>-1.7496729999999999E-2</v>
      </c>
      <c r="P299" s="49">
        <v>-9.5498100000000006E-3</v>
      </c>
      <c r="Q299" s="49">
        <v>-3.9339800000000001E-3</v>
      </c>
      <c r="R299" s="49">
        <v>1.6818499999999999E-3</v>
      </c>
      <c r="S299" s="49">
        <v>9.62877E-3</v>
      </c>
      <c r="T299" s="49" t="s">
        <v>19</v>
      </c>
      <c r="W299" s="7"/>
    </row>
    <row r="300" spans="1:23" x14ac:dyDescent="0.25">
      <c r="A300" s="49" t="str">
        <f t="shared" si="4"/>
        <v>41850Greater Bay Area1_7All</v>
      </c>
      <c r="B300" s="7">
        <v>41850</v>
      </c>
      <c r="C300" s="49">
        <v>7</v>
      </c>
      <c r="D300" s="49" t="s">
        <v>10</v>
      </c>
      <c r="E300" s="49">
        <v>0.60096813999999998</v>
      </c>
      <c r="F300" s="49">
        <v>0.60910525999999998</v>
      </c>
      <c r="G300" s="49">
        <v>1</v>
      </c>
      <c r="H300" s="49">
        <v>5325.0159999999996</v>
      </c>
      <c r="I300" s="49">
        <v>52904.758999999998</v>
      </c>
      <c r="J300" s="49">
        <v>63.154240000000001</v>
      </c>
      <c r="K300" s="49">
        <v>4.7002099999999998E-3</v>
      </c>
      <c r="L300" s="49">
        <v>4.8788800000000004E-3</v>
      </c>
      <c r="M300" s="49">
        <v>1.1554E-2</v>
      </c>
      <c r="N300" s="49">
        <v>-8.1371199999999994E-3</v>
      </c>
      <c r="O300" s="49">
        <v>-2.2926240000000001E-2</v>
      </c>
      <c r="P300" s="49">
        <v>-1.4260739999999999E-2</v>
      </c>
      <c r="Q300" s="49">
        <v>-8.1371199999999994E-3</v>
      </c>
      <c r="R300" s="49">
        <v>-2.0135000000000001E-3</v>
      </c>
      <c r="S300" s="49">
        <v>6.6519999999999999E-3</v>
      </c>
      <c r="T300" s="49" t="s">
        <v>19</v>
      </c>
      <c r="W300" s="7"/>
    </row>
    <row r="301" spans="1:23" x14ac:dyDescent="0.25">
      <c r="A301" s="49" t="str">
        <f t="shared" si="4"/>
        <v>41850Greater Bay Area1_14All</v>
      </c>
      <c r="B301" s="7">
        <v>41850</v>
      </c>
      <c r="C301" s="49">
        <v>14</v>
      </c>
      <c r="D301" s="49" t="s">
        <v>10</v>
      </c>
      <c r="E301" s="49">
        <v>1.1677005</v>
      </c>
      <c r="F301" s="49">
        <v>1.1809733</v>
      </c>
      <c r="G301" s="49">
        <v>1</v>
      </c>
      <c r="H301" s="49">
        <v>5325.0159999999996</v>
      </c>
      <c r="I301" s="49">
        <v>52904.758999999998</v>
      </c>
      <c r="J301" s="49">
        <v>83.741590000000002</v>
      </c>
      <c r="K301" s="49">
        <v>1.397785E-2</v>
      </c>
      <c r="L301" s="49">
        <v>1.3503970000000001E-2</v>
      </c>
      <c r="M301" s="49">
        <v>3.31498E-2</v>
      </c>
      <c r="N301" s="49">
        <v>-1.32728E-2</v>
      </c>
      <c r="O301" s="49">
        <v>-5.5704539999999997E-2</v>
      </c>
      <c r="P301" s="49">
        <v>-3.0842189999999998E-2</v>
      </c>
      <c r="Q301" s="49">
        <v>-1.32728E-2</v>
      </c>
      <c r="R301" s="49">
        <v>4.2965900000000003E-3</v>
      </c>
      <c r="S301" s="49">
        <v>2.9158940000000001E-2</v>
      </c>
      <c r="T301" s="49" t="s">
        <v>19</v>
      </c>
      <c r="W301" s="7"/>
    </row>
    <row r="302" spans="1:23" x14ac:dyDescent="0.25">
      <c r="A302" s="49" t="str">
        <f t="shared" si="4"/>
        <v>41850Greater Bay Area1_23All</v>
      </c>
      <c r="B302" s="7">
        <v>41850</v>
      </c>
      <c r="C302" s="49">
        <v>23</v>
      </c>
      <c r="D302" s="49" t="s">
        <v>10</v>
      </c>
      <c r="E302" s="49">
        <v>1.3762943999999999</v>
      </c>
      <c r="F302" s="49">
        <v>1.3754225</v>
      </c>
      <c r="G302" s="49">
        <v>1</v>
      </c>
      <c r="H302" s="49">
        <v>5325.0159999999996</v>
      </c>
      <c r="I302" s="49">
        <v>52904.758999999998</v>
      </c>
      <c r="J302" s="49">
        <v>70.825649999999996</v>
      </c>
      <c r="K302" s="49">
        <v>1.1562970000000001E-2</v>
      </c>
      <c r="L302" s="49">
        <v>1.1182040000000001E-2</v>
      </c>
      <c r="M302" s="49">
        <v>2.74358E-2</v>
      </c>
      <c r="N302" s="49">
        <v>8.719E-4</v>
      </c>
      <c r="O302" s="49">
        <v>-3.4245919999999999E-2</v>
      </c>
      <c r="P302" s="49">
        <v>-1.366907E-2</v>
      </c>
      <c r="Q302" s="49">
        <v>8.719E-4</v>
      </c>
      <c r="R302" s="49">
        <v>1.541287E-2</v>
      </c>
      <c r="S302" s="49">
        <v>3.5989720000000003E-2</v>
      </c>
      <c r="T302" s="49" t="s">
        <v>19</v>
      </c>
      <c r="W302" s="7"/>
    </row>
    <row r="303" spans="1:23" x14ac:dyDescent="0.25">
      <c r="A303" s="49" t="str">
        <f t="shared" si="4"/>
        <v>41850Greater Bay Area1_20All</v>
      </c>
      <c r="B303" s="7">
        <v>41850</v>
      </c>
      <c r="C303" s="49">
        <v>20</v>
      </c>
      <c r="D303" s="49" t="s">
        <v>10</v>
      </c>
      <c r="E303" s="49">
        <v>2.0687519000000001</v>
      </c>
      <c r="F303" s="49">
        <v>2.0183431999999999</v>
      </c>
      <c r="G303" s="49">
        <v>1</v>
      </c>
      <c r="H303" s="49">
        <v>5325.0159999999996</v>
      </c>
      <c r="I303" s="49">
        <v>52904.758999999998</v>
      </c>
      <c r="J303" s="49">
        <v>81.376819999999995</v>
      </c>
      <c r="K303" s="49">
        <v>1.555347E-2</v>
      </c>
      <c r="L303" s="49">
        <v>1.5458059999999999E-2</v>
      </c>
      <c r="M303" s="49">
        <v>3.7400799999999998E-2</v>
      </c>
      <c r="N303" s="49">
        <v>5.0408700000000001E-2</v>
      </c>
      <c r="O303" s="49">
        <v>2.5356799999999998E-3</v>
      </c>
      <c r="P303" s="49">
        <v>3.058628E-2</v>
      </c>
      <c r="Q303" s="49">
        <v>5.0408700000000001E-2</v>
      </c>
      <c r="R303" s="49">
        <v>7.0231119999999994E-2</v>
      </c>
      <c r="S303" s="49">
        <v>9.8281720000000003E-2</v>
      </c>
      <c r="T303" s="49" t="s">
        <v>19</v>
      </c>
      <c r="W303" s="7"/>
    </row>
    <row r="304" spans="1:23" x14ac:dyDescent="0.25">
      <c r="A304" s="49" t="str">
        <f t="shared" si="4"/>
        <v>41850Greater Bay Area1_1All</v>
      </c>
      <c r="B304" s="7">
        <v>41850</v>
      </c>
      <c r="C304" s="49">
        <v>1</v>
      </c>
      <c r="D304" s="49" t="s">
        <v>10</v>
      </c>
      <c r="E304" s="49">
        <v>0.83304555000000002</v>
      </c>
      <c r="F304" s="49">
        <v>0.84573777999999999</v>
      </c>
      <c r="G304" s="49">
        <v>1</v>
      </c>
      <c r="H304" s="49">
        <v>5325.0159999999996</v>
      </c>
      <c r="I304" s="49">
        <v>52904.758999999998</v>
      </c>
      <c r="J304" s="49">
        <v>69.634699999999995</v>
      </c>
      <c r="K304" s="49">
        <v>8.0051600000000007E-3</v>
      </c>
      <c r="L304" s="49">
        <v>8.5185899999999995E-3</v>
      </c>
      <c r="M304" s="49">
        <v>1.9936099999999998E-2</v>
      </c>
      <c r="N304" s="49">
        <v>-1.2692230000000001E-2</v>
      </c>
      <c r="O304" s="49">
        <v>-3.8210439999999998E-2</v>
      </c>
      <c r="P304" s="49">
        <v>-2.3258359999999999E-2</v>
      </c>
      <c r="Q304" s="49">
        <v>-1.2692230000000001E-2</v>
      </c>
      <c r="R304" s="49">
        <v>-2.1261000000000001E-3</v>
      </c>
      <c r="S304" s="49">
        <v>1.2825980000000001E-2</v>
      </c>
      <c r="T304" s="49" t="s">
        <v>19</v>
      </c>
      <c r="W304" s="7"/>
    </row>
    <row r="305" spans="1:23" x14ac:dyDescent="0.25">
      <c r="A305" s="49" t="str">
        <f t="shared" si="4"/>
        <v>41850Greater Bay Area1_12All</v>
      </c>
      <c r="B305" s="7">
        <v>41850</v>
      </c>
      <c r="C305" s="49">
        <v>12</v>
      </c>
      <c r="D305" s="49" t="s">
        <v>10</v>
      </c>
      <c r="E305" s="49">
        <v>0.82609308000000004</v>
      </c>
      <c r="F305" s="49">
        <v>0.8517015</v>
      </c>
      <c r="G305" s="49">
        <v>1</v>
      </c>
      <c r="H305" s="49">
        <v>5325.0159999999996</v>
      </c>
      <c r="I305" s="49">
        <v>52904.758999999998</v>
      </c>
      <c r="J305" s="49">
        <v>76.904340000000005</v>
      </c>
      <c r="K305" s="49">
        <v>1.0856660000000001E-2</v>
      </c>
      <c r="L305" s="49">
        <v>1.068146E-2</v>
      </c>
      <c r="M305" s="49">
        <v>2.5976699999999998E-2</v>
      </c>
      <c r="N305" s="49">
        <v>-2.560842E-2</v>
      </c>
      <c r="O305" s="49">
        <v>-5.8858599999999997E-2</v>
      </c>
      <c r="P305" s="49">
        <v>-3.9376069999999999E-2</v>
      </c>
      <c r="Q305" s="49">
        <v>-2.560842E-2</v>
      </c>
      <c r="R305" s="49">
        <v>-1.184077E-2</v>
      </c>
      <c r="S305" s="49">
        <v>7.64176E-3</v>
      </c>
      <c r="T305" s="49" t="s">
        <v>19</v>
      </c>
      <c r="W305" s="7"/>
    </row>
    <row r="306" spans="1:23" x14ac:dyDescent="0.25">
      <c r="A306" s="49" t="str">
        <f t="shared" si="4"/>
        <v>41850Greater Bay Area1_8All</v>
      </c>
      <c r="B306" s="7">
        <v>41850</v>
      </c>
      <c r="C306" s="49">
        <v>8</v>
      </c>
      <c r="D306" s="49" t="s">
        <v>10</v>
      </c>
      <c r="E306" s="49">
        <v>0.67202220999999995</v>
      </c>
      <c r="F306" s="49">
        <v>0.66038043000000002</v>
      </c>
      <c r="G306" s="49">
        <v>1</v>
      </c>
      <c r="H306" s="49">
        <v>5325.0159999999996</v>
      </c>
      <c r="I306" s="49">
        <v>52904.758999999998</v>
      </c>
      <c r="J306" s="49">
        <v>64.21172</v>
      </c>
      <c r="K306" s="49">
        <v>5.44825E-3</v>
      </c>
      <c r="L306" s="49">
        <v>5.1626700000000003E-3</v>
      </c>
      <c r="M306" s="49">
        <v>1.28024E-2</v>
      </c>
      <c r="N306" s="49">
        <v>1.1641779999999999E-2</v>
      </c>
      <c r="O306" s="49">
        <v>-4.7452900000000001E-3</v>
      </c>
      <c r="P306" s="49">
        <v>4.8565099999999996E-3</v>
      </c>
      <c r="Q306" s="49">
        <v>1.1641779999999999E-2</v>
      </c>
      <c r="R306" s="49">
        <v>1.842705E-2</v>
      </c>
      <c r="S306" s="49">
        <v>2.8028850000000001E-2</v>
      </c>
      <c r="T306" s="49" t="s">
        <v>19</v>
      </c>
      <c r="W306" s="7"/>
    </row>
    <row r="307" spans="1:23" x14ac:dyDescent="0.25">
      <c r="A307" s="49" t="str">
        <f t="shared" si="4"/>
        <v>41850Greater Bay Area1_9All</v>
      </c>
      <c r="B307" s="7">
        <v>41850</v>
      </c>
      <c r="C307" s="49">
        <v>9</v>
      </c>
      <c r="D307" s="49" t="s">
        <v>10</v>
      </c>
      <c r="E307" s="49">
        <v>0.67132248000000005</v>
      </c>
      <c r="F307" s="49">
        <v>0.67817397999999995</v>
      </c>
      <c r="G307" s="49">
        <v>1</v>
      </c>
      <c r="H307" s="49">
        <v>5325.0159999999996</v>
      </c>
      <c r="I307" s="49">
        <v>52904.758999999998</v>
      </c>
      <c r="J307" s="49">
        <v>67.192859999999996</v>
      </c>
      <c r="K307" s="49">
        <v>5.9698399999999997E-3</v>
      </c>
      <c r="L307" s="49">
        <v>6.0692100000000002E-3</v>
      </c>
      <c r="M307" s="49">
        <v>1.4519499999999999E-2</v>
      </c>
      <c r="N307" s="49">
        <v>-6.8515E-3</v>
      </c>
      <c r="O307" s="49">
        <v>-2.5436460000000001E-2</v>
      </c>
      <c r="P307" s="49">
        <v>-1.454683E-2</v>
      </c>
      <c r="Q307" s="49">
        <v>-6.8515E-3</v>
      </c>
      <c r="R307" s="49">
        <v>8.4384E-4</v>
      </c>
      <c r="S307" s="49">
        <v>1.1733459999999999E-2</v>
      </c>
      <c r="T307" s="49" t="s">
        <v>19</v>
      </c>
      <c r="W307" s="7"/>
    </row>
    <row r="308" spans="1:23" x14ac:dyDescent="0.25">
      <c r="A308" s="49" t="str">
        <f t="shared" si="4"/>
        <v>41850Greater Bay Area1_24All</v>
      </c>
      <c r="B308" s="7">
        <v>41850</v>
      </c>
      <c r="C308" s="49">
        <v>24</v>
      </c>
      <c r="D308" s="49" t="s">
        <v>10</v>
      </c>
      <c r="E308" s="49">
        <v>1.0537198000000001</v>
      </c>
      <c r="F308" s="49">
        <v>1.0593075999999999</v>
      </c>
      <c r="G308" s="49">
        <v>1</v>
      </c>
      <c r="H308" s="49">
        <v>5325.0159999999996</v>
      </c>
      <c r="I308" s="49">
        <v>52904.758999999998</v>
      </c>
      <c r="J308" s="49">
        <v>68.426270000000002</v>
      </c>
      <c r="K308" s="49">
        <v>9.5597600000000005E-3</v>
      </c>
      <c r="L308" s="49">
        <v>9.4974499999999993E-3</v>
      </c>
      <c r="M308" s="49">
        <v>2.29836E-2</v>
      </c>
      <c r="N308" s="49">
        <v>-5.5878000000000004E-3</v>
      </c>
      <c r="O308" s="49">
        <v>-3.5006809999999999E-2</v>
      </c>
      <c r="P308" s="49">
        <v>-1.7769110000000001E-2</v>
      </c>
      <c r="Q308" s="49">
        <v>-5.5878000000000004E-3</v>
      </c>
      <c r="R308" s="49">
        <v>6.5935100000000003E-3</v>
      </c>
      <c r="S308" s="49">
        <v>2.3831209999999999E-2</v>
      </c>
      <c r="T308" s="49" t="s">
        <v>19</v>
      </c>
      <c r="W308" s="7"/>
    </row>
    <row r="309" spans="1:23" x14ac:dyDescent="0.25">
      <c r="A309" s="49" t="str">
        <f t="shared" si="4"/>
        <v>41850Greater Bay Area1_10All</v>
      </c>
      <c r="B309" s="7">
        <v>41850</v>
      </c>
      <c r="C309" s="49">
        <v>10</v>
      </c>
      <c r="D309" s="49" t="s">
        <v>10</v>
      </c>
      <c r="E309" s="49">
        <v>0.68738208999999995</v>
      </c>
      <c r="F309" s="49">
        <v>0.67653213999999995</v>
      </c>
      <c r="G309" s="49">
        <v>1</v>
      </c>
      <c r="H309" s="49">
        <v>5325.0159999999996</v>
      </c>
      <c r="I309" s="49">
        <v>52904.758999999998</v>
      </c>
      <c r="J309" s="49">
        <v>70.469470000000001</v>
      </c>
      <c r="K309" s="49">
        <v>7.3827299999999997E-3</v>
      </c>
      <c r="L309" s="49">
        <v>7.1691200000000002E-3</v>
      </c>
      <c r="M309" s="49">
        <v>1.75523E-2</v>
      </c>
      <c r="N309" s="49">
        <v>1.0849950000000001E-2</v>
      </c>
      <c r="O309" s="49">
        <v>-1.1616990000000001E-2</v>
      </c>
      <c r="P309" s="49">
        <v>1.5472299999999999E-3</v>
      </c>
      <c r="Q309" s="49">
        <v>1.0849950000000001E-2</v>
      </c>
      <c r="R309" s="49">
        <v>2.0152670000000001E-2</v>
      </c>
      <c r="S309" s="49">
        <v>3.3316890000000002E-2</v>
      </c>
      <c r="T309" s="49" t="s">
        <v>19</v>
      </c>
      <c r="W309" s="7"/>
    </row>
    <row r="310" spans="1:23" x14ac:dyDescent="0.25">
      <c r="A310" s="49" t="str">
        <f t="shared" si="4"/>
        <v>41850Greater Bay Area1_21All</v>
      </c>
      <c r="B310" s="7">
        <v>41850</v>
      </c>
      <c r="C310" s="49">
        <v>21</v>
      </c>
      <c r="D310" s="49" t="s">
        <v>10</v>
      </c>
      <c r="E310" s="49">
        <v>1.8486214999999999</v>
      </c>
      <c r="F310" s="49">
        <v>1.8310546000000001</v>
      </c>
      <c r="G310" s="49">
        <v>1</v>
      </c>
      <c r="H310" s="49">
        <v>5325.0159999999996</v>
      </c>
      <c r="I310" s="49">
        <v>52904.758999999998</v>
      </c>
      <c r="J310" s="49">
        <v>76.127039999999994</v>
      </c>
      <c r="K310" s="49">
        <v>1.4067649999999999E-2</v>
      </c>
      <c r="L310" s="49">
        <v>1.3932430000000001E-2</v>
      </c>
      <c r="M310" s="49">
        <v>3.3769300000000002E-2</v>
      </c>
      <c r="N310" s="49">
        <v>1.75669E-2</v>
      </c>
      <c r="O310" s="49">
        <v>-2.5657800000000001E-2</v>
      </c>
      <c r="P310" s="49">
        <v>-3.3083E-4</v>
      </c>
      <c r="Q310" s="49">
        <v>1.75669E-2</v>
      </c>
      <c r="R310" s="49">
        <v>3.5464629999999997E-2</v>
      </c>
      <c r="S310" s="49">
        <v>6.0791600000000001E-2</v>
      </c>
      <c r="T310" s="49" t="s">
        <v>19</v>
      </c>
      <c r="W310" s="7"/>
    </row>
    <row r="311" spans="1:23" x14ac:dyDescent="0.25">
      <c r="A311" s="49" t="str">
        <f t="shared" si="4"/>
        <v>41850Greater Bay Area1_16All</v>
      </c>
      <c r="B311" s="7">
        <v>41850</v>
      </c>
      <c r="C311" s="49">
        <v>16</v>
      </c>
      <c r="D311" s="49" t="s">
        <v>10</v>
      </c>
      <c r="E311" s="49">
        <v>1.7078701000000001</v>
      </c>
      <c r="F311" s="49">
        <v>1.6887065000000001</v>
      </c>
      <c r="G311" s="49">
        <v>1</v>
      </c>
      <c r="H311" s="49">
        <v>5325.0159999999996</v>
      </c>
      <c r="I311" s="49">
        <v>52904.758999999998</v>
      </c>
      <c r="J311" s="49">
        <v>89.758539999999996</v>
      </c>
      <c r="K311" s="49">
        <v>1.6769849999999999E-2</v>
      </c>
      <c r="L311" s="49">
        <v>1.6248700000000001E-2</v>
      </c>
      <c r="M311" s="49">
        <v>3.9827300000000003E-2</v>
      </c>
      <c r="N311" s="49">
        <v>1.9163599999999999E-2</v>
      </c>
      <c r="O311" s="49">
        <v>-3.1815339999999998E-2</v>
      </c>
      <c r="P311" s="49">
        <v>-1.94487E-3</v>
      </c>
      <c r="Q311" s="49">
        <v>1.9163599999999999E-2</v>
      </c>
      <c r="R311" s="49">
        <v>4.027207E-2</v>
      </c>
      <c r="S311" s="49">
        <v>7.0142540000000003E-2</v>
      </c>
      <c r="T311" s="49" t="s">
        <v>19</v>
      </c>
      <c r="W311" s="7"/>
    </row>
    <row r="312" spans="1:23" x14ac:dyDescent="0.25">
      <c r="A312" s="49" t="str">
        <f t="shared" si="4"/>
        <v>41850Greater Bay Area1_5All</v>
      </c>
      <c r="B312" s="7">
        <v>41850</v>
      </c>
      <c r="C312" s="49">
        <v>5</v>
      </c>
      <c r="D312" s="49" t="s">
        <v>10</v>
      </c>
      <c r="E312" s="49">
        <v>0.52903739999999999</v>
      </c>
      <c r="F312" s="49">
        <v>0.53574416999999996</v>
      </c>
      <c r="G312" s="49">
        <v>1</v>
      </c>
      <c r="H312" s="49">
        <v>5325.0159999999996</v>
      </c>
      <c r="I312" s="49">
        <v>52904.758999999998</v>
      </c>
      <c r="J312" s="49">
        <v>64.130359999999996</v>
      </c>
      <c r="K312" s="49">
        <v>4.4578100000000004E-3</v>
      </c>
      <c r="L312" s="49">
        <v>4.5141699999999996E-3</v>
      </c>
      <c r="M312" s="49">
        <v>1.0820400000000001E-2</v>
      </c>
      <c r="N312" s="49">
        <v>-6.7067699999999999E-3</v>
      </c>
      <c r="O312" s="49">
        <v>-2.055688E-2</v>
      </c>
      <c r="P312" s="49">
        <v>-1.2441580000000001E-2</v>
      </c>
      <c r="Q312" s="49">
        <v>-6.7067699999999999E-3</v>
      </c>
      <c r="R312" s="49">
        <v>-9.7196000000000001E-4</v>
      </c>
      <c r="S312" s="49">
        <v>7.1433399999999998E-3</v>
      </c>
      <c r="T312" s="49" t="s">
        <v>19</v>
      </c>
      <c r="W312" s="7"/>
    </row>
    <row r="313" spans="1:23" x14ac:dyDescent="0.25">
      <c r="A313" s="49" t="str">
        <f t="shared" si="4"/>
        <v>41850Greater Bay Area1_18All</v>
      </c>
      <c r="B313" s="7">
        <v>41850</v>
      </c>
      <c r="C313" s="49">
        <v>18</v>
      </c>
      <c r="D313" s="49" t="s">
        <v>10</v>
      </c>
      <c r="E313" s="49">
        <v>2.1609695000000002</v>
      </c>
      <c r="F313" s="49">
        <v>2.1307193</v>
      </c>
      <c r="G313" s="49">
        <v>1</v>
      </c>
      <c r="H313" s="49">
        <v>5325.0159999999996</v>
      </c>
      <c r="I313" s="49">
        <v>52904.758999999998</v>
      </c>
      <c r="J313" s="49">
        <v>87.697360000000003</v>
      </c>
      <c r="K313" s="49">
        <v>1.7509819999999999E-2</v>
      </c>
      <c r="L313" s="49">
        <v>1.7065690000000001E-2</v>
      </c>
      <c r="M313" s="49">
        <v>4.1703299999999999E-2</v>
      </c>
      <c r="N313" s="49">
        <v>3.0250200000000001E-2</v>
      </c>
      <c r="O313" s="49">
        <v>-2.3130020000000001E-2</v>
      </c>
      <c r="P313" s="49">
        <v>8.1474500000000005E-3</v>
      </c>
      <c r="Q313" s="49">
        <v>3.0250200000000001E-2</v>
      </c>
      <c r="R313" s="49">
        <v>5.2352950000000002E-2</v>
      </c>
      <c r="S313" s="49">
        <v>8.3630419999999997E-2</v>
      </c>
      <c r="T313" s="49" t="s">
        <v>19</v>
      </c>
      <c r="W313" s="7"/>
    </row>
    <row r="314" spans="1:23" x14ac:dyDescent="0.25">
      <c r="A314" s="49" t="str">
        <f t="shared" si="4"/>
        <v>41850Greater Bay Area2_22All</v>
      </c>
      <c r="B314" s="7">
        <v>41850</v>
      </c>
      <c r="C314" s="49">
        <v>22</v>
      </c>
      <c r="D314" s="49" t="s">
        <v>10</v>
      </c>
      <c r="E314" s="49">
        <v>1.6645173</v>
      </c>
      <c r="F314" s="49">
        <v>1.6967113</v>
      </c>
      <c r="G314" s="49">
        <v>2</v>
      </c>
      <c r="H314" s="49">
        <v>5404.5690000000004</v>
      </c>
      <c r="I314" s="49">
        <v>52904.758999999998</v>
      </c>
      <c r="J314" s="49">
        <v>72.981930000000006</v>
      </c>
      <c r="K314" s="49">
        <v>1.2897769999999999E-2</v>
      </c>
      <c r="L314" s="49">
        <v>1.2750630000000001E-2</v>
      </c>
      <c r="M314" s="49">
        <v>3.08797E-2</v>
      </c>
      <c r="N314" s="49">
        <v>-3.2194E-2</v>
      </c>
      <c r="O314" s="49">
        <v>-7.1720019999999995E-2</v>
      </c>
      <c r="P314" s="49">
        <v>-4.8560239999999998E-2</v>
      </c>
      <c r="Q314" s="49">
        <v>-3.2194E-2</v>
      </c>
      <c r="R314" s="49">
        <v>-1.582776E-2</v>
      </c>
      <c r="S314" s="49">
        <v>7.3320199999999999E-3</v>
      </c>
      <c r="T314" s="49" t="s">
        <v>19</v>
      </c>
      <c r="W314" s="7"/>
    </row>
    <row r="315" spans="1:23" x14ac:dyDescent="0.25">
      <c r="A315" s="49" t="str">
        <f t="shared" si="4"/>
        <v>41850Greater Bay Area2_16All</v>
      </c>
      <c r="B315" s="7">
        <v>41850</v>
      </c>
      <c r="C315" s="49">
        <v>16</v>
      </c>
      <c r="D315" s="49" t="s">
        <v>10</v>
      </c>
      <c r="E315" s="49">
        <v>1.7078701000000001</v>
      </c>
      <c r="F315" s="49">
        <v>1.6925618</v>
      </c>
      <c r="G315" s="49">
        <v>2</v>
      </c>
      <c r="H315" s="49">
        <v>5404.5690000000004</v>
      </c>
      <c r="I315" s="49">
        <v>52904.758999999998</v>
      </c>
      <c r="J315" s="49">
        <v>89.758539999999996</v>
      </c>
      <c r="K315" s="49">
        <v>1.6769849999999999E-2</v>
      </c>
      <c r="L315" s="49">
        <v>1.6357259999999998E-2</v>
      </c>
      <c r="M315" s="49">
        <v>3.9887800000000001E-2</v>
      </c>
      <c r="N315" s="49">
        <v>1.53083E-2</v>
      </c>
      <c r="O315" s="49">
        <v>-3.5748080000000002E-2</v>
      </c>
      <c r="P315" s="49">
        <v>-5.8322299999999999E-3</v>
      </c>
      <c r="Q315" s="49">
        <v>1.53083E-2</v>
      </c>
      <c r="R315" s="49">
        <v>3.6448830000000002E-2</v>
      </c>
      <c r="S315" s="49">
        <v>6.6364679999999995E-2</v>
      </c>
      <c r="T315" s="49" t="s">
        <v>19</v>
      </c>
      <c r="W315" s="7"/>
    </row>
    <row r="316" spans="1:23" x14ac:dyDescent="0.25">
      <c r="A316" s="49" t="str">
        <f t="shared" si="4"/>
        <v>41850Greater Bay Area2_11All</v>
      </c>
      <c r="B316" s="7">
        <v>41850</v>
      </c>
      <c r="C316" s="49">
        <v>11</v>
      </c>
      <c r="D316" s="49" t="s">
        <v>10</v>
      </c>
      <c r="E316" s="49">
        <v>0.73208989000000002</v>
      </c>
      <c r="F316" s="49">
        <v>0.70280076000000002</v>
      </c>
      <c r="G316" s="49">
        <v>2</v>
      </c>
      <c r="H316" s="49">
        <v>5404.5690000000004</v>
      </c>
      <c r="I316" s="49">
        <v>52904.758999999998</v>
      </c>
      <c r="J316" s="49">
        <v>72.934439999999995</v>
      </c>
      <c r="K316" s="49">
        <v>9.1811900000000005E-3</v>
      </c>
      <c r="L316" s="49">
        <v>8.47236E-3</v>
      </c>
      <c r="M316" s="49">
        <v>2.12753E-2</v>
      </c>
      <c r="N316" s="49">
        <v>2.928913E-2</v>
      </c>
      <c r="O316" s="49">
        <v>2.05675E-3</v>
      </c>
      <c r="P316" s="49">
        <v>1.801322E-2</v>
      </c>
      <c r="Q316" s="49">
        <v>2.928913E-2</v>
      </c>
      <c r="R316" s="49">
        <v>4.0565039999999997E-2</v>
      </c>
      <c r="S316" s="49">
        <v>5.6521509999999997E-2</v>
      </c>
      <c r="T316" s="49" t="s">
        <v>19</v>
      </c>
      <c r="W316" s="7"/>
    </row>
    <row r="317" spans="1:23" x14ac:dyDescent="0.25">
      <c r="A317" s="49" t="str">
        <f t="shared" si="4"/>
        <v>41850Greater Bay Area2_23All</v>
      </c>
      <c r="B317" s="7">
        <v>41850</v>
      </c>
      <c r="C317" s="49">
        <v>23</v>
      </c>
      <c r="D317" s="49" t="s">
        <v>10</v>
      </c>
      <c r="E317" s="49">
        <v>1.3762943999999999</v>
      </c>
      <c r="F317" s="49">
        <v>1.3696614</v>
      </c>
      <c r="G317" s="49">
        <v>2</v>
      </c>
      <c r="H317" s="49">
        <v>5404.5690000000004</v>
      </c>
      <c r="I317" s="49">
        <v>52904.758999999998</v>
      </c>
      <c r="J317" s="49">
        <v>70.825649999999996</v>
      </c>
      <c r="K317" s="49">
        <v>1.1562970000000001E-2</v>
      </c>
      <c r="L317" s="49">
        <v>1.0851390000000001E-2</v>
      </c>
      <c r="M317" s="49">
        <v>2.7003300000000001E-2</v>
      </c>
      <c r="N317" s="49">
        <v>6.633E-3</v>
      </c>
      <c r="O317" s="49">
        <v>-2.793122E-2</v>
      </c>
      <c r="P317" s="49">
        <v>-7.6787499999999998E-3</v>
      </c>
      <c r="Q317" s="49">
        <v>6.633E-3</v>
      </c>
      <c r="R317" s="49">
        <v>2.0944750000000002E-2</v>
      </c>
      <c r="S317" s="49">
        <v>4.119722E-2</v>
      </c>
      <c r="T317" s="49" t="s">
        <v>19</v>
      </c>
      <c r="W317" s="7"/>
    </row>
    <row r="318" spans="1:23" x14ac:dyDescent="0.25">
      <c r="A318" s="49" t="str">
        <f t="shared" si="4"/>
        <v>41850Greater Bay Area2_19All</v>
      </c>
      <c r="B318" s="7">
        <v>41850</v>
      </c>
      <c r="C318" s="49">
        <v>19</v>
      </c>
      <c r="D318" s="49" t="s">
        <v>10</v>
      </c>
      <c r="E318" s="49">
        <v>2.2064403000000001</v>
      </c>
      <c r="F318" s="49">
        <v>2.1748097</v>
      </c>
      <c r="G318" s="49">
        <v>2</v>
      </c>
      <c r="H318" s="49">
        <v>5404.5690000000004</v>
      </c>
      <c r="I318" s="49">
        <v>52904.758999999998</v>
      </c>
      <c r="J318" s="49">
        <v>85.844999999999999</v>
      </c>
      <c r="K318" s="49">
        <v>1.6748949999999999E-2</v>
      </c>
      <c r="L318" s="49">
        <v>1.6258809999999999E-2</v>
      </c>
      <c r="M318" s="49">
        <v>3.9745900000000001E-2</v>
      </c>
      <c r="N318" s="49">
        <v>3.1630600000000002E-2</v>
      </c>
      <c r="O318" s="49">
        <v>-1.9244150000000002E-2</v>
      </c>
      <c r="P318" s="49">
        <v>1.056527E-2</v>
      </c>
      <c r="Q318" s="49">
        <v>3.1630600000000002E-2</v>
      </c>
      <c r="R318" s="49">
        <v>5.2695930000000002E-2</v>
      </c>
      <c r="S318" s="49">
        <v>8.2505350000000005E-2</v>
      </c>
      <c r="T318" s="49" t="s">
        <v>19</v>
      </c>
      <c r="W318" s="7"/>
    </row>
    <row r="319" spans="1:23" x14ac:dyDescent="0.25">
      <c r="A319" s="49" t="str">
        <f t="shared" si="4"/>
        <v>41850Greater Bay Area2_3All</v>
      </c>
      <c r="B319" s="7">
        <v>41850</v>
      </c>
      <c r="C319" s="49">
        <v>3</v>
      </c>
      <c r="D319" s="49" t="s">
        <v>10</v>
      </c>
      <c r="E319" s="49">
        <v>0.61316543999999995</v>
      </c>
      <c r="F319" s="49">
        <v>0.63131143999999995</v>
      </c>
      <c r="G319" s="49">
        <v>2</v>
      </c>
      <c r="H319" s="49">
        <v>5404.5690000000004</v>
      </c>
      <c r="I319" s="49">
        <v>52904.758999999998</v>
      </c>
      <c r="J319" s="49">
        <v>65.867040000000003</v>
      </c>
      <c r="K319" s="49">
        <v>5.9103300000000001E-3</v>
      </c>
      <c r="L319" s="49">
        <v>5.86873E-3</v>
      </c>
      <c r="M319" s="49">
        <v>1.41812E-2</v>
      </c>
      <c r="N319" s="49">
        <v>-1.8145999999999999E-2</v>
      </c>
      <c r="O319" s="49">
        <v>-3.6297940000000001E-2</v>
      </c>
      <c r="P319" s="49">
        <v>-2.5662040000000001E-2</v>
      </c>
      <c r="Q319" s="49">
        <v>-1.8145999999999999E-2</v>
      </c>
      <c r="R319" s="49">
        <v>-1.0629960000000001E-2</v>
      </c>
      <c r="S319" s="45">
        <v>5.9359999999999996E-6</v>
      </c>
      <c r="T319" s="49" t="s">
        <v>19</v>
      </c>
      <c r="W319" s="7"/>
    </row>
    <row r="320" spans="1:23" x14ac:dyDescent="0.25">
      <c r="A320" s="49" t="str">
        <f t="shared" si="4"/>
        <v>41850Greater Bay Area2_15All</v>
      </c>
      <c r="B320" s="7">
        <v>41850</v>
      </c>
      <c r="C320" s="49">
        <v>15</v>
      </c>
      <c r="D320" s="49" t="s">
        <v>10</v>
      </c>
      <c r="E320" s="49">
        <v>1.4129985</v>
      </c>
      <c r="F320" s="49">
        <v>1.4309871000000001</v>
      </c>
      <c r="G320" s="49">
        <v>2</v>
      </c>
      <c r="H320" s="49">
        <v>5404.5690000000004</v>
      </c>
      <c r="I320" s="49">
        <v>52904.758999999998</v>
      </c>
      <c r="J320" s="49">
        <v>86.391580000000005</v>
      </c>
      <c r="K320" s="49">
        <v>1.535283E-2</v>
      </c>
      <c r="L320" s="49">
        <v>1.5385279999999999E-2</v>
      </c>
      <c r="M320" s="49">
        <v>3.7005400000000001E-2</v>
      </c>
      <c r="N320" s="49">
        <v>-1.79886E-2</v>
      </c>
      <c r="O320" s="49">
        <v>-6.5355510000000006E-2</v>
      </c>
      <c r="P320" s="49">
        <v>-3.7601460000000003E-2</v>
      </c>
      <c r="Q320" s="49">
        <v>-1.79886E-2</v>
      </c>
      <c r="R320" s="49">
        <v>1.62426E-3</v>
      </c>
      <c r="S320" s="49">
        <v>2.9378310000000001E-2</v>
      </c>
      <c r="T320" s="49" t="s">
        <v>19</v>
      </c>
      <c r="W320" s="7"/>
    </row>
    <row r="321" spans="1:23" x14ac:dyDescent="0.25">
      <c r="A321" s="49" t="str">
        <f t="shared" si="4"/>
        <v>41850Greater Bay Area2_20All</v>
      </c>
      <c r="B321" s="7">
        <v>41850</v>
      </c>
      <c r="C321" s="49">
        <v>20</v>
      </c>
      <c r="D321" s="49" t="s">
        <v>10</v>
      </c>
      <c r="E321" s="49">
        <v>2.0687519000000001</v>
      </c>
      <c r="F321" s="49">
        <v>2.0373467999999999</v>
      </c>
      <c r="G321" s="49">
        <v>2</v>
      </c>
      <c r="H321" s="49">
        <v>5404.5690000000004</v>
      </c>
      <c r="I321" s="49">
        <v>52904.758999999998</v>
      </c>
      <c r="J321" s="49">
        <v>81.376819999999995</v>
      </c>
      <c r="K321" s="49">
        <v>1.555347E-2</v>
      </c>
      <c r="L321" s="49">
        <v>1.544013E-2</v>
      </c>
      <c r="M321" s="49">
        <v>3.7314300000000002E-2</v>
      </c>
      <c r="N321" s="49">
        <v>3.1405099999999998E-2</v>
      </c>
      <c r="O321" s="49">
        <v>-1.6357199999999999E-2</v>
      </c>
      <c r="P321" s="49">
        <v>1.162852E-2</v>
      </c>
      <c r="Q321" s="49">
        <v>3.1405099999999998E-2</v>
      </c>
      <c r="R321" s="49">
        <v>5.118168E-2</v>
      </c>
      <c r="S321" s="49">
        <v>7.9167399999999999E-2</v>
      </c>
      <c r="T321" s="49" t="s">
        <v>19</v>
      </c>
      <c r="W321" s="7"/>
    </row>
    <row r="322" spans="1:23" x14ac:dyDescent="0.25">
      <c r="A322" s="49" t="str">
        <f t="shared" si="4"/>
        <v>41850Greater Bay Area2_18All</v>
      </c>
      <c r="B322" s="7">
        <v>41850</v>
      </c>
      <c r="C322" s="49">
        <v>18</v>
      </c>
      <c r="D322" s="49" t="s">
        <v>10</v>
      </c>
      <c r="E322" s="49">
        <v>2.1609695000000002</v>
      </c>
      <c r="F322" s="49">
        <v>2.1167948000000001</v>
      </c>
      <c r="G322" s="49">
        <v>2</v>
      </c>
      <c r="H322" s="49">
        <v>5404.5690000000004</v>
      </c>
      <c r="I322" s="49">
        <v>52904.758999999998</v>
      </c>
      <c r="J322" s="49">
        <v>87.697360000000003</v>
      </c>
      <c r="K322" s="49">
        <v>1.7509819999999999E-2</v>
      </c>
      <c r="L322" s="49">
        <v>1.6825590000000001E-2</v>
      </c>
      <c r="M322" s="49">
        <v>4.1349499999999997E-2</v>
      </c>
      <c r="N322" s="49">
        <v>4.4174699999999997E-2</v>
      </c>
      <c r="O322" s="49">
        <v>-8.7526600000000006E-3</v>
      </c>
      <c r="P322" s="49">
        <v>2.225947E-2</v>
      </c>
      <c r="Q322" s="49">
        <v>4.4174699999999997E-2</v>
      </c>
      <c r="R322" s="49">
        <v>6.608994E-2</v>
      </c>
      <c r="S322" s="49">
        <v>9.7102060000000004E-2</v>
      </c>
      <c r="T322" s="49" t="s">
        <v>19</v>
      </c>
      <c r="W322" s="7"/>
    </row>
    <row r="323" spans="1:23" x14ac:dyDescent="0.25">
      <c r="A323" s="49" t="str">
        <f t="shared" ref="A323:A386" si="5">CONCATENATE(B323,D323,G323,"_",C323,T323)</f>
        <v>41850Greater Bay Area2_21All</v>
      </c>
      <c r="B323" s="7">
        <v>41850</v>
      </c>
      <c r="C323" s="49">
        <v>21</v>
      </c>
      <c r="D323" s="49" t="s">
        <v>10</v>
      </c>
      <c r="E323" s="49">
        <v>1.8486214999999999</v>
      </c>
      <c r="F323" s="49">
        <v>1.8652077</v>
      </c>
      <c r="G323" s="49">
        <v>2</v>
      </c>
      <c r="H323" s="49">
        <v>5404.5690000000004</v>
      </c>
      <c r="I323" s="49">
        <v>52904.758999999998</v>
      </c>
      <c r="J323" s="49">
        <v>76.127039999999994</v>
      </c>
      <c r="K323" s="49">
        <v>1.4067649999999999E-2</v>
      </c>
      <c r="L323" s="49">
        <v>1.4128750000000001E-2</v>
      </c>
      <c r="M323" s="49">
        <v>3.3945299999999998E-2</v>
      </c>
      <c r="N323" s="49">
        <v>-1.6586199999999999E-2</v>
      </c>
      <c r="O323" s="49">
        <v>-6.0036180000000001E-2</v>
      </c>
      <c r="P323" s="49">
        <v>-3.4577209999999997E-2</v>
      </c>
      <c r="Q323" s="49">
        <v>-1.6586199999999999E-2</v>
      </c>
      <c r="R323" s="49">
        <v>1.40481E-3</v>
      </c>
      <c r="S323" s="49">
        <v>2.686378E-2</v>
      </c>
      <c r="T323" s="49" t="s">
        <v>19</v>
      </c>
      <c r="W323" s="7"/>
    </row>
    <row r="324" spans="1:23" x14ac:dyDescent="0.25">
      <c r="A324" s="49" t="str">
        <f t="shared" si="5"/>
        <v>41850Greater Bay Area2_1All</v>
      </c>
      <c r="B324" s="7">
        <v>41850</v>
      </c>
      <c r="C324" s="49">
        <v>1</v>
      </c>
      <c r="D324" s="49" t="s">
        <v>10</v>
      </c>
      <c r="E324" s="49">
        <v>0.83304555000000002</v>
      </c>
      <c r="F324" s="49">
        <v>0.85208214000000004</v>
      </c>
      <c r="G324" s="49">
        <v>2</v>
      </c>
      <c r="H324" s="49">
        <v>5404.5690000000004</v>
      </c>
      <c r="I324" s="49">
        <v>52904.758999999998</v>
      </c>
      <c r="J324" s="49">
        <v>69.634699999999995</v>
      </c>
      <c r="K324" s="49">
        <v>8.0051600000000007E-3</v>
      </c>
      <c r="L324" s="49">
        <v>8.0113100000000007E-3</v>
      </c>
      <c r="M324" s="49">
        <v>1.9282199999999999E-2</v>
      </c>
      <c r="N324" s="49">
        <v>-1.9036589999999999E-2</v>
      </c>
      <c r="O324" s="49">
        <v>-4.3717810000000003E-2</v>
      </c>
      <c r="P324" s="49">
        <v>-2.925616E-2</v>
      </c>
      <c r="Q324" s="49">
        <v>-1.9036589999999999E-2</v>
      </c>
      <c r="R324" s="49">
        <v>-8.8170200000000001E-3</v>
      </c>
      <c r="S324" s="49">
        <v>5.6446300000000003E-3</v>
      </c>
      <c r="T324" s="49" t="s">
        <v>19</v>
      </c>
      <c r="W324" s="7"/>
    </row>
    <row r="325" spans="1:23" x14ac:dyDescent="0.25">
      <c r="A325" s="49" t="str">
        <f t="shared" si="5"/>
        <v>41850Greater Bay Area2_17All</v>
      </c>
      <c r="B325" s="7">
        <v>41850</v>
      </c>
      <c r="C325" s="49">
        <v>17</v>
      </c>
      <c r="D325" s="49" t="s">
        <v>10</v>
      </c>
      <c r="E325" s="49">
        <v>1.9641985</v>
      </c>
      <c r="F325" s="49">
        <v>1.9268246</v>
      </c>
      <c r="G325" s="49">
        <v>2</v>
      </c>
      <c r="H325" s="49">
        <v>5404.5690000000004</v>
      </c>
      <c r="I325" s="49">
        <v>52904.758999999998</v>
      </c>
      <c r="J325" s="49">
        <v>89.417599999999993</v>
      </c>
      <c r="K325" s="49">
        <v>1.7282800000000001E-2</v>
      </c>
      <c r="L325" s="49">
        <v>1.6758559999999999E-2</v>
      </c>
      <c r="M325" s="49">
        <v>4.0991E-2</v>
      </c>
      <c r="N325" s="49">
        <v>3.7373900000000002E-2</v>
      </c>
      <c r="O325" s="49">
        <v>-1.509458E-2</v>
      </c>
      <c r="P325" s="49">
        <v>1.564867E-2</v>
      </c>
      <c r="Q325" s="49">
        <v>3.7373900000000002E-2</v>
      </c>
      <c r="R325" s="49">
        <v>5.909913E-2</v>
      </c>
      <c r="S325" s="49">
        <v>8.9842379999999999E-2</v>
      </c>
      <c r="T325" s="49" t="s">
        <v>19</v>
      </c>
      <c r="W325" s="7"/>
    </row>
    <row r="326" spans="1:23" x14ac:dyDescent="0.25">
      <c r="A326" s="49" t="str">
        <f t="shared" si="5"/>
        <v>41850Greater Bay Area2_5All</v>
      </c>
      <c r="B326" s="7">
        <v>41850</v>
      </c>
      <c r="C326" s="49">
        <v>5</v>
      </c>
      <c r="D326" s="49" t="s">
        <v>10</v>
      </c>
      <c r="E326" s="49">
        <v>0.52903739999999999</v>
      </c>
      <c r="F326" s="49">
        <v>0.54914680000000005</v>
      </c>
      <c r="G326" s="49">
        <v>2</v>
      </c>
      <c r="H326" s="49">
        <v>5404.5690000000004</v>
      </c>
      <c r="I326" s="49">
        <v>52904.758999999998</v>
      </c>
      <c r="J326" s="49">
        <v>64.130359999999996</v>
      </c>
      <c r="K326" s="49">
        <v>4.4578100000000004E-3</v>
      </c>
      <c r="L326" s="49">
        <v>4.5366099999999999E-3</v>
      </c>
      <c r="M326" s="49">
        <v>1.0828300000000001E-2</v>
      </c>
      <c r="N326" s="49">
        <v>-2.0109399999999999E-2</v>
      </c>
      <c r="O326" s="49">
        <v>-3.3969619999999999E-2</v>
      </c>
      <c r="P326" s="49">
        <v>-2.5848400000000001E-2</v>
      </c>
      <c r="Q326" s="49">
        <v>-2.0109399999999999E-2</v>
      </c>
      <c r="R326" s="49">
        <v>-1.43704E-2</v>
      </c>
      <c r="S326" s="45">
        <v>-6.24918E-3</v>
      </c>
      <c r="T326" s="49" t="s">
        <v>19</v>
      </c>
      <c r="W326" s="7"/>
    </row>
    <row r="327" spans="1:23" x14ac:dyDescent="0.25">
      <c r="A327" s="49" t="str">
        <f t="shared" si="5"/>
        <v>41850Greater Bay Area2_14All</v>
      </c>
      <c r="B327" s="7">
        <v>41850</v>
      </c>
      <c r="C327" s="49">
        <v>14</v>
      </c>
      <c r="D327" s="49" t="s">
        <v>10</v>
      </c>
      <c r="E327" s="49">
        <v>1.1677005</v>
      </c>
      <c r="F327" s="49">
        <v>1.1799151999999999</v>
      </c>
      <c r="G327" s="49">
        <v>2</v>
      </c>
      <c r="H327" s="49">
        <v>5404.5690000000004</v>
      </c>
      <c r="I327" s="49">
        <v>52904.758999999998</v>
      </c>
      <c r="J327" s="49">
        <v>83.741590000000002</v>
      </c>
      <c r="K327" s="49">
        <v>1.397785E-2</v>
      </c>
      <c r="L327" s="49">
        <v>1.3726520000000001E-2</v>
      </c>
      <c r="M327" s="49">
        <v>3.3356499999999997E-2</v>
      </c>
      <c r="N327" s="49">
        <v>-1.22147E-2</v>
      </c>
      <c r="O327" s="49">
        <v>-5.4911019999999998E-2</v>
      </c>
      <c r="P327" s="49">
        <v>-2.9893639999999999E-2</v>
      </c>
      <c r="Q327" s="49">
        <v>-1.22147E-2</v>
      </c>
      <c r="R327" s="49">
        <v>5.4642500000000004E-3</v>
      </c>
      <c r="S327" s="49">
        <v>3.0481620000000001E-2</v>
      </c>
      <c r="T327" s="49" t="s">
        <v>19</v>
      </c>
      <c r="W327" s="7"/>
    </row>
    <row r="328" spans="1:23" x14ac:dyDescent="0.25">
      <c r="A328" s="49" t="str">
        <f t="shared" si="5"/>
        <v>41850Greater Bay Area2_4All</v>
      </c>
      <c r="B328" s="7">
        <v>41850</v>
      </c>
      <c r="C328" s="49">
        <v>4</v>
      </c>
      <c r="D328" s="49" t="s">
        <v>10</v>
      </c>
      <c r="E328" s="49">
        <v>0.55387732000000001</v>
      </c>
      <c r="F328" s="49">
        <v>0.57464965999999995</v>
      </c>
      <c r="G328" s="49">
        <v>2</v>
      </c>
      <c r="H328" s="49">
        <v>5404.5690000000004</v>
      </c>
      <c r="I328" s="49">
        <v>52904.758999999998</v>
      </c>
      <c r="J328" s="49">
        <v>65.154619999999994</v>
      </c>
      <c r="K328" s="49">
        <v>4.9218700000000001E-3</v>
      </c>
      <c r="L328" s="49">
        <v>5.0891699999999996E-3</v>
      </c>
      <c r="M328" s="49">
        <v>1.2052800000000001E-2</v>
      </c>
      <c r="N328" s="49">
        <v>-2.077234E-2</v>
      </c>
      <c r="O328" s="49">
        <v>-3.6199919999999997E-2</v>
      </c>
      <c r="P328" s="49">
        <v>-2.7160320000000002E-2</v>
      </c>
      <c r="Q328" s="49">
        <v>-2.077234E-2</v>
      </c>
      <c r="R328" s="49">
        <v>-1.4384360000000001E-2</v>
      </c>
      <c r="S328" s="45">
        <v>-5.3447599999999996E-3</v>
      </c>
      <c r="T328" s="49" t="s">
        <v>19</v>
      </c>
      <c r="W328" s="7"/>
    </row>
    <row r="329" spans="1:23" x14ac:dyDescent="0.25">
      <c r="A329" s="49" t="str">
        <f t="shared" si="5"/>
        <v>41850Greater Bay Area2_2All</v>
      </c>
      <c r="B329" s="7">
        <v>41850</v>
      </c>
      <c r="C329" s="49">
        <v>2</v>
      </c>
      <c r="D329" s="49" t="s">
        <v>10</v>
      </c>
      <c r="E329" s="49">
        <v>0.69565403000000003</v>
      </c>
      <c r="F329" s="49">
        <v>0.71738471999999998</v>
      </c>
      <c r="G329" s="49">
        <v>2</v>
      </c>
      <c r="H329" s="49">
        <v>5404.5690000000004</v>
      </c>
      <c r="I329" s="49">
        <v>52904.758999999998</v>
      </c>
      <c r="J329" s="49">
        <v>67.835419999999999</v>
      </c>
      <c r="K329" s="49">
        <v>6.7738099999999999E-3</v>
      </c>
      <c r="L329" s="49">
        <v>6.8774300000000003E-3</v>
      </c>
      <c r="M329" s="49">
        <v>1.6434500000000001E-2</v>
      </c>
      <c r="N329" s="49">
        <v>-2.173069E-2</v>
      </c>
      <c r="O329" s="49">
        <v>-4.2766850000000002E-2</v>
      </c>
      <c r="P329" s="49">
        <v>-3.0440970000000001E-2</v>
      </c>
      <c r="Q329" s="49">
        <v>-2.173069E-2</v>
      </c>
      <c r="R329" s="49">
        <v>-1.30204E-2</v>
      </c>
      <c r="S329" s="49">
        <v>-6.9452999999999995E-4</v>
      </c>
      <c r="T329" s="49" t="s">
        <v>19</v>
      </c>
      <c r="W329" s="7"/>
    </row>
    <row r="330" spans="1:23" x14ac:dyDescent="0.25">
      <c r="A330" s="49" t="str">
        <f t="shared" si="5"/>
        <v>41850Greater Bay Area2_10All</v>
      </c>
      <c r="B330" s="7">
        <v>41850</v>
      </c>
      <c r="C330" s="49">
        <v>10</v>
      </c>
      <c r="D330" s="49" t="s">
        <v>10</v>
      </c>
      <c r="E330" s="49">
        <v>0.68738208999999995</v>
      </c>
      <c r="F330" s="49">
        <v>0.67770432000000003</v>
      </c>
      <c r="G330" s="49">
        <v>2</v>
      </c>
      <c r="H330" s="49">
        <v>5404.5690000000004</v>
      </c>
      <c r="I330" s="49">
        <v>52904.758999999998</v>
      </c>
      <c r="J330" s="49">
        <v>70.469470000000001</v>
      </c>
      <c r="K330" s="49">
        <v>7.3827299999999997E-3</v>
      </c>
      <c r="L330" s="49">
        <v>7.1478899999999996E-3</v>
      </c>
      <c r="M330" s="49">
        <v>1.74974E-2</v>
      </c>
      <c r="N330" s="49">
        <v>9.6777700000000005E-3</v>
      </c>
      <c r="O330" s="49">
        <v>-1.27189E-2</v>
      </c>
      <c r="P330" s="49">
        <v>4.0414999999999998E-4</v>
      </c>
      <c r="Q330" s="49">
        <v>9.6777700000000005E-3</v>
      </c>
      <c r="R330" s="49">
        <v>1.8951389999999999E-2</v>
      </c>
      <c r="S330" s="49">
        <v>3.2074440000000003E-2</v>
      </c>
      <c r="T330" s="49" t="s">
        <v>19</v>
      </c>
      <c r="W330" s="7"/>
    </row>
    <row r="331" spans="1:23" x14ac:dyDescent="0.25">
      <c r="A331" s="49" t="str">
        <f t="shared" si="5"/>
        <v>41850Greater Bay Area2_12All</v>
      </c>
      <c r="B331" s="7">
        <v>41850</v>
      </c>
      <c r="C331" s="49">
        <v>12</v>
      </c>
      <c r="D331" s="49" t="s">
        <v>10</v>
      </c>
      <c r="E331" s="49">
        <v>0.82609308000000004</v>
      </c>
      <c r="F331" s="49">
        <v>0.76046760999999996</v>
      </c>
      <c r="G331" s="49">
        <v>2</v>
      </c>
      <c r="H331" s="49">
        <v>5404.5690000000004</v>
      </c>
      <c r="I331" s="49">
        <v>52904.758999999998</v>
      </c>
      <c r="J331" s="49">
        <v>76.904340000000005</v>
      </c>
      <c r="K331" s="49">
        <v>1.0856660000000001E-2</v>
      </c>
      <c r="L331" s="49">
        <v>9.4923100000000003E-3</v>
      </c>
      <c r="M331" s="49">
        <v>2.4562799999999999E-2</v>
      </c>
      <c r="N331" s="49">
        <v>6.5625470000000005E-2</v>
      </c>
      <c r="O331" s="49">
        <v>3.4185090000000001E-2</v>
      </c>
      <c r="P331" s="49">
        <v>5.2607189999999998E-2</v>
      </c>
      <c r="Q331" s="49">
        <v>6.5625470000000005E-2</v>
      </c>
      <c r="R331" s="49">
        <v>7.8643749999999998E-2</v>
      </c>
      <c r="S331" s="49">
        <v>9.7065849999999995E-2</v>
      </c>
      <c r="T331" s="49" t="s">
        <v>19</v>
      </c>
      <c r="W331" s="7"/>
    </row>
    <row r="332" spans="1:23" x14ac:dyDescent="0.25">
      <c r="A332" s="49" t="str">
        <f t="shared" si="5"/>
        <v>41850Greater Bay Area2_8All</v>
      </c>
      <c r="B332" s="7">
        <v>41850</v>
      </c>
      <c r="C332" s="49">
        <v>8</v>
      </c>
      <c r="D332" s="49" t="s">
        <v>10</v>
      </c>
      <c r="E332" s="49">
        <v>0.67202220999999995</v>
      </c>
      <c r="F332" s="49">
        <v>0.66905669000000001</v>
      </c>
      <c r="G332" s="49">
        <v>2</v>
      </c>
      <c r="H332" s="49">
        <v>5404.5690000000004</v>
      </c>
      <c r="I332" s="49">
        <v>52904.758999999998</v>
      </c>
      <c r="J332" s="49">
        <v>64.21172</v>
      </c>
      <c r="K332" s="49">
        <v>5.44825E-3</v>
      </c>
      <c r="L332" s="49">
        <v>4.9871999999999998E-3</v>
      </c>
      <c r="M332" s="49">
        <v>1.2578799999999999E-2</v>
      </c>
      <c r="N332" s="49">
        <v>2.9655200000000001E-3</v>
      </c>
      <c r="O332" s="49">
        <v>-1.3135340000000001E-2</v>
      </c>
      <c r="P332" s="49">
        <v>-3.7012400000000002E-3</v>
      </c>
      <c r="Q332" s="49">
        <v>2.9655200000000001E-3</v>
      </c>
      <c r="R332" s="49">
        <v>9.63228E-3</v>
      </c>
      <c r="S332" s="49">
        <v>1.9066380000000001E-2</v>
      </c>
      <c r="T332" s="49" t="s">
        <v>19</v>
      </c>
      <c r="W332" s="7"/>
    </row>
    <row r="333" spans="1:23" x14ac:dyDescent="0.25">
      <c r="A333" s="49" t="str">
        <f t="shared" si="5"/>
        <v>41850Greater Bay Area2_9All</v>
      </c>
      <c r="B333" s="7">
        <v>41850</v>
      </c>
      <c r="C333" s="49">
        <v>9</v>
      </c>
      <c r="D333" s="49" t="s">
        <v>10</v>
      </c>
      <c r="E333" s="49">
        <v>0.67132248000000005</v>
      </c>
      <c r="F333" s="49">
        <v>0.66734625999999997</v>
      </c>
      <c r="G333" s="49">
        <v>2</v>
      </c>
      <c r="H333" s="49">
        <v>5404.5690000000004</v>
      </c>
      <c r="I333" s="49">
        <v>52904.758999999998</v>
      </c>
      <c r="J333" s="49">
        <v>67.192859999999996</v>
      </c>
      <c r="K333" s="49">
        <v>5.9698399999999997E-3</v>
      </c>
      <c r="L333" s="49">
        <v>5.6920199999999999E-3</v>
      </c>
      <c r="M333" s="49">
        <v>1.40457E-2</v>
      </c>
      <c r="N333" s="49">
        <v>3.9762199999999999E-3</v>
      </c>
      <c r="O333" s="49">
        <v>-1.4002280000000001E-2</v>
      </c>
      <c r="P333" s="49">
        <v>-3.4680000000000002E-3</v>
      </c>
      <c r="Q333" s="49">
        <v>3.9762199999999999E-3</v>
      </c>
      <c r="R333" s="49">
        <v>1.142044E-2</v>
      </c>
      <c r="S333" s="49">
        <v>2.195472E-2</v>
      </c>
      <c r="T333" s="49" t="s">
        <v>19</v>
      </c>
      <c r="W333" s="7"/>
    </row>
    <row r="334" spans="1:23" x14ac:dyDescent="0.25">
      <c r="A334" s="49" t="str">
        <f t="shared" si="5"/>
        <v>41850Greater Bay Area2_7All</v>
      </c>
      <c r="B334" s="7">
        <v>41850</v>
      </c>
      <c r="C334" s="49">
        <v>7</v>
      </c>
      <c r="D334" s="49" t="s">
        <v>10</v>
      </c>
      <c r="E334" s="49">
        <v>0.60096813999999998</v>
      </c>
      <c r="F334" s="49">
        <v>0.62737746999999999</v>
      </c>
      <c r="G334" s="49">
        <v>2</v>
      </c>
      <c r="H334" s="49">
        <v>5404.5690000000004</v>
      </c>
      <c r="I334" s="49">
        <v>52904.758999999998</v>
      </c>
      <c r="J334" s="49">
        <v>63.154240000000001</v>
      </c>
      <c r="K334" s="49">
        <v>4.7002099999999998E-3</v>
      </c>
      <c r="L334" s="49">
        <v>4.6334499999999999E-3</v>
      </c>
      <c r="M334" s="49">
        <v>1.12376E-2</v>
      </c>
      <c r="N334" s="49">
        <v>-2.6409330000000002E-2</v>
      </c>
      <c r="O334" s="49">
        <v>-4.0793459999999997E-2</v>
      </c>
      <c r="P334" s="49">
        <v>-3.236526E-2</v>
      </c>
      <c r="Q334" s="49">
        <v>-2.6409330000000002E-2</v>
      </c>
      <c r="R334" s="49">
        <v>-2.04534E-2</v>
      </c>
      <c r="S334" s="49">
        <v>-1.20252E-2</v>
      </c>
      <c r="T334" s="49" t="s">
        <v>19</v>
      </c>
      <c r="W334" s="7"/>
    </row>
    <row r="335" spans="1:23" x14ac:dyDescent="0.25">
      <c r="A335" s="49" t="str">
        <f t="shared" si="5"/>
        <v>41850Greater Bay Area2_6All</v>
      </c>
      <c r="B335" s="7">
        <v>41850</v>
      </c>
      <c r="C335" s="49">
        <v>6</v>
      </c>
      <c r="D335" s="49" t="s">
        <v>10</v>
      </c>
      <c r="E335" s="49">
        <v>0.54380085</v>
      </c>
      <c r="F335" s="49">
        <v>0.56342881</v>
      </c>
      <c r="G335" s="49">
        <v>2</v>
      </c>
      <c r="H335" s="49">
        <v>5404.5690000000004</v>
      </c>
      <c r="I335" s="49">
        <v>52904.758999999998</v>
      </c>
      <c r="J335" s="49">
        <v>63.361409999999999</v>
      </c>
      <c r="K335" s="49">
        <v>4.3584100000000001E-3</v>
      </c>
      <c r="L335" s="49">
        <v>4.2929099999999996E-3</v>
      </c>
      <c r="M335" s="49">
        <v>1.0416099999999999E-2</v>
      </c>
      <c r="N335" s="49">
        <v>-1.962796E-2</v>
      </c>
      <c r="O335" s="49">
        <v>-3.2960570000000002E-2</v>
      </c>
      <c r="P335" s="49">
        <v>-2.5148489999999999E-2</v>
      </c>
      <c r="Q335" s="49">
        <v>-1.962796E-2</v>
      </c>
      <c r="R335" s="49">
        <v>-1.4107430000000001E-2</v>
      </c>
      <c r="S335" s="49">
        <v>-6.2953499999999999E-3</v>
      </c>
      <c r="T335" s="49" t="s">
        <v>19</v>
      </c>
      <c r="W335" s="7"/>
    </row>
    <row r="336" spans="1:23" x14ac:dyDescent="0.25">
      <c r="A336" s="49" t="str">
        <f t="shared" si="5"/>
        <v>41850Greater Bay Area2_13All</v>
      </c>
      <c r="B336" s="7">
        <v>41850</v>
      </c>
      <c r="C336" s="49">
        <v>13</v>
      </c>
      <c r="D336" s="49" t="s">
        <v>10</v>
      </c>
      <c r="E336" s="49">
        <v>0.99120900000000001</v>
      </c>
      <c r="F336" s="49">
        <v>0.99716841000000001</v>
      </c>
      <c r="G336" s="49">
        <v>2</v>
      </c>
      <c r="H336" s="49">
        <v>5404.5690000000004</v>
      </c>
      <c r="I336" s="49">
        <v>52904.758999999998</v>
      </c>
      <c r="J336" s="49">
        <v>81.110489999999999</v>
      </c>
      <c r="K336" s="49">
        <v>1.2601279999999999E-2</v>
      </c>
      <c r="L336" s="49">
        <v>1.221381E-2</v>
      </c>
      <c r="M336" s="49">
        <v>2.98813E-2</v>
      </c>
      <c r="N336" s="49">
        <v>-5.9594100000000001E-3</v>
      </c>
      <c r="O336" s="49">
        <v>-4.4207469999999999E-2</v>
      </c>
      <c r="P336" s="49">
        <v>-2.17965E-2</v>
      </c>
      <c r="Q336" s="49">
        <v>-5.9594100000000001E-3</v>
      </c>
      <c r="R336" s="49">
        <v>9.8776799999999998E-3</v>
      </c>
      <c r="S336" s="49">
        <v>3.2288650000000002E-2</v>
      </c>
      <c r="T336" s="49" t="s">
        <v>19</v>
      </c>
      <c r="W336" s="7"/>
    </row>
    <row r="337" spans="1:23" x14ac:dyDescent="0.25">
      <c r="A337" s="49" t="str">
        <f t="shared" si="5"/>
        <v>41850Greater Bay Area2_24All</v>
      </c>
      <c r="B337" s="7">
        <v>41850</v>
      </c>
      <c r="C337" s="49">
        <v>24</v>
      </c>
      <c r="D337" s="49" t="s">
        <v>10</v>
      </c>
      <c r="E337" s="49">
        <v>1.0537198000000001</v>
      </c>
      <c r="F337" s="49">
        <v>1.0603605</v>
      </c>
      <c r="G337" s="49">
        <v>2</v>
      </c>
      <c r="H337" s="49">
        <v>5404.5690000000004</v>
      </c>
      <c r="I337" s="49">
        <v>52904.758999999998</v>
      </c>
      <c r="J337" s="49">
        <v>68.426270000000002</v>
      </c>
      <c r="K337" s="49">
        <v>9.5597600000000005E-3</v>
      </c>
      <c r="L337" s="49">
        <v>9.1737999999999993E-3</v>
      </c>
      <c r="M337" s="49">
        <v>2.2560899999999998E-2</v>
      </c>
      <c r="N337" s="49">
        <v>-6.6407000000000002E-3</v>
      </c>
      <c r="O337" s="49">
        <v>-3.5518649999999999E-2</v>
      </c>
      <c r="P337" s="49">
        <v>-1.859798E-2</v>
      </c>
      <c r="Q337" s="49">
        <v>-6.6407000000000002E-3</v>
      </c>
      <c r="R337" s="49">
        <v>5.3165799999999996E-3</v>
      </c>
      <c r="S337" s="49">
        <v>2.223725E-2</v>
      </c>
      <c r="T337" s="49" t="s">
        <v>19</v>
      </c>
      <c r="W337" s="7"/>
    </row>
    <row r="338" spans="1:23" x14ac:dyDescent="0.25">
      <c r="A338" s="49" t="str">
        <f t="shared" si="5"/>
        <v>41850Greater Bay Area3_24All</v>
      </c>
      <c r="B338" s="7">
        <v>41850</v>
      </c>
      <c r="C338" s="49">
        <v>24</v>
      </c>
      <c r="D338" s="49" t="s">
        <v>10</v>
      </c>
      <c r="E338" s="49">
        <v>1.0537198000000001</v>
      </c>
      <c r="F338" s="49">
        <v>1.0424291999999999</v>
      </c>
      <c r="G338" s="49">
        <v>3</v>
      </c>
      <c r="H338" s="49">
        <v>5244.4560000000001</v>
      </c>
      <c r="I338" s="49">
        <v>52904.758999999998</v>
      </c>
      <c r="J338" s="49">
        <v>68.426270000000002</v>
      </c>
      <c r="K338" s="49">
        <v>9.5597600000000005E-3</v>
      </c>
      <c r="L338" s="49">
        <v>9.0502099999999995E-3</v>
      </c>
      <c r="M338" s="49">
        <v>2.2436000000000001E-2</v>
      </c>
      <c r="N338" s="49">
        <v>1.12906E-2</v>
      </c>
      <c r="O338" s="49">
        <v>-1.7427479999999999E-2</v>
      </c>
      <c r="P338" s="49">
        <v>-6.0048000000000002E-4</v>
      </c>
      <c r="Q338" s="49">
        <v>1.12906E-2</v>
      </c>
      <c r="R338" s="49">
        <v>2.318168E-2</v>
      </c>
      <c r="S338" s="49">
        <v>4.0008679999999998E-2</v>
      </c>
      <c r="T338" s="49" t="s">
        <v>19</v>
      </c>
      <c r="W338" s="7"/>
    </row>
    <row r="339" spans="1:23" x14ac:dyDescent="0.25">
      <c r="A339" s="49" t="str">
        <f t="shared" si="5"/>
        <v>41850Greater Bay Area3_20All</v>
      </c>
      <c r="B339" s="7">
        <v>41850</v>
      </c>
      <c r="C339" s="49">
        <v>20</v>
      </c>
      <c r="D339" s="49" t="s">
        <v>10</v>
      </c>
      <c r="E339" s="49">
        <v>2.0687519000000001</v>
      </c>
      <c r="F339" s="49">
        <v>2.0485712999999999</v>
      </c>
      <c r="G339" s="49">
        <v>3</v>
      </c>
      <c r="H339" s="49">
        <v>5244.4560000000001</v>
      </c>
      <c r="I339" s="49">
        <v>52904.758999999998</v>
      </c>
      <c r="J339" s="49">
        <v>81.376819999999995</v>
      </c>
      <c r="K339" s="49">
        <v>1.555347E-2</v>
      </c>
      <c r="L339" s="49">
        <v>1.5290099999999999E-2</v>
      </c>
      <c r="M339" s="49">
        <v>3.7169399999999998E-2</v>
      </c>
      <c r="N339" s="49">
        <v>2.01806E-2</v>
      </c>
      <c r="O339" s="49">
        <v>-2.7396230000000001E-2</v>
      </c>
      <c r="P339" s="49">
        <v>4.8082000000000002E-4</v>
      </c>
      <c r="Q339" s="49">
        <v>2.01806E-2</v>
      </c>
      <c r="R339" s="49">
        <v>3.988038E-2</v>
      </c>
      <c r="S339" s="49">
        <v>6.7757429999999993E-2</v>
      </c>
      <c r="T339" s="49" t="s">
        <v>19</v>
      </c>
      <c r="W339" s="7"/>
    </row>
    <row r="340" spans="1:23" x14ac:dyDescent="0.25">
      <c r="A340" s="49" t="str">
        <f t="shared" si="5"/>
        <v>41850Greater Bay Area3_12All</v>
      </c>
      <c r="B340" s="7">
        <v>41850</v>
      </c>
      <c r="C340" s="49">
        <v>12</v>
      </c>
      <c r="D340" s="49" t="s">
        <v>10</v>
      </c>
      <c r="E340" s="49">
        <v>0.82609308000000004</v>
      </c>
      <c r="F340" s="49">
        <v>0.81456090000000003</v>
      </c>
      <c r="G340" s="49">
        <v>3</v>
      </c>
      <c r="H340" s="49">
        <v>5244.4560000000001</v>
      </c>
      <c r="I340" s="49">
        <v>52904.758999999998</v>
      </c>
      <c r="J340" s="49">
        <v>76.904340000000005</v>
      </c>
      <c r="K340" s="49">
        <v>1.0856660000000001E-2</v>
      </c>
      <c r="L340" s="49">
        <v>9.8388099999999999E-3</v>
      </c>
      <c r="M340" s="49">
        <v>2.49733E-2</v>
      </c>
      <c r="N340" s="49">
        <v>1.153218E-2</v>
      </c>
      <c r="O340" s="49">
        <v>-2.0433639999999999E-2</v>
      </c>
      <c r="P340" s="49">
        <v>-1.70367E-3</v>
      </c>
      <c r="Q340" s="49">
        <v>1.153218E-2</v>
      </c>
      <c r="R340" s="49">
        <v>2.476803E-2</v>
      </c>
      <c r="S340" s="49">
        <v>4.3498000000000002E-2</v>
      </c>
      <c r="T340" s="49" t="s">
        <v>19</v>
      </c>
      <c r="W340" s="7"/>
    </row>
    <row r="341" spans="1:23" x14ac:dyDescent="0.25">
      <c r="A341" s="49" t="str">
        <f t="shared" si="5"/>
        <v>41850Greater Bay Area3_9All</v>
      </c>
      <c r="B341" s="7">
        <v>41850</v>
      </c>
      <c r="C341" s="49">
        <v>9</v>
      </c>
      <c r="D341" s="49" t="s">
        <v>10</v>
      </c>
      <c r="E341" s="49">
        <v>0.67132248000000005</v>
      </c>
      <c r="F341" s="49">
        <v>0.67938451</v>
      </c>
      <c r="G341" s="49">
        <v>3</v>
      </c>
      <c r="H341" s="49">
        <v>5244.4560000000001</v>
      </c>
      <c r="I341" s="49">
        <v>52904.758999999998</v>
      </c>
      <c r="J341" s="49">
        <v>67.192859999999996</v>
      </c>
      <c r="K341" s="49">
        <v>5.9698399999999997E-3</v>
      </c>
      <c r="L341" s="49">
        <v>5.6717599999999996E-3</v>
      </c>
      <c r="M341" s="49">
        <v>1.40343E-2</v>
      </c>
      <c r="N341" s="49">
        <v>-8.0620299999999995E-3</v>
      </c>
      <c r="O341" s="49">
        <v>-2.6025929999999999E-2</v>
      </c>
      <c r="P341" s="49">
        <v>-1.550021E-2</v>
      </c>
      <c r="Q341" s="49">
        <v>-8.0620299999999995E-3</v>
      </c>
      <c r="R341" s="49">
        <v>-6.2385000000000001E-4</v>
      </c>
      <c r="S341" s="49">
        <v>9.9018700000000001E-3</v>
      </c>
      <c r="T341" s="49" t="s">
        <v>19</v>
      </c>
      <c r="W341" s="7"/>
    </row>
    <row r="342" spans="1:23" x14ac:dyDescent="0.25">
      <c r="A342" s="49" t="str">
        <f t="shared" si="5"/>
        <v>41850Greater Bay Area3_19All</v>
      </c>
      <c r="B342" s="7">
        <v>41850</v>
      </c>
      <c r="C342" s="49">
        <v>19</v>
      </c>
      <c r="D342" s="49" t="s">
        <v>10</v>
      </c>
      <c r="E342" s="49">
        <v>2.2064403000000001</v>
      </c>
      <c r="F342" s="49">
        <v>2.1819744000000001</v>
      </c>
      <c r="G342" s="49">
        <v>3</v>
      </c>
      <c r="H342" s="49">
        <v>5244.4560000000001</v>
      </c>
      <c r="I342" s="49">
        <v>52904.758999999998</v>
      </c>
      <c r="J342" s="49">
        <v>85.844999999999999</v>
      </c>
      <c r="K342" s="49">
        <v>1.6748949999999999E-2</v>
      </c>
      <c r="L342" s="49">
        <v>1.6750370000000001E-2</v>
      </c>
      <c r="M342" s="49">
        <v>4.0366899999999997E-2</v>
      </c>
      <c r="N342" s="49">
        <v>2.4465899999999999E-2</v>
      </c>
      <c r="O342" s="49">
        <v>-2.7203729999999999E-2</v>
      </c>
      <c r="P342" s="49">
        <v>3.0714399999999999E-3</v>
      </c>
      <c r="Q342" s="49">
        <v>2.4465899999999999E-2</v>
      </c>
      <c r="R342" s="49">
        <v>4.5860360000000003E-2</v>
      </c>
      <c r="S342" s="49">
        <v>7.6135530000000007E-2</v>
      </c>
      <c r="T342" s="49" t="s">
        <v>19</v>
      </c>
      <c r="W342" s="7"/>
    </row>
    <row r="343" spans="1:23" x14ac:dyDescent="0.25">
      <c r="A343" s="49" t="str">
        <f t="shared" si="5"/>
        <v>41850Greater Bay Area3_15All</v>
      </c>
      <c r="B343" s="7">
        <v>41850</v>
      </c>
      <c r="C343" s="49">
        <v>15</v>
      </c>
      <c r="D343" s="49" t="s">
        <v>10</v>
      </c>
      <c r="E343" s="49">
        <v>1.4129985</v>
      </c>
      <c r="F343" s="49">
        <v>1.4906704</v>
      </c>
      <c r="G343" s="49">
        <v>3</v>
      </c>
      <c r="H343" s="49">
        <v>5244.4560000000001</v>
      </c>
      <c r="I343" s="49">
        <v>52904.758999999998</v>
      </c>
      <c r="J343" s="49">
        <v>86.391580000000005</v>
      </c>
      <c r="K343" s="49">
        <v>1.535283E-2</v>
      </c>
      <c r="L343" s="49">
        <v>1.535765E-2</v>
      </c>
      <c r="M343" s="49">
        <v>3.7006299999999999E-2</v>
      </c>
      <c r="N343" s="49">
        <v>-7.7671900000000002E-2</v>
      </c>
      <c r="O343" s="49">
        <v>-0.12503996000000001</v>
      </c>
      <c r="P343" s="49">
        <v>-9.7285239999999995E-2</v>
      </c>
      <c r="Q343" s="49">
        <v>-7.7671900000000002E-2</v>
      </c>
      <c r="R343" s="49">
        <v>-5.8058560000000002E-2</v>
      </c>
      <c r="S343" s="49">
        <v>-3.0303839999999999E-2</v>
      </c>
      <c r="T343" s="49" t="s">
        <v>19</v>
      </c>
      <c r="W343" s="7"/>
    </row>
    <row r="344" spans="1:23" x14ac:dyDescent="0.25">
      <c r="A344" s="49" t="str">
        <f t="shared" si="5"/>
        <v>41850Greater Bay Area3_3All</v>
      </c>
      <c r="B344" s="7">
        <v>41850</v>
      </c>
      <c r="C344" s="49">
        <v>3</v>
      </c>
      <c r="D344" s="49" t="s">
        <v>10</v>
      </c>
      <c r="E344" s="49">
        <v>0.61316543999999995</v>
      </c>
      <c r="F344" s="49">
        <v>0.60986112000000003</v>
      </c>
      <c r="G344" s="49">
        <v>3</v>
      </c>
      <c r="H344" s="49">
        <v>5244.4560000000001</v>
      </c>
      <c r="I344" s="49">
        <v>52904.758999999998</v>
      </c>
      <c r="J344" s="49">
        <v>65.867040000000003</v>
      </c>
      <c r="K344" s="49">
        <v>5.9103300000000001E-3</v>
      </c>
      <c r="L344" s="49">
        <v>5.5276199999999996E-3</v>
      </c>
      <c r="M344" s="49">
        <v>1.37924E-2</v>
      </c>
      <c r="N344" s="49">
        <v>3.3043199999999999E-3</v>
      </c>
      <c r="O344" s="49">
        <v>-1.434995E-2</v>
      </c>
      <c r="P344" s="49">
        <v>-4.0056500000000004E-3</v>
      </c>
      <c r="Q344" s="49">
        <v>3.3043199999999999E-3</v>
      </c>
      <c r="R344" s="49">
        <v>1.061429E-2</v>
      </c>
      <c r="S344" s="49">
        <v>2.0958589999999999E-2</v>
      </c>
      <c r="T344" s="49" t="s">
        <v>19</v>
      </c>
      <c r="W344" s="7"/>
    </row>
    <row r="345" spans="1:23" x14ac:dyDescent="0.25">
      <c r="A345" s="49" t="str">
        <f t="shared" si="5"/>
        <v>41850Greater Bay Area3_6All</v>
      </c>
      <c r="B345" s="7">
        <v>41850</v>
      </c>
      <c r="C345" s="49">
        <v>6</v>
      </c>
      <c r="D345" s="49" t="s">
        <v>10</v>
      </c>
      <c r="E345" s="49">
        <v>0.54380085</v>
      </c>
      <c r="F345" s="49">
        <v>0.55852904000000003</v>
      </c>
      <c r="G345" s="49">
        <v>3</v>
      </c>
      <c r="H345" s="49">
        <v>5244.4560000000001</v>
      </c>
      <c r="I345" s="49">
        <v>52904.758999999998</v>
      </c>
      <c r="J345" s="49">
        <v>63.361409999999999</v>
      </c>
      <c r="K345" s="49">
        <v>4.3584100000000001E-3</v>
      </c>
      <c r="L345" s="49">
        <v>4.3677400000000002E-3</v>
      </c>
      <c r="M345" s="49">
        <v>1.0515E-2</v>
      </c>
      <c r="N345" s="49">
        <v>-1.472819E-2</v>
      </c>
      <c r="O345" s="49">
        <v>-2.818739E-2</v>
      </c>
      <c r="P345" s="49">
        <v>-2.0301139999999999E-2</v>
      </c>
      <c r="Q345" s="49">
        <v>-1.472819E-2</v>
      </c>
      <c r="R345" s="49">
        <v>-9.1552400000000003E-3</v>
      </c>
      <c r="S345" s="49">
        <v>-1.26899E-3</v>
      </c>
      <c r="T345" s="49" t="s">
        <v>19</v>
      </c>
      <c r="W345" s="7"/>
    </row>
    <row r="346" spans="1:23" x14ac:dyDescent="0.25">
      <c r="A346" s="49" t="str">
        <f t="shared" si="5"/>
        <v>41850Greater Bay Area3_7All</v>
      </c>
      <c r="B346" s="7">
        <v>41850</v>
      </c>
      <c r="C346" s="49">
        <v>7</v>
      </c>
      <c r="D346" s="49" t="s">
        <v>10</v>
      </c>
      <c r="E346" s="49">
        <v>0.60096813999999998</v>
      </c>
      <c r="F346" s="49">
        <v>0.61811786000000002</v>
      </c>
      <c r="G346" s="49">
        <v>3</v>
      </c>
      <c r="H346" s="49">
        <v>5244.4560000000001</v>
      </c>
      <c r="I346" s="49">
        <v>52904.758999999998</v>
      </c>
      <c r="J346" s="49">
        <v>63.154240000000001</v>
      </c>
      <c r="K346" s="49">
        <v>4.7002099999999998E-3</v>
      </c>
      <c r="L346" s="49">
        <v>4.6279299999999997E-3</v>
      </c>
      <c r="M346" s="49">
        <v>1.12412E-2</v>
      </c>
      <c r="N346" s="49">
        <v>-1.714972E-2</v>
      </c>
      <c r="O346" s="49">
        <v>-3.1538459999999997E-2</v>
      </c>
      <c r="P346" s="49">
        <v>-2.3107559999999999E-2</v>
      </c>
      <c r="Q346" s="49">
        <v>-1.714972E-2</v>
      </c>
      <c r="R346" s="49">
        <v>-1.119188E-2</v>
      </c>
      <c r="S346" s="49">
        <v>-2.7609800000000001E-3</v>
      </c>
      <c r="T346" s="49" t="s">
        <v>19</v>
      </c>
      <c r="W346" s="7"/>
    </row>
    <row r="347" spans="1:23" x14ac:dyDescent="0.25">
      <c r="A347" s="49" t="str">
        <f t="shared" si="5"/>
        <v>41850Greater Bay Area3_2All</v>
      </c>
      <c r="B347" s="7">
        <v>41850</v>
      </c>
      <c r="C347" s="49">
        <v>2</v>
      </c>
      <c r="D347" s="49" t="s">
        <v>10</v>
      </c>
      <c r="E347" s="49">
        <v>0.69565403000000003</v>
      </c>
      <c r="F347" s="49">
        <v>0.69185832000000003</v>
      </c>
      <c r="G347" s="49">
        <v>3</v>
      </c>
      <c r="H347" s="49">
        <v>5244.4560000000001</v>
      </c>
      <c r="I347" s="49">
        <v>52904.758999999998</v>
      </c>
      <c r="J347" s="49">
        <v>67.835419999999999</v>
      </c>
      <c r="K347" s="49">
        <v>6.7738099999999999E-3</v>
      </c>
      <c r="L347" s="49">
        <v>6.40414E-3</v>
      </c>
      <c r="M347" s="49">
        <v>1.5887600000000002E-2</v>
      </c>
      <c r="N347" s="49">
        <v>3.7957099999999999E-3</v>
      </c>
      <c r="O347" s="49">
        <v>-1.654042E-2</v>
      </c>
      <c r="P347" s="49">
        <v>-4.6247199999999997E-3</v>
      </c>
      <c r="Q347" s="49">
        <v>3.7957099999999999E-3</v>
      </c>
      <c r="R347" s="49">
        <v>1.221614E-2</v>
      </c>
      <c r="S347" s="49">
        <v>2.4131840000000002E-2</v>
      </c>
      <c r="T347" s="49" t="s">
        <v>19</v>
      </c>
      <c r="W347" s="7"/>
    </row>
    <row r="348" spans="1:23" x14ac:dyDescent="0.25">
      <c r="A348" s="49" t="str">
        <f t="shared" si="5"/>
        <v>41850Greater Bay Area3_18All</v>
      </c>
      <c r="B348" s="7">
        <v>41850</v>
      </c>
      <c r="C348" s="49">
        <v>18</v>
      </c>
      <c r="D348" s="49" t="s">
        <v>10</v>
      </c>
      <c r="E348" s="49">
        <v>2.1609695000000002</v>
      </c>
      <c r="F348" s="49">
        <v>2.1387052</v>
      </c>
      <c r="G348" s="49">
        <v>3</v>
      </c>
      <c r="H348" s="49">
        <v>5244.4560000000001</v>
      </c>
      <c r="I348" s="49">
        <v>52904.758999999998</v>
      </c>
      <c r="J348" s="49">
        <v>87.697360000000003</v>
      </c>
      <c r="K348" s="49">
        <v>1.7509819999999999E-2</v>
      </c>
      <c r="L348" s="49">
        <v>1.7193219999999999E-2</v>
      </c>
      <c r="M348" s="49">
        <v>4.1820700000000002E-2</v>
      </c>
      <c r="N348" s="49">
        <v>2.2264300000000001E-2</v>
      </c>
      <c r="O348" s="49">
        <v>-3.1266200000000001E-2</v>
      </c>
      <c r="P348" s="49">
        <v>9.9329999999999999E-5</v>
      </c>
      <c r="Q348" s="49">
        <v>2.2264300000000001E-2</v>
      </c>
      <c r="R348" s="49">
        <v>4.442927E-2</v>
      </c>
      <c r="S348" s="49">
        <v>7.5794799999999996E-2</v>
      </c>
      <c r="T348" s="49" t="s">
        <v>19</v>
      </c>
      <c r="W348" s="7"/>
    </row>
    <row r="349" spans="1:23" x14ac:dyDescent="0.25">
      <c r="A349" s="49" t="str">
        <f t="shared" si="5"/>
        <v>41850Greater Bay Area3_14All</v>
      </c>
      <c r="B349" s="7">
        <v>41850</v>
      </c>
      <c r="C349" s="49">
        <v>14</v>
      </c>
      <c r="D349" s="49" t="s">
        <v>10</v>
      </c>
      <c r="E349" s="49">
        <v>1.1677005</v>
      </c>
      <c r="F349" s="49">
        <v>1.2554581</v>
      </c>
      <c r="G349" s="49">
        <v>3</v>
      </c>
      <c r="H349" s="49">
        <v>5244.4560000000001</v>
      </c>
      <c r="I349" s="49">
        <v>52904.758999999998</v>
      </c>
      <c r="J349" s="49">
        <v>83.741590000000002</v>
      </c>
      <c r="K349" s="49">
        <v>1.397785E-2</v>
      </c>
      <c r="L349" s="49">
        <v>1.3655209999999999E-2</v>
      </c>
      <c r="M349" s="49">
        <v>3.3301900000000002E-2</v>
      </c>
      <c r="N349" s="49">
        <v>-8.7757600000000005E-2</v>
      </c>
      <c r="O349" s="49">
        <v>-0.13038403000000001</v>
      </c>
      <c r="P349" s="49">
        <v>-0.10540761</v>
      </c>
      <c r="Q349" s="49">
        <v>-8.7757600000000005E-2</v>
      </c>
      <c r="R349" s="49">
        <v>-7.0107589999999997E-2</v>
      </c>
      <c r="S349" s="49">
        <v>-4.5131169999999998E-2</v>
      </c>
      <c r="T349" s="49" t="s">
        <v>19</v>
      </c>
      <c r="W349" s="7"/>
    </row>
    <row r="350" spans="1:23" x14ac:dyDescent="0.25">
      <c r="A350" s="49" t="str">
        <f t="shared" si="5"/>
        <v>41850Greater Bay Area3_21All</v>
      </c>
      <c r="B350" s="7">
        <v>41850</v>
      </c>
      <c r="C350" s="49">
        <v>21</v>
      </c>
      <c r="D350" s="49" t="s">
        <v>10</v>
      </c>
      <c r="E350" s="49">
        <v>1.8486214999999999</v>
      </c>
      <c r="F350" s="49">
        <v>1.8758214</v>
      </c>
      <c r="G350" s="49">
        <v>3</v>
      </c>
      <c r="H350" s="49">
        <v>5244.4560000000001</v>
      </c>
      <c r="I350" s="49">
        <v>52904.758999999998</v>
      </c>
      <c r="J350" s="49">
        <v>76.127039999999994</v>
      </c>
      <c r="K350" s="49">
        <v>1.4067649999999999E-2</v>
      </c>
      <c r="L350" s="49">
        <v>1.40255E-2</v>
      </c>
      <c r="M350" s="49">
        <v>3.3852699999999999E-2</v>
      </c>
      <c r="N350" s="49">
        <v>-2.7199899999999999E-2</v>
      </c>
      <c r="O350" s="49">
        <v>-7.0531360000000001E-2</v>
      </c>
      <c r="P350" s="49">
        <v>-4.5141830000000001E-2</v>
      </c>
      <c r="Q350" s="49">
        <v>-2.7199899999999999E-2</v>
      </c>
      <c r="R350" s="49">
        <v>-9.2579700000000008E-3</v>
      </c>
      <c r="S350" s="49">
        <v>1.613156E-2</v>
      </c>
      <c r="T350" s="49" t="s">
        <v>19</v>
      </c>
      <c r="W350" s="7"/>
    </row>
    <row r="351" spans="1:23" x14ac:dyDescent="0.25">
      <c r="A351" s="49" t="str">
        <f t="shared" si="5"/>
        <v>41850Greater Bay Area3_10All</v>
      </c>
      <c r="B351" s="7">
        <v>41850</v>
      </c>
      <c r="C351" s="49">
        <v>10</v>
      </c>
      <c r="D351" s="49" t="s">
        <v>10</v>
      </c>
      <c r="E351" s="49">
        <v>0.68738208999999995</v>
      </c>
      <c r="F351" s="49">
        <v>0.71042116</v>
      </c>
      <c r="G351" s="49">
        <v>3</v>
      </c>
      <c r="H351" s="49">
        <v>5244.4560000000001</v>
      </c>
      <c r="I351" s="49">
        <v>52904.758999999998</v>
      </c>
      <c r="J351" s="49">
        <v>70.469470000000001</v>
      </c>
      <c r="K351" s="49">
        <v>7.3827299999999997E-3</v>
      </c>
      <c r="L351" s="49">
        <v>7.2526099999999996E-3</v>
      </c>
      <c r="M351" s="49">
        <v>1.7637E-2</v>
      </c>
      <c r="N351" s="49">
        <v>-2.3039069999999998E-2</v>
      </c>
      <c r="O351" s="49">
        <v>-4.5614429999999997E-2</v>
      </c>
      <c r="P351" s="49">
        <v>-3.2386680000000001E-2</v>
      </c>
      <c r="Q351" s="49">
        <v>-2.3039069999999998E-2</v>
      </c>
      <c r="R351" s="49">
        <v>-1.3691460000000001E-2</v>
      </c>
      <c r="S351" s="49">
        <v>-4.6370999999999999E-4</v>
      </c>
      <c r="T351" s="49" t="s">
        <v>19</v>
      </c>
      <c r="W351" s="7"/>
    </row>
    <row r="352" spans="1:23" x14ac:dyDescent="0.25">
      <c r="A352" s="49" t="str">
        <f t="shared" si="5"/>
        <v>41850Greater Bay Area3_16All</v>
      </c>
      <c r="B352" s="7">
        <v>41850</v>
      </c>
      <c r="C352" s="49">
        <v>16</v>
      </c>
      <c r="D352" s="49" t="s">
        <v>10</v>
      </c>
      <c r="E352" s="49">
        <v>1.7078701000000001</v>
      </c>
      <c r="F352" s="49">
        <v>1.7314456</v>
      </c>
      <c r="G352" s="49">
        <v>3</v>
      </c>
      <c r="H352" s="49">
        <v>5244.4560000000001</v>
      </c>
      <c r="I352" s="49">
        <v>52904.758999999998</v>
      </c>
      <c r="J352" s="49">
        <v>89.758539999999996</v>
      </c>
      <c r="K352" s="49">
        <v>1.6769849999999999E-2</v>
      </c>
      <c r="L352" s="49">
        <v>1.6432740000000001E-2</v>
      </c>
      <c r="M352" s="49">
        <v>4.0013100000000003E-2</v>
      </c>
      <c r="N352" s="49">
        <v>-2.3575499999999999E-2</v>
      </c>
      <c r="O352" s="49">
        <v>-7.4792269999999994E-2</v>
      </c>
      <c r="P352" s="49">
        <v>-4.478244E-2</v>
      </c>
      <c r="Q352" s="49">
        <v>-2.3575499999999999E-2</v>
      </c>
      <c r="R352" s="49">
        <v>-2.36856E-3</v>
      </c>
      <c r="S352" s="49">
        <v>2.7641269999999999E-2</v>
      </c>
      <c r="T352" s="49" t="s">
        <v>19</v>
      </c>
      <c r="W352" s="7"/>
    </row>
    <row r="353" spans="1:23" x14ac:dyDescent="0.25">
      <c r="A353" s="49" t="str">
        <f t="shared" si="5"/>
        <v>41850Greater Bay Area3_13All</v>
      </c>
      <c r="B353" s="7">
        <v>41850</v>
      </c>
      <c r="C353" s="49">
        <v>13</v>
      </c>
      <c r="D353" s="49" t="s">
        <v>10</v>
      </c>
      <c r="E353" s="49">
        <v>0.99120900000000001</v>
      </c>
      <c r="F353" s="49">
        <v>0.89173365000000004</v>
      </c>
      <c r="G353" s="49">
        <v>3</v>
      </c>
      <c r="H353" s="49">
        <v>5244.4560000000001</v>
      </c>
      <c r="I353" s="49">
        <v>52904.758999999998</v>
      </c>
      <c r="J353" s="49">
        <v>81.110489999999999</v>
      </c>
      <c r="K353" s="49">
        <v>1.2601279999999999E-2</v>
      </c>
      <c r="L353" s="49">
        <v>1.029791E-2</v>
      </c>
      <c r="M353" s="49">
        <v>2.7744100000000001E-2</v>
      </c>
      <c r="N353" s="49">
        <v>9.9475350000000004E-2</v>
      </c>
      <c r="O353" s="49">
        <v>6.3962900000000003E-2</v>
      </c>
      <c r="P353" s="49">
        <v>8.4770979999999996E-2</v>
      </c>
      <c r="Q353" s="49">
        <v>9.9475350000000004E-2</v>
      </c>
      <c r="R353" s="49">
        <v>0.11417972</v>
      </c>
      <c r="S353" s="49">
        <v>0.13498779999999999</v>
      </c>
      <c r="T353" s="49" t="s">
        <v>19</v>
      </c>
      <c r="W353" s="7"/>
    </row>
    <row r="354" spans="1:23" x14ac:dyDescent="0.25">
      <c r="A354" s="49" t="str">
        <f t="shared" si="5"/>
        <v>41850Greater Bay Area3_5All</v>
      </c>
      <c r="B354" s="7">
        <v>41850</v>
      </c>
      <c r="C354" s="49">
        <v>5</v>
      </c>
      <c r="D354" s="49" t="s">
        <v>10</v>
      </c>
      <c r="E354" s="49">
        <v>0.52903739999999999</v>
      </c>
      <c r="F354" s="49">
        <v>0.53978395999999995</v>
      </c>
      <c r="G354" s="49">
        <v>3</v>
      </c>
      <c r="H354" s="49">
        <v>5244.4560000000001</v>
      </c>
      <c r="I354" s="49">
        <v>52904.758999999998</v>
      </c>
      <c r="J354" s="49">
        <v>64.130359999999996</v>
      </c>
      <c r="K354" s="49">
        <v>4.4578100000000004E-3</v>
      </c>
      <c r="L354" s="49">
        <v>4.2584299999999997E-3</v>
      </c>
      <c r="M354" s="49">
        <v>1.05069E-2</v>
      </c>
      <c r="N354" s="49">
        <v>-1.074656E-2</v>
      </c>
      <c r="O354" s="49">
        <v>-2.4195390000000001E-2</v>
      </c>
      <c r="P354" s="49">
        <v>-1.6315219999999998E-2</v>
      </c>
      <c r="Q354" s="49">
        <v>-1.074656E-2</v>
      </c>
      <c r="R354" s="49">
        <v>-5.1779E-3</v>
      </c>
      <c r="S354" s="49">
        <v>2.7022700000000001E-3</v>
      </c>
      <c r="T354" s="49" t="s">
        <v>19</v>
      </c>
      <c r="W354" s="7"/>
    </row>
    <row r="355" spans="1:23" x14ac:dyDescent="0.25">
      <c r="A355" s="49" t="str">
        <f t="shared" si="5"/>
        <v>41850Greater Bay Area3_17All</v>
      </c>
      <c r="B355" s="7">
        <v>41850</v>
      </c>
      <c r="C355" s="49">
        <v>17</v>
      </c>
      <c r="D355" s="49" t="s">
        <v>10</v>
      </c>
      <c r="E355" s="49">
        <v>1.9641985</v>
      </c>
      <c r="F355" s="49">
        <v>1.9619413999999999</v>
      </c>
      <c r="G355" s="49">
        <v>3</v>
      </c>
      <c r="H355" s="49">
        <v>5244.4560000000001</v>
      </c>
      <c r="I355" s="49">
        <v>52904.758999999998</v>
      </c>
      <c r="J355" s="49">
        <v>89.417599999999993</v>
      </c>
      <c r="K355" s="49">
        <v>1.7282800000000001E-2</v>
      </c>
      <c r="L355" s="49">
        <v>1.7132660000000001E-2</v>
      </c>
      <c r="M355" s="49">
        <v>4.1472000000000002E-2</v>
      </c>
      <c r="N355" s="49">
        <v>2.2571000000000002E-3</v>
      </c>
      <c r="O355" s="49">
        <v>-5.082706E-2</v>
      </c>
      <c r="P355" s="49">
        <v>-1.9723060000000001E-2</v>
      </c>
      <c r="Q355" s="49">
        <v>2.2571000000000002E-3</v>
      </c>
      <c r="R355" s="49">
        <v>2.423726E-2</v>
      </c>
      <c r="S355" s="49">
        <v>5.5341260000000003E-2</v>
      </c>
      <c r="T355" s="49" t="s">
        <v>19</v>
      </c>
      <c r="W355" s="7"/>
    </row>
    <row r="356" spans="1:23" x14ac:dyDescent="0.25">
      <c r="A356" s="49" t="str">
        <f t="shared" si="5"/>
        <v>41850Greater Bay Area3_1All</v>
      </c>
      <c r="B356" s="7">
        <v>41850</v>
      </c>
      <c r="C356" s="49">
        <v>1</v>
      </c>
      <c r="D356" s="49" t="s">
        <v>10</v>
      </c>
      <c r="E356" s="49">
        <v>0.83304555000000002</v>
      </c>
      <c r="F356" s="49">
        <v>0.82200055000000005</v>
      </c>
      <c r="G356" s="49">
        <v>3</v>
      </c>
      <c r="H356" s="49">
        <v>5244.4560000000001</v>
      </c>
      <c r="I356" s="49">
        <v>52904.758999999998</v>
      </c>
      <c r="J356" s="49">
        <v>69.634699999999995</v>
      </c>
      <c r="K356" s="49">
        <v>8.0051600000000007E-3</v>
      </c>
      <c r="L356" s="49">
        <v>7.5611899999999998E-3</v>
      </c>
      <c r="M356" s="49">
        <v>1.87674E-2</v>
      </c>
      <c r="N356" s="49">
        <v>1.1044999999999999E-2</v>
      </c>
      <c r="O356" s="49">
        <v>-1.2977270000000001E-2</v>
      </c>
      <c r="P356" s="49">
        <v>1.0982800000000001E-3</v>
      </c>
      <c r="Q356" s="49">
        <v>1.1044999999999999E-2</v>
      </c>
      <c r="R356" s="49">
        <v>2.0991719999999998E-2</v>
      </c>
      <c r="S356" s="49">
        <v>3.5067269999999998E-2</v>
      </c>
      <c r="T356" s="49" t="s">
        <v>19</v>
      </c>
      <c r="W356" s="7"/>
    </row>
    <row r="357" spans="1:23" x14ac:dyDescent="0.25">
      <c r="A357" s="49" t="str">
        <f t="shared" si="5"/>
        <v>41850Greater Bay Area3_11All</v>
      </c>
      <c r="B357" s="7">
        <v>41850</v>
      </c>
      <c r="C357" s="49">
        <v>11</v>
      </c>
      <c r="D357" s="49" t="s">
        <v>10</v>
      </c>
      <c r="E357" s="49">
        <v>0.73208989000000002</v>
      </c>
      <c r="F357" s="49">
        <v>0.75891227999999999</v>
      </c>
      <c r="G357" s="49">
        <v>3</v>
      </c>
      <c r="H357" s="49">
        <v>5244.4560000000001</v>
      </c>
      <c r="I357" s="49">
        <v>52904.758999999998</v>
      </c>
      <c r="J357" s="49">
        <v>72.934439999999995</v>
      </c>
      <c r="K357" s="49">
        <v>9.1811900000000005E-3</v>
      </c>
      <c r="L357" s="49">
        <v>8.7591700000000002E-3</v>
      </c>
      <c r="M357" s="49">
        <v>2.1626300000000001E-2</v>
      </c>
      <c r="N357" s="49">
        <v>-2.6822390000000002E-2</v>
      </c>
      <c r="O357" s="49">
        <v>-5.4504049999999998E-2</v>
      </c>
      <c r="P357" s="49">
        <v>-3.8284329999999998E-2</v>
      </c>
      <c r="Q357" s="49">
        <v>-2.6822390000000002E-2</v>
      </c>
      <c r="R357" s="49">
        <v>-1.5360449999999999E-2</v>
      </c>
      <c r="S357" s="49">
        <v>8.5926999999999998E-4</v>
      </c>
      <c r="T357" s="49" t="s">
        <v>19</v>
      </c>
      <c r="W357" s="7"/>
    </row>
    <row r="358" spans="1:23" x14ac:dyDescent="0.25">
      <c r="A358" s="49" t="str">
        <f t="shared" si="5"/>
        <v>41850Greater Bay Area3_23All</v>
      </c>
      <c r="B358" s="7">
        <v>41850</v>
      </c>
      <c r="C358" s="49">
        <v>23</v>
      </c>
      <c r="D358" s="49" t="s">
        <v>10</v>
      </c>
      <c r="E358" s="49">
        <v>1.3762943999999999</v>
      </c>
      <c r="F358" s="49">
        <v>1.3642860999999999</v>
      </c>
      <c r="G358" s="49">
        <v>3</v>
      </c>
      <c r="H358" s="49">
        <v>5244.4560000000001</v>
      </c>
      <c r="I358" s="49">
        <v>52904.758999999998</v>
      </c>
      <c r="J358" s="49">
        <v>70.825649999999996</v>
      </c>
      <c r="K358" s="49">
        <v>1.1562970000000001E-2</v>
      </c>
      <c r="L358" s="49">
        <v>1.0740700000000001E-2</v>
      </c>
      <c r="M358" s="49">
        <v>2.68983E-2</v>
      </c>
      <c r="N358" s="49">
        <v>1.20083E-2</v>
      </c>
      <c r="O358" s="49">
        <v>-2.242152E-2</v>
      </c>
      <c r="P358" s="49">
        <v>-2.2477999999999999E-3</v>
      </c>
      <c r="Q358" s="49">
        <v>1.20083E-2</v>
      </c>
      <c r="R358" s="49">
        <v>2.62644E-2</v>
      </c>
      <c r="S358" s="49">
        <v>4.6438119999999999E-2</v>
      </c>
      <c r="T358" s="49" t="s">
        <v>19</v>
      </c>
      <c r="W358" s="7"/>
    </row>
    <row r="359" spans="1:23" x14ac:dyDescent="0.25">
      <c r="A359" s="49" t="str">
        <f t="shared" si="5"/>
        <v>41850Greater Bay Area3_22All</v>
      </c>
      <c r="B359" s="7">
        <v>41850</v>
      </c>
      <c r="C359" s="49">
        <v>22</v>
      </c>
      <c r="D359" s="49" t="s">
        <v>10</v>
      </c>
      <c r="E359" s="49">
        <v>1.6645173</v>
      </c>
      <c r="F359" s="49">
        <v>1.708896</v>
      </c>
      <c r="G359" s="49">
        <v>3</v>
      </c>
      <c r="H359" s="49">
        <v>5244.4560000000001</v>
      </c>
      <c r="I359" s="49">
        <v>52904.758999999998</v>
      </c>
      <c r="J359" s="49">
        <v>72.981930000000006</v>
      </c>
      <c r="K359" s="49">
        <v>1.2897769999999999E-2</v>
      </c>
      <c r="L359" s="49">
        <v>1.261847E-2</v>
      </c>
      <c r="M359" s="49">
        <v>3.07505E-2</v>
      </c>
      <c r="N359" s="49">
        <v>-4.43787E-2</v>
      </c>
      <c r="O359" s="49">
        <v>-8.3739339999999995E-2</v>
      </c>
      <c r="P359" s="49">
        <v>-6.0676460000000002E-2</v>
      </c>
      <c r="Q359" s="49">
        <v>-4.43787E-2</v>
      </c>
      <c r="R359" s="49">
        <v>-2.808093E-2</v>
      </c>
      <c r="S359" s="49">
        <v>-5.0180600000000004E-3</v>
      </c>
      <c r="T359" s="49" t="s">
        <v>19</v>
      </c>
      <c r="W359" s="7"/>
    </row>
    <row r="360" spans="1:23" x14ac:dyDescent="0.25">
      <c r="A360" s="49" t="str">
        <f t="shared" si="5"/>
        <v>41850Greater Bay Area3_4All</v>
      </c>
      <c r="B360" s="7">
        <v>41850</v>
      </c>
      <c r="C360" s="49">
        <v>4</v>
      </c>
      <c r="D360" s="49" t="s">
        <v>10</v>
      </c>
      <c r="E360" s="49">
        <v>0.55387732000000001</v>
      </c>
      <c r="F360" s="49">
        <v>0.55821235999999996</v>
      </c>
      <c r="G360" s="49">
        <v>3</v>
      </c>
      <c r="H360" s="49">
        <v>5244.4560000000001</v>
      </c>
      <c r="I360" s="49">
        <v>52904.758999999998</v>
      </c>
      <c r="J360" s="49">
        <v>65.154619999999994</v>
      </c>
      <c r="K360" s="49">
        <v>4.9218700000000001E-3</v>
      </c>
      <c r="L360" s="49">
        <v>4.65431E-3</v>
      </c>
      <c r="M360" s="49">
        <v>1.15452E-2</v>
      </c>
      <c r="N360" s="49">
        <v>-4.3350400000000001E-3</v>
      </c>
      <c r="O360" s="49">
        <v>-1.9112899999999999E-2</v>
      </c>
      <c r="P360" s="49">
        <v>-1.0454E-2</v>
      </c>
      <c r="Q360" s="49">
        <v>-4.3350400000000001E-3</v>
      </c>
      <c r="R360" s="49">
        <v>1.78392E-3</v>
      </c>
      <c r="S360" s="49">
        <v>1.044282E-2</v>
      </c>
      <c r="T360" s="49" t="s">
        <v>19</v>
      </c>
      <c r="W360" s="7"/>
    </row>
    <row r="361" spans="1:23" x14ac:dyDescent="0.25">
      <c r="A361" s="49" t="str">
        <f t="shared" si="5"/>
        <v>41850Greater Bay Area3_8All</v>
      </c>
      <c r="B361" s="7">
        <v>41850</v>
      </c>
      <c r="C361" s="49">
        <v>8</v>
      </c>
      <c r="D361" s="49" t="s">
        <v>10</v>
      </c>
      <c r="E361" s="49">
        <v>0.67202220999999995</v>
      </c>
      <c r="F361" s="49">
        <v>0.67429119999999998</v>
      </c>
      <c r="G361" s="49">
        <v>3</v>
      </c>
      <c r="H361" s="49">
        <v>5244.4560000000001</v>
      </c>
      <c r="I361" s="49">
        <v>52904.758999999998</v>
      </c>
      <c r="J361" s="49">
        <v>64.21172</v>
      </c>
      <c r="K361" s="49">
        <v>5.44825E-3</v>
      </c>
      <c r="L361" s="49">
        <v>5.1224299999999999E-3</v>
      </c>
      <c r="M361" s="49">
        <v>1.27454E-2</v>
      </c>
      <c r="N361" s="49">
        <v>-2.2689899999999998E-3</v>
      </c>
      <c r="O361" s="49">
        <v>-1.8583100000000002E-2</v>
      </c>
      <c r="P361" s="49">
        <v>-9.0240500000000005E-3</v>
      </c>
      <c r="Q361" s="49">
        <v>-2.2689899999999998E-3</v>
      </c>
      <c r="R361" s="49">
        <v>4.48607E-3</v>
      </c>
      <c r="S361" s="49">
        <v>1.4045119999999999E-2</v>
      </c>
      <c r="T361" s="49" t="s">
        <v>19</v>
      </c>
      <c r="W361" s="7"/>
    </row>
    <row r="362" spans="1:23" x14ac:dyDescent="0.25">
      <c r="A362" s="49" t="str">
        <f t="shared" si="5"/>
        <v>41850Greater Bay Area4_14All</v>
      </c>
      <c r="B362" s="7">
        <v>41850</v>
      </c>
      <c r="C362" s="49">
        <v>14</v>
      </c>
      <c r="D362" s="49" t="s">
        <v>10</v>
      </c>
      <c r="E362" s="49">
        <v>1.1677005</v>
      </c>
      <c r="F362" s="49">
        <v>1.0673322999999999</v>
      </c>
      <c r="G362" s="49">
        <v>4</v>
      </c>
      <c r="H362" s="49">
        <v>5337.1</v>
      </c>
      <c r="I362" s="49">
        <v>52904.758999999998</v>
      </c>
      <c r="J362" s="49">
        <v>83.741590000000002</v>
      </c>
      <c r="K362" s="49">
        <v>1.397785E-2</v>
      </c>
      <c r="L362" s="49">
        <v>1.2424370000000001E-2</v>
      </c>
      <c r="M362" s="49">
        <v>3.2018400000000002E-2</v>
      </c>
      <c r="N362" s="49">
        <v>0.1003682</v>
      </c>
      <c r="O362" s="49">
        <v>5.9384649999999997E-2</v>
      </c>
      <c r="P362" s="49">
        <v>8.3398449999999999E-2</v>
      </c>
      <c r="Q362" s="49">
        <v>0.1003682</v>
      </c>
      <c r="R362" s="49">
        <v>0.11733795</v>
      </c>
      <c r="S362" s="49">
        <v>0.14135175</v>
      </c>
      <c r="T362" s="49" t="s">
        <v>19</v>
      </c>
      <c r="W362" s="7"/>
    </row>
    <row r="363" spans="1:23" x14ac:dyDescent="0.25">
      <c r="A363" s="49" t="str">
        <f t="shared" si="5"/>
        <v>41850Greater Bay Area4_6All</v>
      </c>
      <c r="B363" s="7">
        <v>41850</v>
      </c>
      <c r="C363" s="49">
        <v>6</v>
      </c>
      <c r="D363" s="49" t="s">
        <v>10</v>
      </c>
      <c r="E363" s="49">
        <v>0.54380085</v>
      </c>
      <c r="F363" s="49">
        <v>0.54885291000000003</v>
      </c>
      <c r="G363" s="49">
        <v>4</v>
      </c>
      <c r="H363" s="49">
        <v>5337.1</v>
      </c>
      <c r="I363" s="49">
        <v>52904.758999999998</v>
      </c>
      <c r="J363" s="49">
        <v>63.361409999999999</v>
      </c>
      <c r="K363" s="49">
        <v>4.3584100000000001E-3</v>
      </c>
      <c r="L363" s="49">
        <v>4.1789599999999998E-3</v>
      </c>
      <c r="M363" s="49">
        <v>1.03401E-2</v>
      </c>
      <c r="N363" s="49">
        <v>-5.0520599999999997E-3</v>
      </c>
      <c r="O363" s="49">
        <v>-1.8287390000000001E-2</v>
      </c>
      <c r="P363" s="49">
        <v>-1.053231E-2</v>
      </c>
      <c r="Q363" s="49">
        <v>-5.0520599999999997E-3</v>
      </c>
      <c r="R363" s="49">
        <v>4.2819000000000001E-4</v>
      </c>
      <c r="S363" s="49">
        <v>8.1832699999999994E-3</v>
      </c>
      <c r="T363" s="49" t="s">
        <v>19</v>
      </c>
      <c r="W363" s="7"/>
    </row>
    <row r="364" spans="1:23" x14ac:dyDescent="0.25">
      <c r="A364" s="49" t="str">
        <f t="shared" si="5"/>
        <v>41850Greater Bay Area4_22All</v>
      </c>
      <c r="B364" s="7">
        <v>41850</v>
      </c>
      <c r="C364" s="49">
        <v>22</v>
      </c>
      <c r="D364" s="49" t="s">
        <v>10</v>
      </c>
      <c r="E364" s="49">
        <v>1.6645173</v>
      </c>
      <c r="F364" s="49">
        <v>1.7053607</v>
      </c>
      <c r="G364" s="49">
        <v>4</v>
      </c>
      <c r="H364" s="49">
        <v>5337.1</v>
      </c>
      <c r="I364" s="49">
        <v>52904.758999999998</v>
      </c>
      <c r="J364" s="49">
        <v>72.981930000000006</v>
      </c>
      <c r="K364" s="49">
        <v>1.2897769999999999E-2</v>
      </c>
      <c r="L364" s="49">
        <v>1.270334E-2</v>
      </c>
      <c r="M364" s="49">
        <v>3.1003599999999999E-2</v>
      </c>
      <c r="N364" s="49">
        <v>-4.0843400000000002E-2</v>
      </c>
      <c r="O364" s="49">
        <v>-8.0528009999999997E-2</v>
      </c>
      <c r="P364" s="49">
        <v>-5.7275310000000003E-2</v>
      </c>
      <c r="Q364" s="49">
        <v>-4.0843400000000002E-2</v>
      </c>
      <c r="R364" s="49">
        <v>-2.4411490000000001E-2</v>
      </c>
      <c r="S364" s="49">
        <v>-1.15879E-3</v>
      </c>
      <c r="T364" s="49" t="s">
        <v>19</v>
      </c>
      <c r="W364" s="7"/>
    </row>
    <row r="365" spans="1:23" x14ac:dyDescent="0.25">
      <c r="A365" s="49" t="str">
        <f t="shared" si="5"/>
        <v>41850Greater Bay Area4_8All</v>
      </c>
      <c r="B365" s="7">
        <v>41850</v>
      </c>
      <c r="C365" s="49">
        <v>8</v>
      </c>
      <c r="D365" s="49" t="s">
        <v>10</v>
      </c>
      <c r="E365" s="49">
        <v>0.67202220999999995</v>
      </c>
      <c r="F365" s="49">
        <v>0.66771239999999998</v>
      </c>
      <c r="G365" s="49">
        <v>4</v>
      </c>
      <c r="H365" s="49">
        <v>5337.1</v>
      </c>
      <c r="I365" s="49">
        <v>52904.758999999998</v>
      </c>
      <c r="J365" s="49">
        <v>64.21172</v>
      </c>
      <c r="K365" s="49">
        <v>5.44825E-3</v>
      </c>
      <c r="L365" s="49">
        <v>5.2064800000000003E-3</v>
      </c>
      <c r="M365" s="49">
        <v>1.29049E-2</v>
      </c>
      <c r="N365" s="49">
        <v>4.3098099999999999E-3</v>
      </c>
      <c r="O365" s="49">
        <v>-1.2208460000000001E-2</v>
      </c>
      <c r="P365" s="49">
        <v>-2.5297900000000001E-3</v>
      </c>
      <c r="Q365" s="49">
        <v>4.3098099999999999E-3</v>
      </c>
      <c r="R365" s="49">
        <v>1.114941E-2</v>
      </c>
      <c r="S365" s="49">
        <v>2.0828079999999999E-2</v>
      </c>
      <c r="T365" s="49" t="s">
        <v>19</v>
      </c>
      <c r="W365" s="7"/>
    </row>
    <row r="366" spans="1:23" x14ac:dyDescent="0.25">
      <c r="A366" s="49" t="str">
        <f t="shared" si="5"/>
        <v>41850Greater Bay Area4_5All</v>
      </c>
      <c r="B366" s="7">
        <v>41850</v>
      </c>
      <c r="C366" s="49">
        <v>5</v>
      </c>
      <c r="D366" s="49" t="s">
        <v>10</v>
      </c>
      <c r="E366" s="49">
        <v>0.52903739999999999</v>
      </c>
      <c r="F366" s="49">
        <v>0.54024017000000002</v>
      </c>
      <c r="G366" s="49">
        <v>4</v>
      </c>
      <c r="H366" s="49">
        <v>5337.1</v>
      </c>
      <c r="I366" s="49">
        <v>52904.758999999998</v>
      </c>
      <c r="J366" s="49">
        <v>64.130359999999996</v>
      </c>
      <c r="K366" s="49">
        <v>4.4578100000000004E-3</v>
      </c>
      <c r="L366" s="49">
        <v>4.4144500000000003E-3</v>
      </c>
      <c r="M366" s="49">
        <v>1.0744500000000001E-2</v>
      </c>
      <c r="N366" s="49">
        <v>-1.1202770000000001E-2</v>
      </c>
      <c r="O366" s="49">
        <v>-2.4955729999999999E-2</v>
      </c>
      <c r="P366" s="49">
        <v>-1.689736E-2</v>
      </c>
      <c r="Q366" s="49">
        <v>-1.1202770000000001E-2</v>
      </c>
      <c r="R366" s="49">
        <v>-5.5081899999999996E-3</v>
      </c>
      <c r="S366" s="49">
        <v>2.5501899999999999E-3</v>
      </c>
      <c r="T366" s="49" t="s">
        <v>19</v>
      </c>
      <c r="W366" s="7"/>
    </row>
    <row r="367" spans="1:23" x14ac:dyDescent="0.25">
      <c r="A367" s="49" t="str">
        <f t="shared" si="5"/>
        <v>41850Greater Bay Area4_16All</v>
      </c>
      <c r="B367" s="7">
        <v>41850</v>
      </c>
      <c r="C367" s="49">
        <v>16</v>
      </c>
      <c r="D367" s="49" t="s">
        <v>10</v>
      </c>
      <c r="E367" s="49">
        <v>1.7078701000000001</v>
      </c>
      <c r="F367" s="49">
        <v>1.8046631</v>
      </c>
      <c r="G367" s="49">
        <v>4</v>
      </c>
      <c r="H367" s="49">
        <v>5337.1</v>
      </c>
      <c r="I367" s="49">
        <v>52904.758999999998</v>
      </c>
      <c r="J367" s="49">
        <v>89.758539999999996</v>
      </c>
      <c r="K367" s="49">
        <v>1.6769849999999999E-2</v>
      </c>
      <c r="L367" s="49">
        <v>1.705021E-2</v>
      </c>
      <c r="M367" s="49">
        <v>4.09611E-2</v>
      </c>
      <c r="N367" s="49">
        <v>-9.6793000000000004E-2</v>
      </c>
      <c r="O367" s="49">
        <v>-0.14922321</v>
      </c>
      <c r="P367" s="49">
        <v>-0.11850238</v>
      </c>
      <c r="Q367" s="49">
        <v>-9.6793000000000004E-2</v>
      </c>
      <c r="R367" s="49">
        <v>-7.5083620000000004E-2</v>
      </c>
      <c r="S367" s="49">
        <v>-4.4362789999999999E-2</v>
      </c>
      <c r="T367" s="49" t="s">
        <v>19</v>
      </c>
      <c r="W367" s="7"/>
    </row>
    <row r="368" spans="1:23" x14ac:dyDescent="0.25">
      <c r="A368" s="49" t="str">
        <f t="shared" si="5"/>
        <v>41850Greater Bay Area4_13All</v>
      </c>
      <c r="B368" s="7">
        <v>41850</v>
      </c>
      <c r="C368" s="49">
        <v>13</v>
      </c>
      <c r="D368" s="49" t="s">
        <v>10</v>
      </c>
      <c r="E368" s="49">
        <v>0.99120900000000001</v>
      </c>
      <c r="F368" s="49">
        <v>0.95570332000000002</v>
      </c>
      <c r="G368" s="49">
        <v>4</v>
      </c>
      <c r="H368" s="49">
        <v>5337.1</v>
      </c>
      <c r="I368" s="49">
        <v>52904.758999999998</v>
      </c>
      <c r="J368" s="49">
        <v>81.110489999999999</v>
      </c>
      <c r="K368" s="49">
        <v>1.2601279999999999E-2</v>
      </c>
      <c r="L368" s="49">
        <v>1.185217E-2</v>
      </c>
      <c r="M368" s="49">
        <v>2.9622699999999998E-2</v>
      </c>
      <c r="N368" s="49">
        <v>3.5505679999999998E-2</v>
      </c>
      <c r="O368" s="49">
        <v>-2.4113799999999999E-3</v>
      </c>
      <c r="P368" s="49">
        <v>1.9805650000000001E-2</v>
      </c>
      <c r="Q368" s="49">
        <v>3.5505679999999998E-2</v>
      </c>
      <c r="R368" s="49">
        <v>5.1205710000000002E-2</v>
      </c>
      <c r="S368" s="49">
        <v>7.342274E-2</v>
      </c>
      <c r="T368" s="49" t="s">
        <v>19</v>
      </c>
      <c r="W368" s="7"/>
    </row>
    <row r="369" spans="1:23" x14ac:dyDescent="0.25">
      <c r="A369" s="49" t="str">
        <f t="shared" si="5"/>
        <v>41850Greater Bay Area4_7All</v>
      </c>
      <c r="B369" s="7">
        <v>41850</v>
      </c>
      <c r="C369" s="49">
        <v>7</v>
      </c>
      <c r="D369" s="49" t="s">
        <v>10</v>
      </c>
      <c r="E369" s="49">
        <v>0.60096813999999998</v>
      </c>
      <c r="F369" s="49">
        <v>0.61722741999999997</v>
      </c>
      <c r="G369" s="49">
        <v>4</v>
      </c>
      <c r="H369" s="49">
        <v>5337.1</v>
      </c>
      <c r="I369" s="49">
        <v>52904.758999999998</v>
      </c>
      <c r="J369" s="49">
        <v>63.154240000000001</v>
      </c>
      <c r="K369" s="49">
        <v>4.7002099999999998E-3</v>
      </c>
      <c r="L369" s="49">
        <v>4.6685299999999997E-3</v>
      </c>
      <c r="M369" s="49">
        <v>1.13458E-2</v>
      </c>
      <c r="N369" s="49">
        <v>-1.6259280000000001E-2</v>
      </c>
      <c r="O369" s="49">
        <v>-3.0781900000000001E-2</v>
      </c>
      <c r="P369" s="49">
        <v>-2.2272549999999999E-2</v>
      </c>
      <c r="Q369" s="49">
        <v>-1.6259280000000001E-2</v>
      </c>
      <c r="R369" s="49">
        <v>-1.024601E-2</v>
      </c>
      <c r="S369" s="49">
        <v>-1.7366599999999999E-3</v>
      </c>
      <c r="T369" s="49" t="s">
        <v>19</v>
      </c>
      <c r="W369" s="7"/>
    </row>
    <row r="370" spans="1:23" x14ac:dyDescent="0.25">
      <c r="A370" s="49" t="str">
        <f t="shared" si="5"/>
        <v>41850Greater Bay Area4_4All</v>
      </c>
      <c r="B370" s="7">
        <v>41850</v>
      </c>
      <c r="C370" s="49">
        <v>4</v>
      </c>
      <c r="D370" s="49" t="s">
        <v>10</v>
      </c>
      <c r="E370" s="49">
        <v>0.55387732000000001</v>
      </c>
      <c r="F370" s="49">
        <v>0.56501334999999997</v>
      </c>
      <c r="G370" s="49">
        <v>4</v>
      </c>
      <c r="H370" s="49">
        <v>5337.1</v>
      </c>
      <c r="I370" s="49">
        <v>52904.758999999998</v>
      </c>
      <c r="J370" s="49">
        <v>65.154619999999994</v>
      </c>
      <c r="K370" s="49">
        <v>4.9218700000000001E-3</v>
      </c>
      <c r="L370" s="49">
        <v>4.9657E-3</v>
      </c>
      <c r="M370" s="49">
        <v>1.19747E-2</v>
      </c>
      <c r="N370" s="49">
        <v>-1.113603E-2</v>
      </c>
      <c r="O370" s="49">
        <v>-2.6463649999999998E-2</v>
      </c>
      <c r="P370" s="49">
        <v>-1.7482620000000001E-2</v>
      </c>
      <c r="Q370" s="49">
        <v>-1.113603E-2</v>
      </c>
      <c r="R370" s="49">
        <v>-4.7894399999999998E-3</v>
      </c>
      <c r="S370" s="49">
        <v>4.1915900000000002E-3</v>
      </c>
      <c r="T370" s="49" t="s">
        <v>19</v>
      </c>
      <c r="W370" s="7"/>
    </row>
    <row r="371" spans="1:23" x14ac:dyDescent="0.25">
      <c r="A371" s="49" t="str">
        <f t="shared" si="5"/>
        <v>41850Greater Bay Area4_18All</v>
      </c>
      <c r="B371" s="7">
        <v>41850</v>
      </c>
      <c r="C371" s="49">
        <v>18</v>
      </c>
      <c r="D371" s="49" t="s">
        <v>10</v>
      </c>
      <c r="E371" s="49">
        <v>2.1609695000000002</v>
      </c>
      <c r="F371" s="49">
        <v>2.2418583000000001</v>
      </c>
      <c r="G371" s="49">
        <v>4</v>
      </c>
      <c r="H371" s="49">
        <v>5337.1</v>
      </c>
      <c r="I371" s="49">
        <v>52904.758999999998</v>
      </c>
      <c r="J371" s="49">
        <v>87.697360000000003</v>
      </c>
      <c r="K371" s="49">
        <v>1.7509819999999999E-2</v>
      </c>
      <c r="L371" s="49">
        <v>1.738584E-2</v>
      </c>
      <c r="M371" s="49">
        <v>4.2259600000000001E-2</v>
      </c>
      <c r="N371" s="49">
        <v>-8.0888799999999997E-2</v>
      </c>
      <c r="O371" s="49">
        <v>-0.13498109</v>
      </c>
      <c r="P371" s="49">
        <v>-0.10328639000000001</v>
      </c>
      <c r="Q371" s="49">
        <v>-8.0888799999999997E-2</v>
      </c>
      <c r="R371" s="49">
        <v>-5.8491210000000002E-2</v>
      </c>
      <c r="S371" s="49">
        <v>-2.6796509999999999E-2</v>
      </c>
      <c r="T371" s="49" t="s">
        <v>19</v>
      </c>
      <c r="W371" s="7"/>
    </row>
    <row r="372" spans="1:23" x14ac:dyDescent="0.25">
      <c r="A372" s="49" t="str">
        <f t="shared" si="5"/>
        <v>41850Greater Bay Area4_3All</v>
      </c>
      <c r="B372" s="7">
        <v>41850</v>
      </c>
      <c r="C372" s="49">
        <v>3</v>
      </c>
      <c r="D372" s="49" t="s">
        <v>10</v>
      </c>
      <c r="E372" s="49">
        <v>0.61316543999999995</v>
      </c>
      <c r="F372" s="49">
        <v>0.61544836999999997</v>
      </c>
      <c r="G372" s="49">
        <v>4</v>
      </c>
      <c r="H372" s="49">
        <v>5337.1</v>
      </c>
      <c r="I372" s="49">
        <v>52904.758999999998</v>
      </c>
      <c r="J372" s="49">
        <v>65.867040000000003</v>
      </c>
      <c r="K372" s="49">
        <v>5.9103300000000001E-3</v>
      </c>
      <c r="L372" s="49">
        <v>5.8789799999999998E-3</v>
      </c>
      <c r="M372" s="49">
        <v>1.42772E-2</v>
      </c>
      <c r="N372" s="49">
        <v>-2.2829299999999999E-3</v>
      </c>
      <c r="O372" s="49">
        <v>-2.055775E-2</v>
      </c>
      <c r="P372" s="49">
        <v>-9.8498500000000003E-3</v>
      </c>
      <c r="Q372" s="49">
        <v>-2.2829299999999999E-3</v>
      </c>
      <c r="R372" s="49">
        <v>5.2839899999999997E-3</v>
      </c>
      <c r="S372" s="49">
        <v>1.5991890000000002E-2</v>
      </c>
      <c r="T372" s="49" t="s">
        <v>19</v>
      </c>
      <c r="W372" s="7"/>
    </row>
    <row r="373" spans="1:23" x14ac:dyDescent="0.25">
      <c r="A373" s="49" t="str">
        <f t="shared" si="5"/>
        <v>41850Greater Bay Area4_9All</v>
      </c>
      <c r="B373" s="7">
        <v>41850</v>
      </c>
      <c r="C373" s="49">
        <v>9</v>
      </c>
      <c r="D373" s="49" t="s">
        <v>10</v>
      </c>
      <c r="E373" s="49">
        <v>0.67132248000000005</v>
      </c>
      <c r="F373" s="49">
        <v>0.68373037999999997</v>
      </c>
      <c r="G373" s="49">
        <v>4</v>
      </c>
      <c r="H373" s="49">
        <v>5337.1</v>
      </c>
      <c r="I373" s="49">
        <v>52904.758999999998</v>
      </c>
      <c r="J373" s="49">
        <v>67.192859999999996</v>
      </c>
      <c r="K373" s="49">
        <v>5.9698399999999997E-3</v>
      </c>
      <c r="L373" s="49">
        <v>6.0175100000000002E-3</v>
      </c>
      <c r="M373" s="49">
        <v>1.45177E-2</v>
      </c>
      <c r="N373" s="49">
        <v>-1.2407899999999999E-2</v>
      </c>
      <c r="O373" s="49">
        <v>-3.099056E-2</v>
      </c>
      <c r="P373" s="49">
        <v>-2.010228E-2</v>
      </c>
      <c r="Q373" s="49">
        <v>-1.2407899999999999E-2</v>
      </c>
      <c r="R373" s="49">
        <v>-4.7135199999999997E-3</v>
      </c>
      <c r="S373" s="49">
        <v>6.1747599999999996E-3</v>
      </c>
      <c r="T373" s="49" t="s">
        <v>19</v>
      </c>
      <c r="W373" s="7"/>
    </row>
    <row r="374" spans="1:23" x14ac:dyDescent="0.25">
      <c r="A374" s="49" t="str">
        <f t="shared" si="5"/>
        <v>41850Greater Bay Area4_1All</v>
      </c>
      <c r="B374" s="7">
        <v>41850</v>
      </c>
      <c r="C374" s="49">
        <v>1</v>
      </c>
      <c r="D374" s="49" t="s">
        <v>10</v>
      </c>
      <c r="E374" s="49">
        <v>0.83304555000000002</v>
      </c>
      <c r="F374" s="49">
        <v>0.82661715999999996</v>
      </c>
      <c r="G374" s="49">
        <v>4</v>
      </c>
      <c r="H374" s="49">
        <v>5337.1</v>
      </c>
      <c r="I374" s="49">
        <v>52904.758999999998</v>
      </c>
      <c r="J374" s="49">
        <v>69.634699999999995</v>
      </c>
      <c r="K374" s="49">
        <v>8.0051600000000007E-3</v>
      </c>
      <c r="L374" s="49">
        <v>7.5749900000000002E-3</v>
      </c>
      <c r="M374" s="49">
        <v>1.8872400000000001E-2</v>
      </c>
      <c r="N374" s="49">
        <v>6.42839E-3</v>
      </c>
      <c r="O374" s="49">
        <v>-1.7728279999999999E-2</v>
      </c>
      <c r="P374" s="49">
        <v>-3.57398E-3</v>
      </c>
      <c r="Q374" s="49">
        <v>6.42839E-3</v>
      </c>
      <c r="R374" s="49">
        <v>1.6430759999999999E-2</v>
      </c>
      <c r="S374" s="49">
        <v>3.0585060000000001E-2</v>
      </c>
      <c r="T374" s="49" t="s">
        <v>19</v>
      </c>
      <c r="W374" s="7"/>
    </row>
    <row r="375" spans="1:23" x14ac:dyDescent="0.25">
      <c r="A375" s="49" t="str">
        <f t="shared" si="5"/>
        <v>41850Greater Bay Area4_17All</v>
      </c>
      <c r="B375" s="7">
        <v>41850</v>
      </c>
      <c r="C375" s="49">
        <v>17</v>
      </c>
      <c r="D375" s="49" t="s">
        <v>10</v>
      </c>
      <c r="E375" s="49">
        <v>1.9641985</v>
      </c>
      <c r="F375" s="49">
        <v>2.0494927999999999</v>
      </c>
      <c r="G375" s="49">
        <v>4</v>
      </c>
      <c r="H375" s="49">
        <v>5337.1</v>
      </c>
      <c r="I375" s="49">
        <v>52904.758999999998</v>
      </c>
      <c r="J375" s="49">
        <v>89.417599999999993</v>
      </c>
      <c r="K375" s="49">
        <v>1.7282800000000001E-2</v>
      </c>
      <c r="L375" s="49">
        <v>1.7462780000000001E-2</v>
      </c>
      <c r="M375" s="49">
        <v>4.2080300000000001E-2</v>
      </c>
      <c r="N375" s="49">
        <v>-8.5294300000000003E-2</v>
      </c>
      <c r="O375" s="49">
        <v>-0.13915707999999999</v>
      </c>
      <c r="P375" s="49">
        <v>-0.10759686</v>
      </c>
      <c r="Q375" s="49">
        <v>-8.5294300000000003E-2</v>
      </c>
      <c r="R375" s="49">
        <v>-6.2991740000000004E-2</v>
      </c>
      <c r="S375" s="49">
        <v>-3.1431519999999998E-2</v>
      </c>
      <c r="T375" s="49" t="s">
        <v>19</v>
      </c>
      <c r="W375" s="7"/>
    </row>
    <row r="376" spans="1:23" x14ac:dyDescent="0.25">
      <c r="A376" s="49" t="str">
        <f t="shared" si="5"/>
        <v>41850Greater Bay Area4_24All</v>
      </c>
      <c r="B376" s="7">
        <v>41850</v>
      </c>
      <c r="C376" s="49">
        <v>24</v>
      </c>
      <c r="D376" s="49" t="s">
        <v>10</v>
      </c>
      <c r="E376" s="49">
        <v>1.0537198000000001</v>
      </c>
      <c r="F376" s="49">
        <v>1.0395184</v>
      </c>
      <c r="G376" s="49">
        <v>4</v>
      </c>
      <c r="H376" s="49">
        <v>5337.1</v>
      </c>
      <c r="I376" s="49">
        <v>52904.758999999998</v>
      </c>
      <c r="J376" s="49">
        <v>68.426270000000002</v>
      </c>
      <c r="K376" s="49">
        <v>9.5597600000000005E-3</v>
      </c>
      <c r="L376" s="49">
        <v>8.7778600000000002E-3</v>
      </c>
      <c r="M376" s="49">
        <v>2.2222200000000001E-2</v>
      </c>
      <c r="N376" s="49">
        <v>1.4201399999999999E-2</v>
      </c>
      <c r="O376" s="49">
        <v>-1.424302E-2</v>
      </c>
      <c r="P376" s="49">
        <v>2.42363E-3</v>
      </c>
      <c r="Q376" s="49">
        <v>1.4201399999999999E-2</v>
      </c>
      <c r="R376" s="49">
        <v>2.5979169999999999E-2</v>
      </c>
      <c r="S376" s="49">
        <v>4.2645820000000001E-2</v>
      </c>
      <c r="T376" s="49" t="s">
        <v>19</v>
      </c>
      <c r="W376" s="7"/>
    </row>
    <row r="377" spans="1:23" x14ac:dyDescent="0.25">
      <c r="A377" s="49" t="str">
        <f t="shared" si="5"/>
        <v>41850Greater Bay Area4_20All</v>
      </c>
      <c r="B377" s="7">
        <v>41850</v>
      </c>
      <c r="C377" s="49">
        <v>20</v>
      </c>
      <c r="D377" s="49" t="s">
        <v>10</v>
      </c>
      <c r="E377" s="49">
        <v>2.0687519000000001</v>
      </c>
      <c r="F377" s="49">
        <v>2.0943974999999999</v>
      </c>
      <c r="G377" s="49">
        <v>4</v>
      </c>
      <c r="H377" s="49">
        <v>5337.1</v>
      </c>
      <c r="I377" s="49">
        <v>52904.758999999998</v>
      </c>
      <c r="J377" s="49">
        <v>81.376819999999995</v>
      </c>
      <c r="K377" s="49">
        <v>1.555347E-2</v>
      </c>
      <c r="L377" s="49">
        <v>1.577479E-2</v>
      </c>
      <c r="M377" s="49">
        <v>3.7942499999999997E-2</v>
      </c>
      <c r="N377" s="49">
        <v>-2.5645600000000001E-2</v>
      </c>
      <c r="O377" s="49">
        <v>-7.4212E-2</v>
      </c>
      <c r="P377" s="49">
        <v>-4.5755120000000003E-2</v>
      </c>
      <c r="Q377" s="49">
        <v>-2.5645600000000001E-2</v>
      </c>
      <c r="R377" s="49">
        <v>-5.5360699999999997E-3</v>
      </c>
      <c r="S377" s="49">
        <v>2.2920800000000002E-2</v>
      </c>
      <c r="T377" s="49" t="s">
        <v>19</v>
      </c>
      <c r="W377" s="7"/>
    </row>
    <row r="378" spans="1:23" x14ac:dyDescent="0.25">
      <c r="A378" s="49" t="str">
        <f t="shared" si="5"/>
        <v>41850Greater Bay Area4_11All</v>
      </c>
      <c r="B378" s="7">
        <v>41850</v>
      </c>
      <c r="C378" s="49">
        <v>11</v>
      </c>
      <c r="D378" s="49" t="s">
        <v>10</v>
      </c>
      <c r="E378" s="49">
        <v>0.73208989000000002</v>
      </c>
      <c r="F378" s="49">
        <v>0.74697442000000003</v>
      </c>
      <c r="G378" s="49">
        <v>4</v>
      </c>
      <c r="H378" s="49">
        <v>5337.1</v>
      </c>
      <c r="I378" s="49">
        <v>52904.758999999998</v>
      </c>
      <c r="J378" s="49">
        <v>72.934439999999995</v>
      </c>
      <c r="K378" s="49">
        <v>9.1811900000000005E-3</v>
      </c>
      <c r="L378" s="49">
        <v>9.2017399999999999E-3</v>
      </c>
      <c r="M378" s="49">
        <v>2.22627E-2</v>
      </c>
      <c r="N378" s="49">
        <v>-1.488453E-2</v>
      </c>
      <c r="O378" s="49">
        <v>-4.3380790000000002E-2</v>
      </c>
      <c r="P378" s="49">
        <v>-2.6683760000000001E-2</v>
      </c>
      <c r="Q378" s="49">
        <v>-1.488453E-2</v>
      </c>
      <c r="R378" s="49">
        <v>-3.0853E-3</v>
      </c>
      <c r="S378" s="49">
        <v>1.3611730000000001E-2</v>
      </c>
      <c r="T378" s="49" t="s">
        <v>19</v>
      </c>
      <c r="W378" s="7"/>
    </row>
    <row r="379" spans="1:23" x14ac:dyDescent="0.25">
      <c r="A379" s="49" t="str">
        <f t="shared" si="5"/>
        <v>41850Greater Bay Area4_10All</v>
      </c>
      <c r="B379" s="7">
        <v>41850</v>
      </c>
      <c r="C379" s="49">
        <v>10</v>
      </c>
      <c r="D379" s="49" t="s">
        <v>10</v>
      </c>
      <c r="E379" s="49">
        <v>0.68738208999999995</v>
      </c>
      <c r="F379" s="49">
        <v>0.68609017999999999</v>
      </c>
      <c r="G379" s="49">
        <v>4</v>
      </c>
      <c r="H379" s="49">
        <v>5337.1</v>
      </c>
      <c r="I379" s="49">
        <v>52904.758999999998</v>
      </c>
      <c r="J379" s="49">
        <v>70.469470000000001</v>
      </c>
      <c r="K379" s="49">
        <v>7.3827299999999997E-3</v>
      </c>
      <c r="L379" s="49">
        <v>7.6154300000000003E-3</v>
      </c>
      <c r="M379" s="49">
        <v>1.8167300000000001E-2</v>
      </c>
      <c r="N379" s="49">
        <v>1.2919100000000001E-3</v>
      </c>
      <c r="O379" s="49">
        <v>-2.1962229999999999E-2</v>
      </c>
      <c r="P379" s="49">
        <v>-8.3367600000000004E-3</v>
      </c>
      <c r="Q379" s="49">
        <v>1.2919100000000001E-3</v>
      </c>
      <c r="R379" s="49">
        <v>1.0920579999999999E-2</v>
      </c>
      <c r="S379" s="49">
        <v>2.454605E-2</v>
      </c>
      <c r="T379" s="49" t="s">
        <v>19</v>
      </c>
      <c r="W379" s="7"/>
    </row>
    <row r="380" spans="1:23" x14ac:dyDescent="0.25">
      <c r="A380" s="49" t="str">
        <f t="shared" si="5"/>
        <v>41850Greater Bay Area4_12All</v>
      </c>
      <c r="B380" s="7">
        <v>41850</v>
      </c>
      <c r="C380" s="49">
        <v>12</v>
      </c>
      <c r="D380" s="49" t="s">
        <v>10</v>
      </c>
      <c r="E380" s="49">
        <v>0.82609308000000004</v>
      </c>
      <c r="F380" s="49">
        <v>0.84643188000000003</v>
      </c>
      <c r="G380" s="49">
        <v>4</v>
      </c>
      <c r="H380" s="49">
        <v>5337.1</v>
      </c>
      <c r="I380" s="49">
        <v>52904.758999999998</v>
      </c>
      <c r="J380" s="49">
        <v>76.904340000000005</v>
      </c>
      <c r="K380" s="49">
        <v>1.0856660000000001E-2</v>
      </c>
      <c r="L380" s="49">
        <v>1.09269E-2</v>
      </c>
      <c r="M380" s="49">
        <v>2.6381499999999999E-2</v>
      </c>
      <c r="N380" s="49">
        <v>-2.0338800000000001E-2</v>
      </c>
      <c r="O380" s="49">
        <v>-5.4107120000000002E-2</v>
      </c>
      <c r="P380" s="49">
        <v>-3.4320990000000003E-2</v>
      </c>
      <c r="Q380" s="49">
        <v>-2.0338800000000001E-2</v>
      </c>
      <c r="R380" s="49">
        <v>-6.3565999999999996E-3</v>
      </c>
      <c r="S380" s="49">
        <v>1.342952E-2</v>
      </c>
      <c r="T380" s="49" t="s">
        <v>19</v>
      </c>
      <c r="W380" s="7"/>
    </row>
    <row r="381" spans="1:23" x14ac:dyDescent="0.25">
      <c r="A381" s="49" t="str">
        <f t="shared" si="5"/>
        <v>41850Greater Bay Area4_19All</v>
      </c>
      <c r="B381" s="7">
        <v>41850</v>
      </c>
      <c r="C381" s="49">
        <v>19</v>
      </c>
      <c r="D381" s="49" t="s">
        <v>10</v>
      </c>
      <c r="E381" s="49">
        <v>2.2064403000000001</v>
      </c>
      <c r="F381" s="49">
        <v>2.2980792000000001</v>
      </c>
      <c r="G381" s="49">
        <v>4</v>
      </c>
      <c r="H381" s="49">
        <v>5337.1</v>
      </c>
      <c r="I381" s="49">
        <v>52904.758999999998</v>
      </c>
      <c r="J381" s="49">
        <v>85.844999999999999</v>
      </c>
      <c r="K381" s="49">
        <v>1.6748949999999999E-2</v>
      </c>
      <c r="L381" s="49">
        <v>1.7076919999999999E-2</v>
      </c>
      <c r="M381" s="49">
        <v>4.0968999999999998E-2</v>
      </c>
      <c r="N381" s="49">
        <v>-9.1638899999999995E-2</v>
      </c>
      <c r="O381" s="49">
        <v>-0.14407922000000001</v>
      </c>
      <c r="P381" s="49">
        <v>-0.11335247</v>
      </c>
      <c r="Q381" s="49">
        <v>-9.1638899999999995E-2</v>
      </c>
      <c r="R381" s="49">
        <v>-6.9925329999999994E-2</v>
      </c>
      <c r="S381" s="49">
        <v>-3.9198579999999997E-2</v>
      </c>
      <c r="T381" s="49" t="s">
        <v>19</v>
      </c>
      <c r="W381" s="7"/>
    </row>
    <row r="382" spans="1:23" x14ac:dyDescent="0.25">
      <c r="A382" s="49" t="str">
        <f t="shared" si="5"/>
        <v>41850Greater Bay Area4_21All</v>
      </c>
      <c r="B382" s="7">
        <v>41850</v>
      </c>
      <c r="C382" s="49">
        <v>21</v>
      </c>
      <c r="D382" s="49" t="s">
        <v>10</v>
      </c>
      <c r="E382" s="49">
        <v>1.8486214999999999</v>
      </c>
      <c r="F382" s="49">
        <v>1.8969575000000001</v>
      </c>
      <c r="G382" s="49">
        <v>4</v>
      </c>
      <c r="H382" s="49">
        <v>5337.1</v>
      </c>
      <c r="I382" s="49">
        <v>52904.758999999998</v>
      </c>
      <c r="J382" s="49">
        <v>76.127039999999994</v>
      </c>
      <c r="K382" s="49">
        <v>1.4067649999999999E-2</v>
      </c>
      <c r="L382" s="49">
        <v>1.4072919999999999E-2</v>
      </c>
      <c r="M382" s="49">
        <v>3.4079600000000002E-2</v>
      </c>
      <c r="N382" s="49">
        <v>-4.8335999999999997E-2</v>
      </c>
      <c r="O382" s="49">
        <v>-9.195789E-2</v>
      </c>
      <c r="P382" s="49">
        <v>-6.6398189999999996E-2</v>
      </c>
      <c r="Q382" s="49">
        <v>-4.8335999999999997E-2</v>
      </c>
      <c r="R382" s="49">
        <v>-3.0273810000000002E-2</v>
      </c>
      <c r="S382" s="49">
        <v>-4.7141099999999997E-3</v>
      </c>
      <c r="T382" s="49" t="s">
        <v>19</v>
      </c>
      <c r="W382" s="7"/>
    </row>
    <row r="383" spans="1:23" x14ac:dyDescent="0.25">
      <c r="A383" s="49" t="str">
        <f t="shared" si="5"/>
        <v>41850Greater Bay Area4_23All</v>
      </c>
      <c r="B383" s="7">
        <v>41850</v>
      </c>
      <c r="C383" s="49">
        <v>23</v>
      </c>
      <c r="D383" s="49" t="s">
        <v>10</v>
      </c>
      <c r="E383" s="49">
        <v>1.3762943999999999</v>
      </c>
      <c r="F383" s="49">
        <v>1.3675269000000001</v>
      </c>
      <c r="G383" s="49">
        <v>4</v>
      </c>
      <c r="H383" s="49">
        <v>5337.1</v>
      </c>
      <c r="I383" s="49">
        <v>52904.758999999998</v>
      </c>
      <c r="J383" s="49">
        <v>70.825649999999996</v>
      </c>
      <c r="K383" s="49">
        <v>1.1562970000000001E-2</v>
      </c>
      <c r="L383" s="49">
        <v>1.0839400000000001E-2</v>
      </c>
      <c r="M383" s="49">
        <v>2.7139199999999999E-2</v>
      </c>
      <c r="N383" s="49">
        <v>8.7674999999999993E-3</v>
      </c>
      <c r="O383" s="49">
        <v>-2.5970679999999999E-2</v>
      </c>
      <c r="P383" s="49">
        <v>-5.6162800000000004E-3</v>
      </c>
      <c r="Q383" s="49">
        <v>8.7674999999999993E-3</v>
      </c>
      <c r="R383" s="49">
        <v>2.315128E-2</v>
      </c>
      <c r="S383" s="49">
        <v>4.3505679999999998E-2</v>
      </c>
      <c r="T383" s="49" t="s">
        <v>19</v>
      </c>
      <c r="W383" s="7"/>
    </row>
    <row r="384" spans="1:23" x14ac:dyDescent="0.25">
      <c r="A384" s="49" t="str">
        <f t="shared" si="5"/>
        <v>41850Greater Bay Area4_15All</v>
      </c>
      <c r="B384" s="7">
        <v>41850</v>
      </c>
      <c r="C384" s="49">
        <v>15</v>
      </c>
      <c r="D384" s="49" t="s">
        <v>10</v>
      </c>
      <c r="E384" s="49">
        <v>1.4129985</v>
      </c>
      <c r="F384" s="49">
        <v>1.5244892999999999</v>
      </c>
      <c r="G384" s="49">
        <v>4</v>
      </c>
      <c r="H384" s="49">
        <v>5337.1</v>
      </c>
      <c r="I384" s="49">
        <v>52904.758999999998</v>
      </c>
      <c r="J384" s="49">
        <v>86.391580000000005</v>
      </c>
      <c r="K384" s="49">
        <v>1.535283E-2</v>
      </c>
      <c r="L384" s="49">
        <v>1.6111170000000001E-2</v>
      </c>
      <c r="M384" s="49">
        <v>3.8120899999999999E-2</v>
      </c>
      <c r="N384" s="49">
        <v>-0.1114908</v>
      </c>
      <c r="O384" s="49">
        <v>-0.16028555</v>
      </c>
      <c r="P384" s="49">
        <v>-0.13169487999999999</v>
      </c>
      <c r="Q384" s="49">
        <v>-0.1114908</v>
      </c>
      <c r="R384" s="49">
        <v>-9.1286720000000002E-2</v>
      </c>
      <c r="S384" s="49">
        <v>-6.2696050000000003E-2</v>
      </c>
      <c r="T384" s="49" t="s">
        <v>19</v>
      </c>
      <c r="W384" s="7"/>
    </row>
    <row r="385" spans="1:23" x14ac:dyDescent="0.25">
      <c r="A385" s="49" t="str">
        <f t="shared" si="5"/>
        <v>41850Greater Bay Area4_2All</v>
      </c>
      <c r="B385" s="7">
        <v>41850</v>
      </c>
      <c r="C385" s="49">
        <v>2</v>
      </c>
      <c r="D385" s="49" t="s">
        <v>10</v>
      </c>
      <c r="E385" s="49">
        <v>0.69565403000000003</v>
      </c>
      <c r="F385" s="49">
        <v>0.69436922000000001</v>
      </c>
      <c r="G385" s="49">
        <v>4</v>
      </c>
      <c r="H385" s="49">
        <v>5337.1</v>
      </c>
      <c r="I385" s="49">
        <v>52904.758999999998</v>
      </c>
      <c r="J385" s="49">
        <v>67.835419999999999</v>
      </c>
      <c r="K385" s="49">
        <v>6.7738099999999999E-3</v>
      </c>
      <c r="L385" s="49">
        <v>6.6665800000000001E-3</v>
      </c>
      <c r="M385" s="49">
        <v>1.6276700000000002E-2</v>
      </c>
      <c r="N385" s="49">
        <v>1.2848099999999999E-3</v>
      </c>
      <c r="O385" s="49">
        <v>-1.954937E-2</v>
      </c>
      <c r="P385" s="49">
        <v>-7.3418399999999997E-3</v>
      </c>
      <c r="Q385" s="49">
        <v>1.2848099999999999E-3</v>
      </c>
      <c r="R385" s="49">
        <v>9.9114600000000004E-3</v>
      </c>
      <c r="S385" s="49">
        <v>2.2118990000000002E-2</v>
      </c>
      <c r="T385" s="49" t="s">
        <v>19</v>
      </c>
      <c r="W385" s="7"/>
    </row>
    <row r="386" spans="1:23" x14ac:dyDescent="0.25">
      <c r="A386" s="49" t="str">
        <f t="shared" si="5"/>
        <v>41850Greater Bay Area5_18All</v>
      </c>
      <c r="B386" s="7">
        <v>41850</v>
      </c>
      <c r="C386" s="49">
        <v>18</v>
      </c>
      <c r="D386" s="49" t="s">
        <v>10</v>
      </c>
      <c r="E386" s="49">
        <v>2.1609695000000002</v>
      </c>
      <c r="F386" s="49">
        <v>2.2510300999999999</v>
      </c>
      <c r="G386" s="49">
        <v>5</v>
      </c>
      <c r="H386" s="49">
        <v>5209.2110000000002</v>
      </c>
      <c r="I386" s="49">
        <v>52904.758999999998</v>
      </c>
      <c r="J386" s="49">
        <v>87.697360000000003</v>
      </c>
      <c r="K386" s="49">
        <v>1.7509819999999999E-2</v>
      </c>
      <c r="L386" s="49">
        <v>1.7670970000000001E-2</v>
      </c>
      <c r="M386" s="49">
        <v>4.2467699999999997E-2</v>
      </c>
      <c r="N386" s="49">
        <v>-9.0060600000000005E-2</v>
      </c>
      <c r="O386" s="49">
        <v>-0.14441925999999999</v>
      </c>
      <c r="P386" s="49">
        <v>-0.11256848</v>
      </c>
      <c r="Q386" s="49">
        <v>-9.0060600000000005E-2</v>
      </c>
      <c r="R386" s="49">
        <v>-6.7552719999999997E-2</v>
      </c>
      <c r="S386" s="49">
        <v>-3.5701940000000001E-2</v>
      </c>
      <c r="T386" s="49" t="s">
        <v>19</v>
      </c>
      <c r="W386" s="7"/>
    </row>
    <row r="387" spans="1:23" x14ac:dyDescent="0.25">
      <c r="A387" s="49" t="str">
        <f t="shared" ref="A387:A450" si="6">CONCATENATE(B387,D387,G387,"_",C387,T387)</f>
        <v>41850Greater Bay Area5_11All</v>
      </c>
      <c r="B387" s="7">
        <v>41850</v>
      </c>
      <c r="C387" s="49">
        <v>11</v>
      </c>
      <c r="D387" s="49" t="s">
        <v>10</v>
      </c>
      <c r="E387" s="49">
        <v>0.73208989000000002</v>
      </c>
      <c r="F387" s="49">
        <v>0.75494992000000005</v>
      </c>
      <c r="G387" s="49">
        <v>5</v>
      </c>
      <c r="H387" s="49">
        <v>5209.2110000000002</v>
      </c>
      <c r="I387" s="49">
        <v>52904.758999999998</v>
      </c>
      <c r="J387" s="49">
        <v>72.934439999999995</v>
      </c>
      <c r="K387" s="49">
        <v>9.1811900000000005E-3</v>
      </c>
      <c r="L387" s="49">
        <v>9.0804900000000001E-3</v>
      </c>
      <c r="M387" s="49">
        <v>2.2044399999999999E-2</v>
      </c>
      <c r="N387" s="49">
        <v>-2.286003E-2</v>
      </c>
      <c r="O387" s="49">
        <v>-5.1076860000000002E-2</v>
      </c>
      <c r="P387" s="49">
        <v>-3.4543560000000001E-2</v>
      </c>
      <c r="Q387" s="49">
        <v>-2.286003E-2</v>
      </c>
      <c r="R387" s="49">
        <v>-1.1176500000000001E-2</v>
      </c>
      <c r="S387" s="49">
        <v>5.3568000000000001E-3</v>
      </c>
      <c r="T387" s="49" t="s">
        <v>19</v>
      </c>
      <c r="W387" s="7"/>
    </row>
    <row r="388" spans="1:23" x14ac:dyDescent="0.25">
      <c r="A388" s="49" t="str">
        <f t="shared" si="6"/>
        <v>41850Greater Bay Area5_22All</v>
      </c>
      <c r="B388" s="7">
        <v>41850</v>
      </c>
      <c r="C388" s="49">
        <v>22</v>
      </c>
      <c r="D388" s="49" t="s">
        <v>10</v>
      </c>
      <c r="E388" s="49">
        <v>1.6645173</v>
      </c>
      <c r="F388" s="49">
        <v>1.708931</v>
      </c>
      <c r="G388" s="49">
        <v>5</v>
      </c>
      <c r="H388" s="49">
        <v>5209.2110000000002</v>
      </c>
      <c r="I388" s="49">
        <v>52904.758999999998</v>
      </c>
      <c r="J388" s="49">
        <v>72.981930000000006</v>
      </c>
      <c r="K388" s="49">
        <v>1.2897769999999999E-2</v>
      </c>
      <c r="L388" s="49">
        <v>1.303633E-2</v>
      </c>
      <c r="M388" s="49">
        <v>3.1305899999999998E-2</v>
      </c>
      <c r="N388" s="49">
        <v>-4.44137E-2</v>
      </c>
      <c r="O388" s="49">
        <v>-8.4485249999999998E-2</v>
      </c>
      <c r="P388" s="49">
        <v>-6.1005829999999997E-2</v>
      </c>
      <c r="Q388" s="49">
        <v>-4.44137E-2</v>
      </c>
      <c r="R388" s="49">
        <v>-2.782157E-2</v>
      </c>
      <c r="S388" s="49">
        <v>-4.3421500000000003E-3</v>
      </c>
      <c r="T388" s="49" t="s">
        <v>19</v>
      </c>
      <c r="W388" s="7"/>
    </row>
    <row r="389" spans="1:23" x14ac:dyDescent="0.25">
      <c r="A389" s="49" t="str">
        <f t="shared" si="6"/>
        <v>41850Greater Bay Area5_12All</v>
      </c>
      <c r="B389" s="7">
        <v>41850</v>
      </c>
      <c r="C389" s="49">
        <v>12</v>
      </c>
      <c r="D389" s="49" t="s">
        <v>10</v>
      </c>
      <c r="E389" s="49">
        <v>0.82609308000000004</v>
      </c>
      <c r="F389" s="49">
        <v>0.84903276999999999</v>
      </c>
      <c r="G389" s="49">
        <v>5</v>
      </c>
      <c r="H389" s="49">
        <v>5209.2110000000002</v>
      </c>
      <c r="I389" s="49">
        <v>52904.758999999998</v>
      </c>
      <c r="J389" s="49">
        <v>76.904340000000005</v>
      </c>
      <c r="K389" s="49">
        <v>1.0856660000000001E-2</v>
      </c>
      <c r="L389" s="49">
        <v>1.045831E-2</v>
      </c>
      <c r="M389" s="49">
        <v>2.57345E-2</v>
      </c>
      <c r="N389" s="49">
        <v>-2.2939689999999999E-2</v>
      </c>
      <c r="O389" s="49">
        <v>-5.5879850000000002E-2</v>
      </c>
      <c r="P389" s="49">
        <v>-3.6578970000000002E-2</v>
      </c>
      <c r="Q389" s="49">
        <v>-2.2939689999999999E-2</v>
      </c>
      <c r="R389" s="49">
        <v>-9.3004000000000003E-3</v>
      </c>
      <c r="S389" s="49">
        <v>1.0000469999999999E-2</v>
      </c>
      <c r="T389" s="49" t="s">
        <v>19</v>
      </c>
      <c r="W389" s="7"/>
    </row>
    <row r="390" spans="1:23" x14ac:dyDescent="0.25">
      <c r="A390" s="49" t="str">
        <f t="shared" si="6"/>
        <v>41850Greater Bay Area5_19All</v>
      </c>
      <c r="B390" s="7">
        <v>41850</v>
      </c>
      <c r="C390" s="49">
        <v>19</v>
      </c>
      <c r="D390" s="49" t="s">
        <v>10</v>
      </c>
      <c r="E390" s="49">
        <v>2.2064403000000001</v>
      </c>
      <c r="F390" s="49">
        <v>2.2732665000000001</v>
      </c>
      <c r="G390" s="49">
        <v>5</v>
      </c>
      <c r="H390" s="49">
        <v>5209.2110000000002</v>
      </c>
      <c r="I390" s="49">
        <v>52904.758999999998</v>
      </c>
      <c r="J390" s="49">
        <v>85.844999999999999</v>
      </c>
      <c r="K390" s="49">
        <v>1.6748949999999999E-2</v>
      </c>
      <c r="L390" s="49">
        <v>1.6965069999999999E-2</v>
      </c>
      <c r="M390" s="49">
        <v>4.0697499999999998E-2</v>
      </c>
      <c r="N390" s="49">
        <v>-6.6826200000000002E-2</v>
      </c>
      <c r="O390" s="49">
        <v>-0.118919</v>
      </c>
      <c r="P390" s="49">
        <v>-8.8395870000000001E-2</v>
      </c>
      <c r="Q390" s="49">
        <v>-6.6826200000000002E-2</v>
      </c>
      <c r="R390" s="49">
        <v>-4.5256520000000001E-2</v>
      </c>
      <c r="S390" s="49">
        <v>-1.4733400000000001E-2</v>
      </c>
      <c r="T390" s="49" t="s">
        <v>19</v>
      </c>
      <c r="W390" s="7"/>
    </row>
    <row r="391" spans="1:23" x14ac:dyDescent="0.25">
      <c r="A391" s="49" t="str">
        <f t="shared" si="6"/>
        <v>41850Greater Bay Area5_5All</v>
      </c>
      <c r="B391" s="7">
        <v>41850</v>
      </c>
      <c r="C391" s="49">
        <v>5</v>
      </c>
      <c r="D391" s="49" t="s">
        <v>10</v>
      </c>
      <c r="E391" s="49">
        <v>0.52903739999999999</v>
      </c>
      <c r="F391" s="49">
        <v>0.54486816999999999</v>
      </c>
      <c r="G391" s="49">
        <v>5</v>
      </c>
      <c r="H391" s="49">
        <v>5209.2110000000002</v>
      </c>
      <c r="I391" s="49">
        <v>52904.758999999998</v>
      </c>
      <c r="J391" s="49">
        <v>64.130359999999996</v>
      </c>
      <c r="K391" s="49">
        <v>4.4578100000000004E-3</v>
      </c>
      <c r="L391" s="49">
        <v>4.9917499999999997E-3</v>
      </c>
      <c r="M391" s="49">
        <v>1.14246E-2</v>
      </c>
      <c r="N391" s="49">
        <v>-1.5830770000000001E-2</v>
      </c>
      <c r="O391" s="49">
        <v>-3.045426E-2</v>
      </c>
      <c r="P391" s="49">
        <v>-2.1885809999999999E-2</v>
      </c>
      <c r="Q391" s="49">
        <v>-1.5830770000000001E-2</v>
      </c>
      <c r="R391" s="49">
        <v>-9.7757299999999998E-3</v>
      </c>
      <c r="S391" s="49">
        <v>-1.20728E-3</v>
      </c>
      <c r="T391" s="49" t="s">
        <v>19</v>
      </c>
      <c r="W391" s="7"/>
    </row>
    <row r="392" spans="1:23" x14ac:dyDescent="0.25">
      <c r="A392" s="49" t="str">
        <f t="shared" si="6"/>
        <v>41850Greater Bay Area5_24All</v>
      </c>
      <c r="B392" s="7">
        <v>41850</v>
      </c>
      <c r="C392" s="49">
        <v>24</v>
      </c>
      <c r="D392" s="49" t="s">
        <v>10</v>
      </c>
      <c r="E392" s="49">
        <v>1.0537198000000001</v>
      </c>
      <c r="F392" s="49">
        <v>1.0707207000000001</v>
      </c>
      <c r="G392" s="49">
        <v>5</v>
      </c>
      <c r="H392" s="49">
        <v>5209.2110000000002</v>
      </c>
      <c r="I392" s="49">
        <v>52904.758999999998</v>
      </c>
      <c r="J392" s="49">
        <v>68.426270000000002</v>
      </c>
      <c r="K392" s="49">
        <v>9.5597600000000005E-3</v>
      </c>
      <c r="L392" s="49">
        <v>9.2658199999999993E-3</v>
      </c>
      <c r="M392" s="49">
        <v>2.27277E-2</v>
      </c>
      <c r="N392" s="49">
        <v>-1.7000899999999999E-2</v>
      </c>
      <c r="O392" s="49">
        <v>-4.6092359999999999E-2</v>
      </c>
      <c r="P392" s="49">
        <v>-2.9046579999999999E-2</v>
      </c>
      <c r="Q392" s="49">
        <v>-1.7000899999999999E-2</v>
      </c>
      <c r="R392" s="49">
        <v>-4.9552199999999998E-3</v>
      </c>
      <c r="S392" s="49">
        <v>1.209056E-2</v>
      </c>
      <c r="T392" s="49" t="s">
        <v>19</v>
      </c>
      <c r="W392" s="7"/>
    </row>
    <row r="393" spans="1:23" x14ac:dyDescent="0.25">
      <c r="A393" s="49" t="str">
        <f t="shared" si="6"/>
        <v>41850Greater Bay Area5_13All</v>
      </c>
      <c r="B393" s="7">
        <v>41850</v>
      </c>
      <c r="C393" s="49">
        <v>13</v>
      </c>
      <c r="D393" s="49" t="s">
        <v>10</v>
      </c>
      <c r="E393" s="49">
        <v>0.99120900000000001</v>
      </c>
      <c r="F393" s="49">
        <v>1.0156731999999999</v>
      </c>
      <c r="G393" s="49">
        <v>5</v>
      </c>
      <c r="H393" s="49">
        <v>5209.2110000000002</v>
      </c>
      <c r="I393" s="49">
        <v>52904.758999999998</v>
      </c>
      <c r="J393" s="49">
        <v>81.110489999999999</v>
      </c>
      <c r="K393" s="49">
        <v>1.2601279999999999E-2</v>
      </c>
      <c r="L393" s="49">
        <v>1.2152019999999999E-2</v>
      </c>
      <c r="M393" s="49">
        <v>2.9885399999999999E-2</v>
      </c>
      <c r="N393" s="49">
        <v>-2.4464199999999998E-2</v>
      </c>
      <c r="O393" s="49">
        <v>-6.2717510000000004E-2</v>
      </c>
      <c r="P393" s="49">
        <v>-4.0303459999999999E-2</v>
      </c>
      <c r="Q393" s="49">
        <v>-2.4464199999999998E-2</v>
      </c>
      <c r="R393" s="49">
        <v>-8.6249399999999993E-3</v>
      </c>
      <c r="S393" s="49">
        <v>1.378911E-2</v>
      </c>
      <c r="T393" s="49" t="s">
        <v>19</v>
      </c>
      <c r="W393" s="7"/>
    </row>
    <row r="394" spans="1:23" x14ac:dyDescent="0.25">
      <c r="A394" s="49" t="str">
        <f t="shared" si="6"/>
        <v>41850Greater Bay Area5_17All</v>
      </c>
      <c r="B394" s="7">
        <v>41850</v>
      </c>
      <c r="C394" s="49">
        <v>17</v>
      </c>
      <c r="D394" s="49" t="s">
        <v>10</v>
      </c>
      <c r="E394" s="49">
        <v>1.9641985</v>
      </c>
      <c r="F394" s="49">
        <v>2.0598231</v>
      </c>
      <c r="G394" s="49">
        <v>5</v>
      </c>
      <c r="H394" s="49">
        <v>5209.2110000000002</v>
      </c>
      <c r="I394" s="49">
        <v>52904.758999999998</v>
      </c>
      <c r="J394" s="49">
        <v>89.417599999999993</v>
      </c>
      <c r="K394" s="49">
        <v>1.7282800000000001E-2</v>
      </c>
      <c r="L394" s="49">
        <v>1.731982E-2</v>
      </c>
      <c r="M394" s="49">
        <v>4.1769500000000001E-2</v>
      </c>
      <c r="N394" s="49">
        <v>-9.5624600000000004E-2</v>
      </c>
      <c r="O394" s="49">
        <v>-0.14908956000000001</v>
      </c>
      <c r="P394" s="49">
        <v>-0.11776244</v>
      </c>
      <c r="Q394" s="49">
        <v>-9.5624600000000004E-2</v>
      </c>
      <c r="R394" s="49">
        <v>-7.3486770000000007E-2</v>
      </c>
      <c r="S394" s="49">
        <v>-4.2159639999999998E-2</v>
      </c>
      <c r="T394" s="49" t="s">
        <v>19</v>
      </c>
      <c r="W394" s="7"/>
    </row>
    <row r="395" spans="1:23" x14ac:dyDescent="0.25">
      <c r="A395" s="49" t="str">
        <f t="shared" si="6"/>
        <v>41850Greater Bay Area5_23All</v>
      </c>
      <c r="B395" s="7">
        <v>41850</v>
      </c>
      <c r="C395" s="49">
        <v>23</v>
      </c>
      <c r="D395" s="49" t="s">
        <v>10</v>
      </c>
      <c r="E395" s="49">
        <v>1.3762943999999999</v>
      </c>
      <c r="F395" s="49">
        <v>1.3912738</v>
      </c>
      <c r="G395" s="49">
        <v>5</v>
      </c>
      <c r="H395" s="49">
        <v>5209.2110000000002</v>
      </c>
      <c r="I395" s="49">
        <v>52904.758999999998</v>
      </c>
      <c r="J395" s="49">
        <v>70.825649999999996</v>
      </c>
      <c r="K395" s="49">
        <v>1.1562970000000001E-2</v>
      </c>
      <c r="L395" s="49">
        <v>1.134347E-2</v>
      </c>
      <c r="M395" s="49">
        <v>2.7652199999999998E-2</v>
      </c>
      <c r="N395" s="49">
        <v>-1.49794E-2</v>
      </c>
      <c r="O395" s="49">
        <v>-5.0374219999999997E-2</v>
      </c>
      <c r="P395" s="49">
        <v>-2.9635069999999999E-2</v>
      </c>
      <c r="Q395" s="49">
        <v>-1.49794E-2</v>
      </c>
      <c r="R395" s="49">
        <v>-3.2372999999999999E-4</v>
      </c>
      <c r="S395" s="49">
        <v>2.041542E-2</v>
      </c>
      <c r="T395" s="49" t="s">
        <v>19</v>
      </c>
      <c r="W395" s="7"/>
    </row>
    <row r="396" spans="1:23" x14ac:dyDescent="0.25">
      <c r="A396" s="49" t="str">
        <f t="shared" si="6"/>
        <v>41850Greater Bay Area5_16All</v>
      </c>
      <c r="B396" s="7">
        <v>41850</v>
      </c>
      <c r="C396" s="49">
        <v>16</v>
      </c>
      <c r="D396" s="49" t="s">
        <v>10</v>
      </c>
      <c r="E396" s="49">
        <v>1.7078701000000001</v>
      </c>
      <c r="F396" s="49">
        <v>1.8040670000000001</v>
      </c>
      <c r="G396" s="49">
        <v>5</v>
      </c>
      <c r="H396" s="49">
        <v>5209.2110000000002</v>
      </c>
      <c r="I396" s="49">
        <v>52904.758999999998</v>
      </c>
      <c r="J396" s="49">
        <v>89.758539999999996</v>
      </c>
      <c r="K396" s="49">
        <v>1.6769849999999999E-2</v>
      </c>
      <c r="L396" s="49">
        <v>1.656465E-2</v>
      </c>
      <c r="M396" s="49">
        <v>4.02396E-2</v>
      </c>
      <c r="N396" s="49">
        <v>-9.6196900000000002E-2</v>
      </c>
      <c r="O396" s="49">
        <v>-0.14770359</v>
      </c>
      <c r="P396" s="49">
        <v>-0.11752389000000001</v>
      </c>
      <c r="Q396" s="49">
        <v>-9.6196900000000002E-2</v>
      </c>
      <c r="R396" s="49">
        <v>-7.4869909999999998E-2</v>
      </c>
      <c r="S396" s="49">
        <v>-4.4690210000000001E-2</v>
      </c>
      <c r="T396" s="49" t="s">
        <v>19</v>
      </c>
      <c r="W396" s="7"/>
    </row>
    <row r="397" spans="1:23" x14ac:dyDescent="0.25">
      <c r="A397" s="49" t="str">
        <f t="shared" si="6"/>
        <v>41850Greater Bay Area5_10All</v>
      </c>
      <c r="B397" s="7">
        <v>41850</v>
      </c>
      <c r="C397" s="49">
        <v>10</v>
      </c>
      <c r="D397" s="49" t="s">
        <v>10</v>
      </c>
      <c r="E397" s="49">
        <v>0.68738208999999995</v>
      </c>
      <c r="F397" s="49">
        <v>0.70694277999999999</v>
      </c>
      <c r="G397" s="49">
        <v>5</v>
      </c>
      <c r="H397" s="49">
        <v>5209.2110000000002</v>
      </c>
      <c r="I397" s="49">
        <v>52904.758999999998</v>
      </c>
      <c r="J397" s="49">
        <v>70.469470000000001</v>
      </c>
      <c r="K397" s="49">
        <v>7.3827299999999997E-3</v>
      </c>
      <c r="L397" s="49">
        <v>7.5290299999999999E-3</v>
      </c>
      <c r="M397" s="49">
        <v>1.8001E-2</v>
      </c>
      <c r="N397" s="49">
        <v>-1.9560689999999999E-2</v>
      </c>
      <c r="O397" s="49">
        <v>-4.2601970000000003E-2</v>
      </c>
      <c r="P397" s="49">
        <v>-2.9101220000000001E-2</v>
      </c>
      <c r="Q397" s="49">
        <v>-1.9560689999999999E-2</v>
      </c>
      <c r="R397" s="49">
        <v>-1.002016E-2</v>
      </c>
      <c r="S397" s="49">
        <v>3.48059E-3</v>
      </c>
      <c r="T397" s="49" t="s">
        <v>19</v>
      </c>
      <c r="W397" s="7"/>
    </row>
    <row r="398" spans="1:23" x14ac:dyDescent="0.25">
      <c r="A398" s="49" t="str">
        <f t="shared" si="6"/>
        <v>41850Greater Bay Area5_3All</v>
      </c>
      <c r="B398" s="7">
        <v>41850</v>
      </c>
      <c r="C398" s="49">
        <v>3</v>
      </c>
      <c r="D398" s="49" t="s">
        <v>10</v>
      </c>
      <c r="E398" s="49">
        <v>0.61316543999999995</v>
      </c>
      <c r="F398" s="49">
        <v>0.61592482000000004</v>
      </c>
      <c r="G398" s="49">
        <v>5</v>
      </c>
      <c r="H398" s="49">
        <v>5209.2110000000002</v>
      </c>
      <c r="I398" s="49">
        <v>52904.758999999998</v>
      </c>
      <c r="J398" s="49">
        <v>65.867040000000003</v>
      </c>
      <c r="K398" s="49">
        <v>5.9103300000000001E-3</v>
      </c>
      <c r="L398" s="49">
        <v>5.6089800000000004E-3</v>
      </c>
      <c r="M398" s="49">
        <v>1.39101E-2</v>
      </c>
      <c r="N398" s="49">
        <v>-2.7593800000000001E-3</v>
      </c>
      <c r="O398" s="49">
        <v>-2.0564309999999999E-2</v>
      </c>
      <c r="P398" s="49">
        <v>-1.013173E-2</v>
      </c>
      <c r="Q398" s="49">
        <v>-2.7593800000000001E-3</v>
      </c>
      <c r="R398" s="49">
        <v>4.6129700000000001E-3</v>
      </c>
      <c r="S398" s="49">
        <v>1.504555E-2</v>
      </c>
      <c r="T398" s="49" t="s">
        <v>19</v>
      </c>
      <c r="W398" s="7"/>
    </row>
    <row r="399" spans="1:23" x14ac:dyDescent="0.25">
      <c r="A399" s="49" t="str">
        <f t="shared" si="6"/>
        <v>41850Greater Bay Area5_4All</v>
      </c>
      <c r="B399" s="7">
        <v>41850</v>
      </c>
      <c r="C399" s="49">
        <v>4</v>
      </c>
      <c r="D399" s="49" t="s">
        <v>10</v>
      </c>
      <c r="E399" s="49">
        <v>0.55387732000000001</v>
      </c>
      <c r="F399" s="49">
        <v>0.56131461000000005</v>
      </c>
      <c r="G399" s="49">
        <v>5</v>
      </c>
      <c r="H399" s="49">
        <v>5209.2110000000002</v>
      </c>
      <c r="I399" s="49">
        <v>52904.758999999998</v>
      </c>
      <c r="J399" s="49">
        <v>65.154619999999994</v>
      </c>
      <c r="K399" s="49">
        <v>4.9218700000000001E-3</v>
      </c>
      <c r="L399" s="49">
        <v>4.7589499999999996E-3</v>
      </c>
      <c r="M399" s="49">
        <v>1.1687700000000001E-2</v>
      </c>
      <c r="N399" s="49">
        <v>-7.43729E-3</v>
      </c>
      <c r="O399" s="49">
        <v>-2.2397549999999999E-2</v>
      </c>
      <c r="P399" s="49">
        <v>-1.363177E-2</v>
      </c>
      <c r="Q399" s="49">
        <v>-7.43729E-3</v>
      </c>
      <c r="R399" s="49">
        <v>-1.24281E-3</v>
      </c>
      <c r="S399" s="49">
        <v>7.5229700000000004E-3</v>
      </c>
      <c r="T399" s="49" t="s">
        <v>19</v>
      </c>
      <c r="W399" s="7"/>
    </row>
    <row r="400" spans="1:23" x14ac:dyDescent="0.25">
      <c r="A400" s="49" t="str">
        <f t="shared" si="6"/>
        <v>41850Greater Bay Area5_15All</v>
      </c>
      <c r="B400" s="7">
        <v>41850</v>
      </c>
      <c r="C400" s="49">
        <v>15</v>
      </c>
      <c r="D400" s="49" t="s">
        <v>10</v>
      </c>
      <c r="E400" s="49">
        <v>1.4129985</v>
      </c>
      <c r="F400" s="49">
        <v>1.2246916000000001</v>
      </c>
      <c r="G400" s="49">
        <v>5</v>
      </c>
      <c r="H400" s="49">
        <v>5209.2110000000002</v>
      </c>
      <c r="I400" s="49">
        <v>52904.758999999998</v>
      </c>
      <c r="J400" s="49">
        <v>86.391580000000005</v>
      </c>
      <c r="K400" s="49">
        <v>1.535283E-2</v>
      </c>
      <c r="L400" s="49">
        <v>1.2720530000000001E-2</v>
      </c>
      <c r="M400" s="49">
        <v>3.4038199999999998E-2</v>
      </c>
      <c r="N400" s="49">
        <v>0.1883069</v>
      </c>
      <c r="O400" s="49">
        <v>0.14473800000000001</v>
      </c>
      <c r="P400" s="49">
        <v>0.17026664999999999</v>
      </c>
      <c r="Q400" s="49">
        <v>0.1883069</v>
      </c>
      <c r="R400" s="49">
        <v>0.20634715000000001</v>
      </c>
      <c r="S400" s="49">
        <v>0.23187579999999999</v>
      </c>
      <c r="T400" s="49" t="s">
        <v>19</v>
      </c>
      <c r="W400" s="7"/>
    </row>
    <row r="401" spans="1:23" x14ac:dyDescent="0.25">
      <c r="A401" s="49" t="str">
        <f t="shared" si="6"/>
        <v>41850Greater Bay Area5_8All</v>
      </c>
      <c r="B401" s="7">
        <v>41850</v>
      </c>
      <c r="C401" s="49">
        <v>8</v>
      </c>
      <c r="D401" s="49" t="s">
        <v>10</v>
      </c>
      <c r="E401" s="49">
        <v>0.67202220999999995</v>
      </c>
      <c r="F401" s="49">
        <v>0.66667151999999996</v>
      </c>
      <c r="G401" s="49">
        <v>5</v>
      </c>
      <c r="H401" s="49">
        <v>5209.2110000000002</v>
      </c>
      <c r="I401" s="49">
        <v>52904.758999999998</v>
      </c>
      <c r="J401" s="49">
        <v>64.21172</v>
      </c>
      <c r="K401" s="49">
        <v>5.44825E-3</v>
      </c>
      <c r="L401" s="49">
        <v>5.2088200000000003E-3</v>
      </c>
      <c r="M401" s="49">
        <v>1.2867699999999999E-2</v>
      </c>
      <c r="N401" s="49">
        <v>5.35069E-3</v>
      </c>
      <c r="O401" s="49">
        <v>-1.111997E-2</v>
      </c>
      <c r="P401" s="49">
        <v>-1.46919E-3</v>
      </c>
      <c r="Q401" s="49">
        <v>5.35069E-3</v>
      </c>
      <c r="R401" s="49">
        <v>1.217057E-2</v>
      </c>
      <c r="S401" s="49">
        <v>2.182135E-2</v>
      </c>
      <c r="T401" s="49" t="s">
        <v>19</v>
      </c>
      <c r="W401" s="7"/>
    </row>
    <row r="402" spans="1:23" x14ac:dyDescent="0.25">
      <c r="A402" s="49" t="str">
        <f t="shared" si="6"/>
        <v>41850Greater Bay Area5_2All</v>
      </c>
      <c r="B402" s="7">
        <v>41850</v>
      </c>
      <c r="C402" s="49">
        <v>2</v>
      </c>
      <c r="D402" s="49" t="s">
        <v>10</v>
      </c>
      <c r="E402" s="49">
        <v>0.69565403000000003</v>
      </c>
      <c r="F402" s="49">
        <v>0.70008778999999999</v>
      </c>
      <c r="G402" s="49">
        <v>5</v>
      </c>
      <c r="H402" s="49">
        <v>5209.2110000000002</v>
      </c>
      <c r="I402" s="49">
        <v>52904.758999999998</v>
      </c>
      <c r="J402" s="49">
        <v>67.835419999999999</v>
      </c>
      <c r="K402" s="49">
        <v>6.7738099999999999E-3</v>
      </c>
      <c r="L402" s="49">
        <v>6.5351599999999999E-3</v>
      </c>
      <c r="M402" s="49">
        <v>1.6068200000000001E-2</v>
      </c>
      <c r="N402" s="49">
        <v>-4.4337600000000001E-3</v>
      </c>
      <c r="O402" s="49">
        <v>-2.5001059999999999E-2</v>
      </c>
      <c r="P402" s="49">
        <v>-1.294991E-2</v>
      </c>
      <c r="Q402" s="49">
        <v>-4.4337600000000001E-3</v>
      </c>
      <c r="R402" s="49">
        <v>4.08239E-3</v>
      </c>
      <c r="S402" s="49">
        <v>1.6133539999999998E-2</v>
      </c>
      <c r="T402" s="49" t="s">
        <v>19</v>
      </c>
      <c r="W402" s="7"/>
    </row>
    <row r="403" spans="1:23" x14ac:dyDescent="0.25">
      <c r="A403" s="49" t="str">
        <f t="shared" si="6"/>
        <v>41850Greater Bay Area5_14All</v>
      </c>
      <c r="B403" s="7">
        <v>41850</v>
      </c>
      <c r="C403" s="49">
        <v>14</v>
      </c>
      <c r="D403" s="49" t="s">
        <v>10</v>
      </c>
      <c r="E403" s="49">
        <v>1.1677005</v>
      </c>
      <c r="F403" s="49">
        <v>1.1601764999999999</v>
      </c>
      <c r="G403" s="49">
        <v>5</v>
      </c>
      <c r="H403" s="49">
        <v>5209.2110000000002</v>
      </c>
      <c r="I403" s="49">
        <v>52904.758999999998</v>
      </c>
      <c r="J403" s="49">
        <v>83.741590000000002</v>
      </c>
      <c r="K403" s="49">
        <v>1.397785E-2</v>
      </c>
      <c r="L403" s="49">
        <v>1.3317799999999999E-2</v>
      </c>
      <c r="M403" s="49">
        <v>3.2959200000000001E-2</v>
      </c>
      <c r="N403" s="49">
        <v>7.5240000000000003E-3</v>
      </c>
      <c r="O403" s="49">
        <v>-3.4663779999999998E-2</v>
      </c>
      <c r="P403" s="49">
        <v>-9.9443799999999992E-3</v>
      </c>
      <c r="Q403" s="49">
        <v>7.5240000000000003E-3</v>
      </c>
      <c r="R403" s="49">
        <v>2.4992380000000002E-2</v>
      </c>
      <c r="S403" s="49">
        <v>4.9711779999999997E-2</v>
      </c>
      <c r="T403" s="49" t="s">
        <v>19</v>
      </c>
      <c r="W403" s="7"/>
    </row>
    <row r="404" spans="1:23" x14ac:dyDescent="0.25">
      <c r="A404" s="49" t="str">
        <f t="shared" si="6"/>
        <v>41850Greater Bay Area5_6All</v>
      </c>
      <c r="B404" s="7">
        <v>41850</v>
      </c>
      <c r="C404" s="49">
        <v>6</v>
      </c>
      <c r="D404" s="49" t="s">
        <v>10</v>
      </c>
      <c r="E404" s="49">
        <v>0.54380085</v>
      </c>
      <c r="F404" s="49">
        <v>0.56782792999999998</v>
      </c>
      <c r="G404" s="49">
        <v>5</v>
      </c>
      <c r="H404" s="49">
        <v>5209.2110000000002</v>
      </c>
      <c r="I404" s="49">
        <v>52904.758999999998</v>
      </c>
      <c r="J404" s="49">
        <v>63.361409999999999</v>
      </c>
      <c r="K404" s="49">
        <v>4.3584100000000001E-3</v>
      </c>
      <c r="L404" s="49">
        <v>5.2155700000000001E-3</v>
      </c>
      <c r="M404" s="49">
        <v>1.1602599999999999E-2</v>
      </c>
      <c r="N404" s="49">
        <v>-2.4027079999999999E-2</v>
      </c>
      <c r="O404" s="49">
        <v>-3.8878410000000002E-2</v>
      </c>
      <c r="P404" s="49">
        <v>-3.0176459999999999E-2</v>
      </c>
      <c r="Q404" s="49">
        <v>-2.4027079999999999E-2</v>
      </c>
      <c r="R404" s="49">
        <v>-1.78777E-2</v>
      </c>
      <c r="S404" s="49">
        <v>-9.1757499999999999E-3</v>
      </c>
      <c r="T404" s="49" t="s">
        <v>19</v>
      </c>
      <c r="W404" s="7"/>
    </row>
    <row r="405" spans="1:23" x14ac:dyDescent="0.25">
      <c r="A405" s="49" t="str">
        <f t="shared" si="6"/>
        <v>41850Greater Bay Area5_21All</v>
      </c>
      <c r="B405" s="7">
        <v>41850</v>
      </c>
      <c r="C405" s="49">
        <v>21</v>
      </c>
      <c r="D405" s="49" t="s">
        <v>10</v>
      </c>
      <c r="E405" s="49">
        <v>1.8486214999999999</v>
      </c>
      <c r="F405" s="49">
        <v>1.8828767</v>
      </c>
      <c r="G405" s="49">
        <v>5</v>
      </c>
      <c r="H405" s="49">
        <v>5209.2110000000002</v>
      </c>
      <c r="I405" s="49">
        <v>52904.758999999998</v>
      </c>
      <c r="J405" s="49">
        <v>76.127039999999994</v>
      </c>
      <c r="K405" s="49">
        <v>1.4067649999999999E-2</v>
      </c>
      <c r="L405" s="49">
        <v>1.4196749999999999E-2</v>
      </c>
      <c r="M405" s="49">
        <v>3.4118799999999998E-2</v>
      </c>
      <c r="N405" s="49">
        <v>-3.42552E-2</v>
      </c>
      <c r="O405" s="49">
        <v>-7.7927259999999998E-2</v>
      </c>
      <c r="P405" s="49">
        <v>-5.2338160000000002E-2</v>
      </c>
      <c r="Q405" s="49">
        <v>-3.42552E-2</v>
      </c>
      <c r="R405" s="49">
        <v>-1.6172240000000001E-2</v>
      </c>
      <c r="S405" s="49">
        <v>9.4168600000000009E-3</v>
      </c>
      <c r="T405" s="49" t="s">
        <v>19</v>
      </c>
      <c r="W405" s="7"/>
    </row>
    <row r="406" spans="1:23" x14ac:dyDescent="0.25">
      <c r="A406" s="49" t="str">
        <f t="shared" si="6"/>
        <v>41850Greater Bay Area5_7All</v>
      </c>
      <c r="B406" s="7">
        <v>41850</v>
      </c>
      <c r="C406" s="49">
        <v>7</v>
      </c>
      <c r="D406" s="49" t="s">
        <v>10</v>
      </c>
      <c r="E406" s="49">
        <v>0.60096813999999998</v>
      </c>
      <c r="F406" s="49">
        <v>0.61601426000000004</v>
      </c>
      <c r="G406" s="49">
        <v>5</v>
      </c>
      <c r="H406" s="49">
        <v>5209.2110000000002</v>
      </c>
      <c r="I406" s="49">
        <v>52904.758999999998</v>
      </c>
      <c r="J406" s="49">
        <v>63.154240000000001</v>
      </c>
      <c r="K406" s="49">
        <v>4.7002099999999998E-3</v>
      </c>
      <c r="L406" s="49">
        <v>4.7257499999999999E-3</v>
      </c>
      <c r="M406" s="49">
        <v>1.1378299999999999E-2</v>
      </c>
      <c r="N406" s="49">
        <v>-1.504612E-2</v>
      </c>
      <c r="O406" s="49">
        <v>-2.9610339999999999E-2</v>
      </c>
      <c r="P406" s="49">
        <v>-2.1076620000000001E-2</v>
      </c>
      <c r="Q406" s="49">
        <v>-1.504612E-2</v>
      </c>
      <c r="R406" s="49">
        <v>-9.0156200000000002E-3</v>
      </c>
      <c r="S406" s="49">
        <v>-4.819E-4</v>
      </c>
      <c r="T406" s="49" t="s">
        <v>19</v>
      </c>
      <c r="W406" s="7"/>
    </row>
    <row r="407" spans="1:23" x14ac:dyDescent="0.25">
      <c r="A407" s="49" t="str">
        <f t="shared" si="6"/>
        <v>41850Greater Bay Area5_1All</v>
      </c>
      <c r="B407" s="7">
        <v>41850</v>
      </c>
      <c r="C407" s="49">
        <v>1</v>
      </c>
      <c r="D407" s="49" t="s">
        <v>10</v>
      </c>
      <c r="E407" s="49">
        <v>0.83304555000000002</v>
      </c>
      <c r="F407" s="49">
        <v>0.84588607000000005</v>
      </c>
      <c r="G407" s="49">
        <v>5</v>
      </c>
      <c r="H407" s="49">
        <v>5209.2110000000002</v>
      </c>
      <c r="I407" s="49">
        <v>52904.758999999998</v>
      </c>
      <c r="J407" s="49">
        <v>69.634699999999995</v>
      </c>
      <c r="K407" s="49">
        <v>8.0051600000000007E-3</v>
      </c>
      <c r="L407" s="49">
        <v>7.9240600000000001E-3</v>
      </c>
      <c r="M407" s="49">
        <v>1.9228800000000001E-2</v>
      </c>
      <c r="N407" s="49">
        <v>-1.2840519999999999E-2</v>
      </c>
      <c r="O407" s="49">
        <v>-3.7453380000000001E-2</v>
      </c>
      <c r="P407" s="49">
        <v>-2.3031780000000002E-2</v>
      </c>
      <c r="Q407" s="49">
        <v>-1.2840519999999999E-2</v>
      </c>
      <c r="R407" s="49">
        <v>-2.6492600000000001E-3</v>
      </c>
      <c r="S407" s="49">
        <v>1.1772339999999999E-2</v>
      </c>
      <c r="T407" s="49" t="s">
        <v>19</v>
      </c>
      <c r="W407" s="7"/>
    </row>
    <row r="408" spans="1:23" x14ac:dyDescent="0.25">
      <c r="A408" s="49" t="str">
        <f t="shared" si="6"/>
        <v>41850Greater Bay Area5_20All</v>
      </c>
      <c r="B408" s="7">
        <v>41850</v>
      </c>
      <c r="C408" s="49">
        <v>20</v>
      </c>
      <c r="D408" s="49" t="s">
        <v>10</v>
      </c>
      <c r="E408" s="49">
        <v>2.0687519000000001</v>
      </c>
      <c r="F408" s="49">
        <v>2.0963212000000002</v>
      </c>
      <c r="G408" s="49">
        <v>5</v>
      </c>
      <c r="H408" s="49">
        <v>5209.2110000000002</v>
      </c>
      <c r="I408" s="49">
        <v>52904.758999999998</v>
      </c>
      <c r="J408" s="49">
        <v>81.376819999999995</v>
      </c>
      <c r="K408" s="49">
        <v>1.555347E-2</v>
      </c>
      <c r="L408" s="49">
        <v>1.5643850000000001E-2</v>
      </c>
      <c r="M408" s="49">
        <v>3.7658999999999998E-2</v>
      </c>
      <c r="N408" s="49">
        <v>-2.7569300000000001E-2</v>
      </c>
      <c r="O408" s="49">
        <v>-7.5772820000000005E-2</v>
      </c>
      <c r="P408" s="49">
        <v>-4.7528569999999999E-2</v>
      </c>
      <c r="Q408" s="49">
        <v>-2.7569300000000001E-2</v>
      </c>
      <c r="R408" s="49">
        <v>-7.6100300000000003E-3</v>
      </c>
      <c r="S408" s="49">
        <v>2.0634220000000002E-2</v>
      </c>
      <c r="T408" s="49" t="s">
        <v>19</v>
      </c>
      <c r="W408" s="7"/>
    </row>
    <row r="409" spans="1:23" x14ac:dyDescent="0.25">
      <c r="A409" s="49" t="str">
        <f t="shared" si="6"/>
        <v>41850Greater Bay Area5_9All</v>
      </c>
      <c r="B409" s="7">
        <v>41850</v>
      </c>
      <c r="C409" s="49">
        <v>9</v>
      </c>
      <c r="D409" s="49" t="s">
        <v>10</v>
      </c>
      <c r="E409" s="49">
        <v>0.67132248000000005</v>
      </c>
      <c r="F409" s="49">
        <v>0.6960248</v>
      </c>
      <c r="G409" s="49">
        <v>5</v>
      </c>
      <c r="H409" s="49">
        <v>5209.2110000000002</v>
      </c>
      <c r="I409" s="49">
        <v>52904.758999999998</v>
      </c>
      <c r="J409" s="49">
        <v>67.192859999999996</v>
      </c>
      <c r="K409" s="49">
        <v>5.9698399999999997E-3</v>
      </c>
      <c r="L409" s="49">
        <v>5.9905399999999999E-3</v>
      </c>
      <c r="M409" s="49">
        <v>1.44376E-2</v>
      </c>
      <c r="N409" s="49">
        <v>-2.470232E-2</v>
      </c>
      <c r="O409" s="49">
        <v>-4.3182449999999997E-2</v>
      </c>
      <c r="P409" s="49">
        <v>-3.2354250000000001E-2</v>
      </c>
      <c r="Q409" s="49">
        <v>-2.470232E-2</v>
      </c>
      <c r="R409" s="49">
        <v>-1.7050389999999999E-2</v>
      </c>
      <c r="S409" s="49">
        <v>-6.2221899999999998E-3</v>
      </c>
      <c r="T409" s="49" t="s">
        <v>19</v>
      </c>
      <c r="W409" s="7"/>
    </row>
    <row r="410" spans="1:23" x14ac:dyDescent="0.25">
      <c r="A410" s="49" t="str">
        <f t="shared" si="6"/>
        <v>41850Greater Bay Area6+7_2All</v>
      </c>
      <c r="B410" s="7">
        <v>41850</v>
      </c>
      <c r="C410" s="49">
        <v>2</v>
      </c>
      <c r="D410" s="49" t="s">
        <v>10</v>
      </c>
      <c r="E410" s="49">
        <v>0.69565403000000003</v>
      </c>
      <c r="F410" s="49">
        <v>0.68727596000000002</v>
      </c>
      <c r="G410" s="49" t="s">
        <v>69</v>
      </c>
      <c r="H410" s="49">
        <v>10467.764999999999</v>
      </c>
      <c r="I410" s="49">
        <v>52904.758999999998</v>
      </c>
      <c r="J410" s="49">
        <v>67.835419999999999</v>
      </c>
      <c r="K410" s="49">
        <v>6.7738099999999999E-3</v>
      </c>
      <c r="L410" s="49">
        <v>6.4419200000000003E-3</v>
      </c>
      <c r="M410" s="49">
        <v>1.41326E-2</v>
      </c>
      <c r="N410" s="49">
        <v>8.3780699999999996E-3</v>
      </c>
      <c r="O410" s="49">
        <v>-9.7116600000000004E-3</v>
      </c>
      <c r="P410" s="49">
        <v>8.8778999999999996E-4</v>
      </c>
      <c r="Q410" s="49">
        <v>8.3780699999999996E-3</v>
      </c>
      <c r="R410" s="49">
        <v>1.586835E-2</v>
      </c>
      <c r="S410" s="49">
        <v>2.64678E-2</v>
      </c>
      <c r="T410" s="49" t="s">
        <v>19</v>
      </c>
      <c r="W410" s="7"/>
    </row>
    <row r="411" spans="1:23" x14ac:dyDescent="0.25">
      <c r="A411" s="49" t="str">
        <f t="shared" si="6"/>
        <v>41850Greater Bay Area6+7_5All</v>
      </c>
      <c r="B411" s="7">
        <v>41850</v>
      </c>
      <c r="C411" s="49">
        <v>5</v>
      </c>
      <c r="D411" s="49" t="s">
        <v>10</v>
      </c>
      <c r="E411" s="49">
        <v>0.52903739999999999</v>
      </c>
      <c r="F411" s="49">
        <v>0.53459365999999997</v>
      </c>
      <c r="G411" s="49" t="s">
        <v>69</v>
      </c>
      <c r="H411" s="49">
        <v>10467.764999999999</v>
      </c>
      <c r="I411" s="49">
        <v>52904.758999999998</v>
      </c>
      <c r="J411" s="49">
        <v>64.130359999999996</v>
      </c>
      <c r="K411" s="49">
        <v>4.4578100000000004E-3</v>
      </c>
      <c r="L411" s="49">
        <v>4.2374500000000002E-3</v>
      </c>
      <c r="M411" s="49">
        <v>9.3682999999999995E-3</v>
      </c>
      <c r="N411" s="49">
        <v>-5.5562600000000004E-3</v>
      </c>
      <c r="O411" s="49">
        <v>-1.754768E-2</v>
      </c>
      <c r="P411" s="49">
        <v>-1.052146E-2</v>
      </c>
      <c r="Q411" s="49">
        <v>-5.5562600000000004E-3</v>
      </c>
      <c r="R411" s="49">
        <v>-5.9106000000000002E-4</v>
      </c>
      <c r="S411" s="49">
        <v>6.4351599999999997E-3</v>
      </c>
      <c r="T411" s="49" t="s">
        <v>19</v>
      </c>
      <c r="W411" s="7"/>
    </row>
    <row r="412" spans="1:23" x14ac:dyDescent="0.25">
      <c r="A412" s="49" t="str">
        <f t="shared" si="6"/>
        <v>41850Greater Bay Area6+7_19All</v>
      </c>
      <c r="B412" s="7">
        <v>41850</v>
      </c>
      <c r="C412" s="49">
        <v>19</v>
      </c>
      <c r="D412" s="49" t="s">
        <v>10</v>
      </c>
      <c r="E412" s="49">
        <v>2.2064403000000001</v>
      </c>
      <c r="F412" s="49">
        <v>2.3137042000000001</v>
      </c>
      <c r="G412" s="49" t="s">
        <v>69</v>
      </c>
      <c r="H412" s="49">
        <v>10467.764999999999</v>
      </c>
      <c r="I412" s="49">
        <v>52904.758999999998</v>
      </c>
      <c r="J412" s="49">
        <v>85.844999999999999</v>
      </c>
      <c r="K412" s="49">
        <v>1.6748949999999999E-2</v>
      </c>
      <c r="L412" s="49">
        <v>1.718954E-2</v>
      </c>
      <c r="M412" s="49">
        <v>3.5374500000000003E-2</v>
      </c>
      <c r="N412" s="49">
        <v>-0.1072639</v>
      </c>
      <c r="O412" s="49">
        <v>-0.15254326000000001</v>
      </c>
      <c r="P412" s="49">
        <v>-0.12601238000000001</v>
      </c>
      <c r="Q412" s="49">
        <v>-0.1072639</v>
      </c>
      <c r="R412" s="49">
        <v>-8.8515410000000003E-2</v>
      </c>
      <c r="S412" s="49">
        <v>-6.1984539999999998E-2</v>
      </c>
      <c r="T412" s="49" t="s">
        <v>19</v>
      </c>
      <c r="W412" s="7"/>
    </row>
    <row r="413" spans="1:23" x14ac:dyDescent="0.25">
      <c r="A413" s="49" t="str">
        <f t="shared" si="6"/>
        <v>41850Greater Bay Area6+7_11All</v>
      </c>
      <c r="B413" s="7">
        <v>41850</v>
      </c>
      <c r="C413" s="49">
        <v>11</v>
      </c>
      <c r="D413" s="49" t="s">
        <v>10</v>
      </c>
      <c r="E413" s="49">
        <v>0.73208989000000002</v>
      </c>
      <c r="F413" s="49">
        <v>0.72112536000000005</v>
      </c>
      <c r="G413" s="49" t="s">
        <v>69</v>
      </c>
      <c r="H413" s="49">
        <v>10467.764999999999</v>
      </c>
      <c r="I413" s="49">
        <v>52904.758999999998</v>
      </c>
      <c r="J413" s="49">
        <v>72.934439999999995</v>
      </c>
      <c r="K413" s="49">
        <v>9.1811900000000005E-3</v>
      </c>
      <c r="L413" s="49">
        <v>8.5144599999999997E-3</v>
      </c>
      <c r="M413" s="49">
        <v>1.8934800000000002E-2</v>
      </c>
      <c r="N413" s="49">
        <v>1.096453E-2</v>
      </c>
      <c r="O413" s="49">
        <v>-1.3272010000000001E-2</v>
      </c>
      <c r="P413" s="49">
        <v>9.2909000000000004E-4</v>
      </c>
      <c r="Q413" s="49">
        <v>1.096453E-2</v>
      </c>
      <c r="R413" s="49">
        <v>2.099997E-2</v>
      </c>
      <c r="S413" s="49">
        <v>3.5201070000000001E-2</v>
      </c>
      <c r="T413" s="49" t="s">
        <v>19</v>
      </c>
      <c r="W413" s="7"/>
    </row>
    <row r="414" spans="1:23" x14ac:dyDescent="0.25">
      <c r="A414" s="49" t="str">
        <f t="shared" si="6"/>
        <v>41850Greater Bay Area6+7_7All</v>
      </c>
      <c r="B414" s="7">
        <v>41850</v>
      </c>
      <c r="C414" s="49">
        <v>7</v>
      </c>
      <c r="D414" s="49" t="s">
        <v>10</v>
      </c>
      <c r="E414" s="49">
        <v>0.60096813999999998</v>
      </c>
      <c r="F414" s="49">
        <v>0.61230761</v>
      </c>
      <c r="G414" s="49" t="s">
        <v>69</v>
      </c>
      <c r="H414" s="49">
        <v>10467.764999999999</v>
      </c>
      <c r="I414" s="49">
        <v>52904.758999999998</v>
      </c>
      <c r="J414" s="49">
        <v>63.154240000000001</v>
      </c>
      <c r="K414" s="49">
        <v>4.7002099999999998E-3</v>
      </c>
      <c r="L414" s="49">
        <v>4.5966100000000001E-3</v>
      </c>
      <c r="M414" s="49">
        <v>9.8309000000000001E-3</v>
      </c>
      <c r="N414" s="49">
        <v>-1.1339470000000001E-2</v>
      </c>
      <c r="O414" s="49">
        <v>-2.392302E-2</v>
      </c>
      <c r="P414" s="49">
        <v>-1.6549850000000001E-2</v>
      </c>
      <c r="Q414" s="49">
        <v>-1.1339470000000001E-2</v>
      </c>
      <c r="R414" s="49">
        <v>-6.1290900000000002E-3</v>
      </c>
      <c r="S414" s="49">
        <v>1.2440800000000001E-3</v>
      </c>
      <c r="T414" s="49" t="s">
        <v>19</v>
      </c>
      <c r="W414" s="7"/>
    </row>
    <row r="415" spans="1:23" x14ac:dyDescent="0.25">
      <c r="A415" s="49" t="str">
        <f t="shared" si="6"/>
        <v>41850Greater Bay Area6+7_14All</v>
      </c>
      <c r="B415" s="7">
        <v>41850</v>
      </c>
      <c r="C415" s="49">
        <v>14</v>
      </c>
      <c r="D415" s="49" t="s">
        <v>10</v>
      </c>
      <c r="E415" s="49">
        <v>1.1677005</v>
      </c>
      <c r="F415" s="49">
        <v>1.1611773999999999</v>
      </c>
      <c r="G415" s="49" t="s">
        <v>69</v>
      </c>
      <c r="H415" s="49">
        <v>10467.764999999999</v>
      </c>
      <c r="I415" s="49">
        <v>52904.758999999998</v>
      </c>
      <c r="J415" s="49">
        <v>83.741590000000002</v>
      </c>
      <c r="K415" s="49">
        <v>1.397785E-2</v>
      </c>
      <c r="L415" s="49">
        <v>1.320442E-2</v>
      </c>
      <c r="M415" s="49">
        <v>2.8863300000000001E-2</v>
      </c>
      <c r="N415" s="49">
        <v>6.5231000000000004E-3</v>
      </c>
      <c r="O415" s="49">
        <v>-3.0421920000000002E-2</v>
      </c>
      <c r="P415" s="49">
        <v>-8.7744499999999996E-3</v>
      </c>
      <c r="Q415" s="49">
        <v>6.5231000000000004E-3</v>
      </c>
      <c r="R415" s="49">
        <v>2.182065E-2</v>
      </c>
      <c r="S415" s="49">
        <v>4.3468119999999999E-2</v>
      </c>
      <c r="T415" s="49" t="s">
        <v>19</v>
      </c>
      <c r="W415" s="7"/>
    </row>
    <row r="416" spans="1:23" x14ac:dyDescent="0.25">
      <c r="A416" s="49" t="str">
        <f t="shared" si="6"/>
        <v>41850Greater Bay Area6+7_18All</v>
      </c>
      <c r="B416" s="7">
        <v>41850</v>
      </c>
      <c r="C416" s="49">
        <v>18</v>
      </c>
      <c r="D416" s="49" t="s">
        <v>10</v>
      </c>
      <c r="E416" s="49">
        <v>2.1609695000000002</v>
      </c>
      <c r="F416" s="49">
        <v>1.6943170000000001</v>
      </c>
      <c r="G416" s="49" t="s">
        <v>69</v>
      </c>
      <c r="H416" s="49">
        <v>10467.764999999999</v>
      </c>
      <c r="I416" s="49">
        <v>52904.758999999998</v>
      </c>
      <c r="J416" s="49">
        <v>87.697360000000003</v>
      </c>
      <c r="K416" s="49">
        <v>1.7509819999999999E-2</v>
      </c>
      <c r="L416" s="49">
        <v>1.335017E-2</v>
      </c>
      <c r="M416" s="49">
        <v>3.39263E-2</v>
      </c>
      <c r="N416" s="49">
        <v>0.46665250000000003</v>
      </c>
      <c r="O416" s="49">
        <v>0.42322683999999999</v>
      </c>
      <c r="P416" s="49">
        <v>0.44867156000000002</v>
      </c>
      <c r="Q416" s="49">
        <v>0.46665250000000003</v>
      </c>
      <c r="R416" s="49">
        <v>0.48463344000000003</v>
      </c>
      <c r="S416" s="49">
        <v>0.51007815999999995</v>
      </c>
      <c r="T416" s="49" t="s">
        <v>19</v>
      </c>
      <c r="W416" s="7"/>
    </row>
    <row r="417" spans="1:23" x14ac:dyDescent="0.25">
      <c r="A417" s="49" t="str">
        <f t="shared" si="6"/>
        <v>41850Greater Bay Area6+7_17All</v>
      </c>
      <c r="B417" s="7">
        <v>41850</v>
      </c>
      <c r="C417" s="49">
        <v>17</v>
      </c>
      <c r="D417" s="49" t="s">
        <v>10</v>
      </c>
      <c r="E417" s="49">
        <v>1.9641985</v>
      </c>
      <c r="F417" s="49">
        <v>1.5365492000000001</v>
      </c>
      <c r="G417" s="49" t="s">
        <v>69</v>
      </c>
      <c r="H417" s="49">
        <v>10467.764999999999</v>
      </c>
      <c r="I417" s="49">
        <v>52904.758999999998</v>
      </c>
      <c r="J417" s="49">
        <v>89.417599999999993</v>
      </c>
      <c r="K417" s="49">
        <v>1.7282800000000001E-2</v>
      </c>
      <c r="L417" s="49">
        <v>1.3242459999999999E-2</v>
      </c>
      <c r="M417" s="49">
        <v>3.3579600000000001E-2</v>
      </c>
      <c r="N417" s="49">
        <v>0.42764930000000001</v>
      </c>
      <c r="O417" s="49">
        <v>0.38466740999999999</v>
      </c>
      <c r="P417" s="49">
        <v>0.40985210999999999</v>
      </c>
      <c r="Q417" s="49">
        <v>0.42764930000000001</v>
      </c>
      <c r="R417" s="49">
        <v>0.44544648999999997</v>
      </c>
      <c r="S417" s="49">
        <v>0.47063118999999998</v>
      </c>
      <c r="T417" s="49" t="s">
        <v>19</v>
      </c>
      <c r="W417" s="7"/>
    </row>
    <row r="418" spans="1:23" x14ac:dyDescent="0.25">
      <c r="A418" s="49" t="str">
        <f t="shared" si="6"/>
        <v>41850Greater Bay Area6+7_6All</v>
      </c>
      <c r="B418" s="7">
        <v>41850</v>
      </c>
      <c r="C418" s="49">
        <v>6</v>
      </c>
      <c r="D418" s="49" t="s">
        <v>10</v>
      </c>
      <c r="E418" s="49">
        <v>0.54380085</v>
      </c>
      <c r="F418" s="49">
        <v>0.54641072999999996</v>
      </c>
      <c r="G418" s="49" t="s">
        <v>69</v>
      </c>
      <c r="H418" s="49">
        <v>10467.764999999999</v>
      </c>
      <c r="I418" s="49">
        <v>52904.758999999998</v>
      </c>
      <c r="J418" s="49">
        <v>63.361409999999999</v>
      </c>
      <c r="K418" s="49">
        <v>4.3584100000000001E-3</v>
      </c>
      <c r="L418" s="49">
        <v>4.2227899999999997E-3</v>
      </c>
      <c r="M418" s="49">
        <v>8.9939000000000009E-3</v>
      </c>
      <c r="N418" s="49">
        <v>-2.6098800000000002E-3</v>
      </c>
      <c r="O418" s="49">
        <v>-1.412207E-2</v>
      </c>
      <c r="P418" s="49">
        <v>-7.3766500000000002E-3</v>
      </c>
      <c r="Q418" s="49">
        <v>-2.6098800000000002E-3</v>
      </c>
      <c r="R418" s="49">
        <v>2.1568899999999998E-3</v>
      </c>
      <c r="S418" s="49">
        <v>8.9023100000000001E-3</v>
      </c>
      <c r="T418" s="49" t="s">
        <v>19</v>
      </c>
      <c r="W418" s="7"/>
    </row>
    <row r="419" spans="1:23" x14ac:dyDescent="0.25">
      <c r="A419" s="49" t="str">
        <f t="shared" si="6"/>
        <v>41850Greater Bay Area6+7_23All</v>
      </c>
      <c r="B419" s="7">
        <v>41850</v>
      </c>
      <c r="C419" s="49">
        <v>23</v>
      </c>
      <c r="D419" s="49" t="s">
        <v>10</v>
      </c>
      <c r="E419" s="49">
        <v>1.3762943999999999</v>
      </c>
      <c r="F419" s="49">
        <v>1.3777250999999999</v>
      </c>
      <c r="G419" s="49" t="s">
        <v>69</v>
      </c>
      <c r="H419" s="49">
        <v>10467.764999999999</v>
      </c>
      <c r="I419" s="49">
        <v>52904.758999999998</v>
      </c>
      <c r="J419" s="49">
        <v>70.825649999999996</v>
      </c>
      <c r="K419" s="49">
        <v>1.1562970000000001E-2</v>
      </c>
      <c r="L419" s="49">
        <v>1.116495E-2</v>
      </c>
      <c r="M419" s="49">
        <v>2.40065E-2</v>
      </c>
      <c r="N419" s="49">
        <v>-1.4307E-3</v>
      </c>
      <c r="O419" s="49">
        <v>-3.2159020000000003E-2</v>
      </c>
      <c r="P419" s="49">
        <v>-1.4154150000000001E-2</v>
      </c>
      <c r="Q419" s="49">
        <v>-1.4307E-3</v>
      </c>
      <c r="R419" s="49">
        <v>1.1292740000000001E-2</v>
      </c>
      <c r="S419" s="49">
        <v>2.929762E-2</v>
      </c>
      <c r="T419" s="49" t="s">
        <v>19</v>
      </c>
      <c r="W419" s="7"/>
    </row>
    <row r="420" spans="1:23" x14ac:dyDescent="0.25">
      <c r="A420" s="49" t="str">
        <f t="shared" si="6"/>
        <v>41850Greater Bay Area6+7_4All</v>
      </c>
      <c r="B420" s="7">
        <v>41850</v>
      </c>
      <c r="C420" s="49">
        <v>4</v>
      </c>
      <c r="D420" s="49" t="s">
        <v>10</v>
      </c>
      <c r="E420" s="49">
        <v>0.55387732000000001</v>
      </c>
      <c r="F420" s="49">
        <v>0.55835645</v>
      </c>
      <c r="G420" s="49" t="s">
        <v>69</v>
      </c>
      <c r="H420" s="49">
        <v>10467.764999999999</v>
      </c>
      <c r="I420" s="49">
        <v>52904.758999999998</v>
      </c>
      <c r="J420" s="49">
        <v>65.154619999999994</v>
      </c>
      <c r="K420" s="49">
        <v>4.9218700000000001E-3</v>
      </c>
      <c r="L420" s="49">
        <v>4.5331499999999997E-3</v>
      </c>
      <c r="M420" s="49">
        <v>1.0334599999999999E-2</v>
      </c>
      <c r="N420" s="49">
        <v>-4.4791299999999996E-3</v>
      </c>
      <c r="O420" s="49">
        <v>-1.7707420000000001E-2</v>
      </c>
      <c r="P420" s="49">
        <v>-9.9564700000000003E-3</v>
      </c>
      <c r="Q420" s="49">
        <v>-4.4791299999999996E-3</v>
      </c>
      <c r="R420" s="49">
        <v>9.9821000000000003E-4</v>
      </c>
      <c r="S420" s="49">
        <v>8.7491600000000006E-3</v>
      </c>
      <c r="T420" s="49" t="s">
        <v>19</v>
      </c>
      <c r="W420" s="7"/>
    </row>
    <row r="421" spans="1:23" x14ac:dyDescent="0.25">
      <c r="A421" s="49" t="str">
        <f t="shared" si="6"/>
        <v>41850Greater Bay Area6+7_15All</v>
      </c>
      <c r="B421" s="7">
        <v>41850</v>
      </c>
      <c r="C421" s="49">
        <v>15</v>
      </c>
      <c r="D421" s="49" t="s">
        <v>10</v>
      </c>
      <c r="E421" s="49">
        <v>1.4129985</v>
      </c>
      <c r="F421" s="49">
        <v>1.3215258999999999</v>
      </c>
      <c r="G421" s="49" t="s">
        <v>69</v>
      </c>
      <c r="H421" s="49">
        <v>10467.764999999999</v>
      </c>
      <c r="I421" s="49">
        <v>52904.758999999998</v>
      </c>
      <c r="J421" s="49">
        <v>86.391580000000005</v>
      </c>
      <c r="K421" s="49">
        <v>1.535283E-2</v>
      </c>
      <c r="L421" s="49">
        <v>1.3990880000000001E-2</v>
      </c>
      <c r="M421" s="49">
        <v>3.1354899999999998E-2</v>
      </c>
      <c r="N421" s="49">
        <v>9.1472600000000001E-2</v>
      </c>
      <c r="O421" s="49">
        <v>5.1338330000000001E-2</v>
      </c>
      <c r="P421" s="49">
        <v>7.4854500000000004E-2</v>
      </c>
      <c r="Q421" s="49">
        <v>9.1472600000000001E-2</v>
      </c>
      <c r="R421" s="49">
        <v>0.1080907</v>
      </c>
      <c r="S421" s="49">
        <v>0.13160686999999999</v>
      </c>
      <c r="T421" s="49" t="s">
        <v>19</v>
      </c>
      <c r="W421" s="7"/>
    </row>
    <row r="422" spans="1:23" x14ac:dyDescent="0.25">
      <c r="A422" s="49" t="str">
        <f t="shared" si="6"/>
        <v>41850Greater Bay Area6+7_1All</v>
      </c>
      <c r="B422" s="7">
        <v>41850</v>
      </c>
      <c r="C422" s="49">
        <v>1</v>
      </c>
      <c r="D422" s="49" t="s">
        <v>10</v>
      </c>
      <c r="E422" s="49">
        <v>0.83304555000000002</v>
      </c>
      <c r="F422" s="49">
        <v>0.82889988000000003</v>
      </c>
      <c r="G422" s="49" t="s">
        <v>69</v>
      </c>
      <c r="H422" s="49">
        <v>10467.764999999999</v>
      </c>
      <c r="I422" s="49">
        <v>52904.758999999998</v>
      </c>
      <c r="J422" s="49">
        <v>69.634699999999995</v>
      </c>
      <c r="K422" s="49">
        <v>8.0051600000000007E-3</v>
      </c>
      <c r="L422" s="49">
        <v>8.0164599999999996E-3</v>
      </c>
      <c r="M422" s="49">
        <v>1.67753E-2</v>
      </c>
      <c r="N422" s="49">
        <v>4.1456699999999997E-3</v>
      </c>
      <c r="O422" s="49">
        <v>-1.7326709999999999E-2</v>
      </c>
      <c r="P422" s="49">
        <v>-4.7452400000000004E-3</v>
      </c>
      <c r="Q422" s="49">
        <v>4.1456699999999997E-3</v>
      </c>
      <c r="R422" s="49">
        <v>1.3036580000000001E-2</v>
      </c>
      <c r="S422" s="49">
        <v>2.561805E-2</v>
      </c>
      <c r="T422" s="49" t="s">
        <v>19</v>
      </c>
      <c r="W422" s="7"/>
    </row>
    <row r="423" spans="1:23" x14ac:dyDescent="0.25">
      <c r="A423" s="49" t="str">
        <f t="shared" si="6"/>
        <v>41850Greater Bay Area6+7_22All</v>
      </c>
      <c r="B423" s="7">
        <v>41850</v>
      </c>
      <c r="C423" s="49">
        <v>22</v>
      </c>
      <c r="D423" s="49" t="s">
        <v>10</v>
      </c>
      <c r="E423" s="49">
        <v>1.6645173</v>
      </c>
      <c r="F423" s="49">
        <v>1.7413835</v>
      </c>
      <c r="G423" s="49" t="s">
        <v>69</v>
      </c>
      <c r="H423" s="49">
        <v>10467.764999999999</v>
      </c>
      <c r="I423" s="49">
        <v>52904.758999999998</v>
      </c>
      <c r="J423" s="49">
        <v>72.981930000000006</v>
      </c>
      <c r="K423" s="49">
        <v>1.2897769999999999E-2</v>
      </c>
      <c r="L423" s="49">
        <v>1.3389409999999999E-2</v>
      </c>
      <c r="M423" s="49">
        <v>2.7340900000000001E-2</v>
      </c>
      <c r="N423" s="49">
        <v>-7.6866199999999996E-2</v>
      </c>
      <c r="O423" s="49">
        <v>-0.11186255000000001</v>
      </c>
      <c r="P423" s="49">
        <v>-9.1356880000000001E-2</v>
      </c>
      <c r="Q423" s="49">
        <v>-7.6866199999999996E-2</v>
      </c>
      <c r="R423" s="49">
        <v>-6.2375519999999997E-2</v>
      </c>
      <c r="S423" s="49">
        <v>-4.186985E-2</v>
      </c>
      <c r="T423" s="49" t="s">
        <v>19</v>
      </c>
      <c r="W423" s="7"/>
    </row>
    <row r="424" spans="1:23" x14ac:dyDescent="0.25">
      <c r="A424" s="49" t="str">
        <f t="shared" si="6"/>
        <v>41850Greater Bay Area6+7_8All</v>
      </c>
      <c r="B424" s="7">
        <v>41850</v>
      </c>
      <c r="C424" s="49">
        <v>8</v>
      </c>
      <c r="D424" s="49" t="s">
        <v>10</v>
      </c>
      <c r="E424" s="49">
        <v>0.67202220999999995</v>
      </c>
      <c r="F424" s="49">
        <v>0.66410906000000003</v>
      </c>
      <c r="G424" s="49" t="s">
        <v>69</v>
      </c>
      <c r="H424" s="49">
        <v>10467.764999999999</v>
      </c>
      <c r="I424" s="49">
        <v>52904.758999999998</v>
      </c>
      <c r="J424" s="49">
        <v>64.21172</v>
      </c>
      <c r="K424" s="49">
        <v>5.44825E-3</v>
      </c>
      <c r="L424" s="49">
        <v>5.1320999999999997E-3</v>
      </c>
      <c r="M424" s="49">
        <v>1.1188E-2</v>
      </c>
      <c r="N424" s="49">
        <v>7.9131500000000007E-3</v>
      </c>
      <c r="O424" s="49">
        <v>-6.4074900000000001E-3</v>
      </c>
      <c r="P424" s="49">
        <v>1.98351E-3</v>
      </c>
      <c r="Q424" s="49">
        <v>7.9131500000000007E-3</v>
      </c>
      <c r="R424" s="49">
        <v>1.3842790000000001E-2</v>
      </c>
      <c r="S424" s="49">
        <v>2.223379E-2</v>
      </c>
      <c r="T424" s="49" t="s">
        <v>19</v>
      </c>
      <c r="W424" s="7"/>
    </row>
    <row r="425" spans="1:23" x14ac:dyDescent="0.25">
      <c r="A425" s="49" t="str">
        <f t="shared" si="6"/>
        <v>41850Greater Bay Area6+7_16All</v>
      </c>
      <c r="B425" s="7">
        <v>41850</v>
      </c>
      <c r="C425" s="49">
        <v>16</v>
      </c>
      <c r="D425" s="49" t="s">
        <v>10</v>
      </c>
      <c r="E425" s="49">
        <v>1.7078701000000001</v>
      </c>
      <c r="F425" s="49">
        <v>1.3662087000000001</v>
      </c>
      <c r="G425" s="49" t="s">
        <v>69</v>
      </c>
      <c r="H425" s="49">
        <v>10467.764999999999</v>
      </c>
      <c r="I425" s="49">
        <v>52904.758999999998</v>
      </c>
      <c r="J425" s="49">
        <v>89.758539999999996</v>
      </c>
      <c r="K425" s="49">
        <v>1.6769849999999999E-2</v>
      </c>
      <c r="L425" s="49">
        <v>1.292345E-2</v>
      </c>
      <c r="M425" s="49">
        <v>3.2823999999999999E-2</v>
      </c>
      <c r="N425" s="49">
        <v>0.3416614</v>
      </c>
      <c r="O425" s="49">
        <v>0.29964668</v>
      </c>
      <c r="P425" s="49">
        <v>0.32426468000000003</v>
      </c>
      <c r="Q425" s="49">
        <v>0.3416614</v>
      </c>
      <c r="R425" s="49">
        <v>0.35905811999999998</v>
      </c>
      <c r="S425" s="49">
        <v>0.38367612000000001</v>
      </c>
      <c r="T425" s="49" t="s">
        <v>19</v>
      </c>
      <c r="W425" s="7"/>
    </row>
    <row r="426" spans="1:23" x14ac:dyDescent="0.25">
      <c r="A426" s="49" t="str">
        <f t="shared" si="6"/>
        <v>41850Greater Bay Area6+7_24All</v>
      </c>
      <c r="B426" s="7">
        <v>41850</v>
      </c>
      <c r="C426" s="49">
        <v>24</v>
      </c>
      <c r="D426" s="49" t="s">
        <v>10</v>
      </c>
      <c r="E426" s="49">
        <v>1.0537198000000001</v>
      </c>
      <c r="F426" s="49">
        <v>1.057407</v>
      </c>
      <c r="G426" s="49" t="s">
        <v>69</v>
      </c>
      <c r="H426" s="49">
        <v>10467.764999999999</v>
      </c>
      <c r="I426" s="49">
        <v>52904.758999999998</v>
      </c>
      <c r="J426" s="49">
        <v>68.426270000000002</v>
      </c>
      <c r="K426" s="49">
        <v>9.5597600000000005E-3</v>
      </c>
      <c r="L426" s="49">
        <v>9.3391600000000009E-3</v>
      </c>
      <c r="M426" s="49">
        <v>1.99673E-2</v>
      </c>
      <c r="N426" s="49">
        <v>-3.6871999999999999E-3</v>
      </c>
      <c r="O426" s="49">
        <v>-2.9245340000000002E-2</v>
      </c>
      <c r="P426" s="49">
        <v>-1.426987E-2</v>
      </c>
      <c r="Q426" s="49">
        <v>-3.6871999999999999E-3</v>
      </c>
      <c r="R426" s="49">
        <v>6.8954699999999999E-3</v>
      </c>
      <c r="S426" s="49">
        <v>2.1870939999999998E-2</v>
      </c>
      <c r="T426" s="49" t="s">
        <v>19</v>
      </c>
      <c r="W426" s="7"/>
    </row>
    <row r="427" spans="1:23" x14ac:dyDescent="0.25">
      <c r="A427" s="49" t="str">
        <f t="shared" si="6"/>
        <v>41850Greater Bay Area6+7_10All</v>
      </c>
      <c r="B427" s="7">
        <v>41850</v>
      </c>
      <c r="C427" s="49">
        <v>10</v>
      </c>
      <c r="D427" s="49" t="s">
        <v>10</v>
      </c>
      <c r="E427" s="49">
        <v>0.68738208999999995</v>
      </c>
      <c r="F427" s="49">
        <v>0.68070198000000004</v>
      </c>
      <c r="G427" s="49" t="s">
        <v>69</v>
      </c>
      <c r="H427" s="49">
        <v>10467.764999999999</v>
      </c>
      <c r="I427" s="49">
        <v>52904.758999999998</v>
      </c>
      <c r="J427" s="49">
        <v>70.469470000000001</v>
      </c>
      <c r="K427" s="49">
        <v>7.3827299999999997E-3</v>
      </c>
      <c r="L427" s="49">
        <v>7.0804099999999997E-3</v>
      </c>
      <c r="M427" s="49">
        <v>1.53802E-2</v>
      </c>
      <c r="N427" s="49">
        <v>6.6801100000000004E-3</v>
      </c>
      <c r="O427" s="49">
        <v>-1.300655E-2</v>
      </c>
      <c r="P427" s="49">
        <v>-1.4714000000000001E-3</v>
      </c>
      <c r="Q427" s="49">
        <v>6.6801100000000004E-3</v>
      </c>
      <c r="R427" s="49">
        <v>1.483162E-2</v>
      </c>
      <c r="S427" s="49">
        <v>2.6366770000000001E-2</v>
      </c>
      <c r="T427" s="49" t="s">
        <v>19</v>
      </c>
      <c r="W427" s="7"/>
    </row>
    <row r="428" spans="1:23" x14ac:dyDescent="0.25">
      <c r="A428" s="49" t="str">
        <f t="shared" si="6"/>
        <v>41850Greater Bay Area6+7_12All</v>
      </c>
      <c r="B428" s="7">
        <v>41850</v>
      </c>
      <c r="C428" s="49">
        <v>12</v>
      </c>
      <c r="D428" s="49" t="s">
        <v>10</v>
      </c>
      <c r="E428" s="49">
        <v>0.82609308000000004</v>
      </c>
      <c r="F428" s="49">
        <v>0.81163938999999996</v>
      </c>
      <c r="G428" s="49" t="s">
        <v>69</v>
      </c>
      <c r="H428" s="49">
        <v>10467.764999999999</v>
      </c>
      <c r="I428" s="49">
        <v>52904.758999999998</v>
      </c>
      <c r="J428" s="49">
        <v>76.904340000000005</v>
      </c>
      <c r="K428" s="49">
        <v>1.0856660000000001E-2</v>
      </c>
      <c r="L428" s="49">
        <v>1.0048680000000001E-2</v>
      </c>
      <c r="M428" s="49">
        <v>2.22738E-2</v>
      </c>
      <c r="N428" s="49">
        <v>1.445369E-2</v>
      </c>
      <c r="O428" s="49">
        <v>-1.405677E-2</v>
      </c>
      <c r="P428" s="49">
        <v>2.6485800000000002E-3</v>
      </c>
      <c r="Q428" s="49">
        <v>1.445369E-2</v>
      </c>
      <c r="R428" s="49">
        <v>2.6258799999999999E-2</v>
      </c>
      <c r="S428" s="49">
        <v>4.296415E-2</v>
      </c>
      <c r="T428" s="49" t="s">
        <v>19</v>
      </c>
      <c r="W428" s="7"/>
    </row>
    <row r="429" spans="1:23" x14ac:dyDescent="0.25">
      <c r="A429" s="49" t="str">
        <f t="shared" si="6"/>
        <v>41850Greater Bay Area6+7_3All</v>
      </c>
      <c r="B429" s="7">
        <v>41850</v>
      </c>
      <c r="C429" s="49">
        <v>3</v>
      </c>
      <c r="D429" s="49" t="s">
        <v>10</v>
      </c>
      <c r="E429" s="49">
        <v>0.61316543999999995</v>
      </c>
      <c r="F429" s="49">
        <v>0.60762081000000001</v>
      </c>
      <c r="G429" s="49" t="s">
        <v>69</v>
      </c>
      <c r="H429" s="49">
        <v>10467.764999999999</v>
      </c>
      <c r="I429" s="49">
        <v>52904.758999999998</v>
      </c>
      <c r="J429" s="49">
        <v>65.867040000000003</v>
      </c>
      <c r="K429" s="49">
        <v>5.9103300000000001E-3</v>
      </c>
      <c r="L429" s="49">
        <v>5.4298200000000001E-3</v>
      </c>
      <c r="M429" s="49">
        <v>1.22352E-2</v>
      </c>
      <c r="N429" s="49">
        <v>5.54463E-3</v>
      </c>
      <c r="O429" s="49">
        <v>-1.0116429999999999E-2</v>
      </c>
      <c r="P429" s="49">
        <v>-9.4003000000000001E-4</v>
      </c>
      <c r="Q429" s="49">
        <v>5.54463E-3</v>
      </c>
      <c r="R429" s="49">
        <v>1.202929E-2</v>
      </c>
      <c r="S429" s="49">
        <v>2.1205689999999999E-2</v>
      </c>
      <c r="T429" s="49" t="s">
        <v>19</v>
      </c>
      <c r="W429" s="7"/>
    </row>
    <row r="430" spans="1:23" x14ac:dyDescent="0.25">
      <c r="A430" s="49" t="str">
        <f t="shared" si="6"/>
        <v>41850Greater Bay Area6+7_21All</v>
      </c>
      <c r="B430" s="7">
        <v>41850</v>
      </c>
      <c r="C430" s="49">
        <v>21</v>
      </c>
      <c r="D430" s="49" t="s">
        <v>10</v>
      </c>
      <c r="E430" s="49">
        <v>1.8486214999999999</v>
      </c>
      <c r="F430" s="49">
        <v>1.9742351</v>
      </c>
      <c r="G430" s="49" t="s">
        <v>69</v>
      </c>
      <c r="H430" s="49">
        <v>10467.764999999999</v>
      </c>
      <c r="I430" s="49">
        <v>52904.758999999998</v>
      </c>
      <c r="J430" s="49">
        <v>76.127039999999994</v>
      </c>
      <c r="K430" s="49">
        <v>1.4067649999999999E-2</v>
      </c>
      <c r="L430" s="49">
        <v>1.4963560000000001E-2</v>
      </c>
      <c r="M430" s="49">
        <v>3.0092899999999999E-2</v>
      </c>
      <c r="N430" s="49">
        <v>-0.12561359999999999</v>
      </c>
      <c r="O430" s="49">
        <v>-0.16413251000000001</v>
      </c>
      <c r="P430" s="49">
        <v>-0.14156284</v>
      </c>
      <c r="Q430" s="49">
        <v>-0.12561359999999999</v>
      </c>
      <c r="R430" s="49">
        <v>-0.10966436</v>
      </c>
      <c r="S430" s="49">
        <v>-8.7094690000000002E-2</v>
      </c>
      <c r="T430" s="49" t="s">
        <v>19</v>
      </c>
      <c r="W430" s="7"/>
    </row>
    <row r="431" spans="1:23" x14ac:dyDescent="0.25">
      <c r="A431" s="49" t="str">
        <f t="shared" si="6"/>
        <v>41850Greater Bay Area6+7_20All</v>
      </c>
      <c r="B431" s="7">
        <v>41850</v>
      </c>
      <c r="C431" s="49">
        <v>20</v>
      </c>
      <c r="D431" s="49" t="s">
        <v>10</v>
      </c>
      <c r="E431" s="49">
        <v>2.0687519000000001</v>
      </c>
      <c r="F431" s="49">
        <v>2.2443206</v>
      </c>
      <c r="G431" s="49" t="s">
        <v>69</v>
      </c>
      <c r="H431" s="49">
        <v>10467.764999999999</v>
      </c>
      <c r="I431" s="49">
        <v>52904.758999999998</v>
      </c>
      <c r="J431" s="49">
        <v>81.376819999999995</v>
      </c>
      <c r="K431" s="49">
        <v>1.555347E-2</v>
      </c>
      <c r="L431" s="49">
        <v>1.6769389999999999E-2</v>
      </c>
      <c r="M431" s="49">
        <v>3.3479299999999997E-2</v>
      </c>
      <c r="N431" s="49">
        <v>-0.17556869999999999</v>
      </c>
      <c r="O431" s="49">
        <v>-0.21842220000000001</v>
      </c>
      <c r="P431" s="49">
        <v>-0.19331272999999999</v>
      </c>
      <c r="Q431" s="49">
        <v>-0.17556869999999999</v>
      </c>
      <c r="R431" s="49">
        <v>-0.15782467</v>
      </c>
      <c r="S431" s="49">
        <v>-0.13271520000000001</v>
      </c>
      <c r="T431" s="49" t="s">
        <v>19</v>
      </c>
      <c r="W431" s="7"/>
    </row>
    <row r="432" spans="1:23" x14ac:dyDescent="0.25">
      <c r="A432" s="49" t="str">
        <f t="shared" si="6"/>
        <v>41850Greater Bay Area6+7_9All</v>
      </c>
      <c r="B432" s="7">
        <v>41850</v>
      </c>
      <c r="C432" s="49">
        <v>9</v>
      </c>
      <c r="D432" s="49" t="s">
        <v>10</v>
      </c>
      <c r="E432" s="49">
        <v>0.67132248000000005</v>
      </c>
      <c r="F432" s="49">
        <v>0.67859758000000003</v>
      </c>
      <c r="G432" s="49" t="s">
        <v>69</v>
      </c>
      <c r="H432" s="49">
        <v>10467.764999999999</v>
      </c>
      <c r="I432" s="49">
        <v>52904.758999999998</v>
      </c>
      <c r="J432" s="49">
        <v>67.192859999999996</v>
      </c>
      <c r="K432" s="49">
        <v>5.9698399999999997E-3</v>
      </c>
      <c r="L432" s="49">
        <v>5.98469E-3</v>
      </c>
      <c r="M432" s="49">
        <v>1.25094E-2</v>
      </c>
      <c r="N432" s="49">
        <v>-7.2750999999999996E-3</v>
      </c>
      <c r="O432" s="49">
        <v>-2.328713E-2</v>
      </c>
      <c r="P432" s="49">
        <v>-1.390508E-2</v>
      </c>
      <c r="Q432" s="49">
        <v>-7.2750999999999996E-3</v>
      </c>
      <c r="R432" s="49">
        <v>-6.4512E-4</v>
      </c>
      <c r="S432" s="49">
        <v>8.7369300000000004E-3</v>
      </c>
      <c r="T432" s="49" t="s">
        <v>19</v>
      </c>
      <c r="W432" s="7"/>
    </row>
    <row r="433" spans="1:23" x14ac:dyDescent="0.25">
      <c r="A433" s="49" t="str">
        <f t="shared" si="6"/>
        <v>41850Greater Bay Area6+7_13All</v>
      </c>
      <c r="B433" s="7">
        <v>41850</v>
      </c>
      <c r="C433" s="49">
        <v>13</v>
      </c>
      <c r="D433" s="49" t="s">
        <v>10</v>
      </c>
      <c r="E433" s="49">
        <v>0.99120900000000001</v>
      </c>
      <c r="F433" s="49">
        <v>0.97010768000000003</v>
      </c>
      <c r="G433" s="49" t="s">
        <v>69</v>
      </c>
      <c r="H433" s="49">
        <v>10467.764999999999</v>
      </c>
      <c r="I433" s="49">
        <v>52904.758999999998</v>
      </c>
      <c r="J433" s="49">
        <v>81.110489999999999</v>
      </c>
      <c r="K433" s="49">
        <v>1.2601279999999999E-2</v>
      </c>
      <c r="L433" s="49">
        <v>1.1601139999999999E-2</v>
      </c>
      <c r="M433" s="49">
        <v>2.5828400000000001E-2</v>
      </c>
      <c r="N433" s="49">
        <v>2.110132E-2</v>
      </c>
      <c r="O433" s="49">
        <v>-1.1959030000000001E-2</v>
      </c>
      <c r="P433" s="49">
        <v>7.4122700000000003E-3</v>
      </c>
      <c r="Q433" s="49">
        <v>2.110132E-2</v>
      </c>
      <c r="R433" s="49">
        <v>3.4790370000000001E-2</v>
      </c>
      <c r="S433" s="49">
        <v>5.4161670000000002E-2</v>
      </c>
      <c r="T433" s="49" t="s">
        <v>19</v>
      </c>
      <c r="W433" s="7"/>
    </row>
    <row r="434" spans="1:23" x14ac:dyDescent="0.25">
      <c r="A434" s="49" t="str">
        <f t="shared" si="6"/>
        <v>41850Greater Bay Area8_12All</v>
      </c>
      <c r="B434" s="7">
        <v>41850</v>
      </c>
      <c r="C434" s="49">
        <v>12</v>
      </c>
      <c r="D434" s="49" t="s">
        <v>10</v>
      </c>
      <c r="E434" s="49">
        <v>0.82609308000000004</v>
      </c>
      <c r="F434" s="49">
        <v>0.81430183</v>
      </c>
      <c r="G434" s="49">
        <v>8</v>
      </c>
      <c r="H434" s="49">
        <v>5353.2120000000004</v>
      </c>
      <c r="I434" s="49">
        <v>52904.758999999998</v>
      </c>
      <c r="J434" s="49">
        <v>76.904340000000005</v>
      </c>
      <c r="K434" s="49">
        <v>1.0856660000000001E-2</v>
      </c>
      <c r="L434" s="49">
        <v>1.033011E-2</v>
      </c>
      <c r="M434" s="49">
        <v>2.5604100000000001E-2</v>
      </c>
      <c r="N434" s="49">
        <v>1.179125E-2</v>
      </c>
      <c r="O434" s="49">
        <v>-2.0982000000000001E-2</v>
      </c>
      <c r="P434" s="49">
        <v>-1.77892E-3</v>
      </c>
      <c r="Q434" s="49">
        <v>1.179125E-2</v>
      </c>
      <c r="R434" s="49">
        <v>2.5361419999999999E-2</v>
      </c>
      <c r="S434" s="49">
        <v>4.45645E-2</v>
      </c>
      <c r="T434" s="49" t="s">
        <v>19</v>
      </c>
      <c r="W434" s="7"/>
    </row>
    <row r="435" spans="1:23" x14ac:dyDescent="0.25">
      <c r="A435" s="49" t="str">
        <f t="shared" si="6"/>
        <v>41850Greater Bay Area8_11All</v>
      </c>
      <c r="B435" s="7">
        <v>41850</v>
      </c>
      <c r="C435" s="49">
        <v>11</v>
      </c>
      <c r="D435" s="49" t="s">
        <v>10</v>
      </c>
      <c r="E435" s="49">
        <v>0.73208989000000002</v>
      </c>
      <c r="F435" s="49">
        <v>0.72370743999999998</v>
      </c>
      <c r="G435" s="49">
        <v>8</v>
      </c>
      <c r="H435" s="49">
        <v>5353.2120000000004</v>
      </c>
      <c r="I435" s="49">
        <v>52904.758999999998</v>
      </c>
      <c r="J435" s="49">
        <v>72.934439999999995</v>
      </c>
      <c r="K435" s="49">
        <v>9.1811900000000005E-3</v>
      </c>
      <c r="L435" s="49">
        <v>8.7637199999999991E-3</v>
      </c>
      <c r="M435" s="49">
        <v>2.1685599999999999E-2</v>
      </c>
      <c r="N435" s="49">
        <v>8.3824499999999996E-3</v>
      </c>
      <c r="O435" s="49">
        <v>-1.9375119999999999E-2</v>
      </c>
      <c r="P435" s="49">
        <v>-3.1109200000000001E-3</v>
      </c>
      <c r="Q435" s="49">
        <v>8.3824499999999996E-3</v>
      </c>
      <c r="R435" s="49">
        <v>1.9875819999999999E-2</v>
      </c>
      <c r="S435" s="49">
        <v>3.6140020000000002E-2</v>
      </c>
      <c r="T435" s="49" t="s">
        <v>19</v>
      </c>
      <c r="W435" s="7"/>
    </row>
    <row r="436" spans="1:23" x14ac:dyDescent="0.25">
      <c r="A436" s="49" t="str">
        <f t="shared" si="6"/>
        <v>41850Greater Bay Area8_6All</v>
      </c>
      <c r="B436" s="7">
        <v>41850</v>
      </c>
      <c r="C436" s="49">
        <v>6</v>
      </c>
      <c r="D436" s="49" t="s">
        <v>10</v>
      </c>
      <c r="E436" s="49">
        <v>0.54380085</v>
      </c>
      <c r="F436" s="49">
        <v>0.54878886999999998</v>
      </c>
      <c r="G436" s="49">
        <v>8</v>
      </c>
      <c r="H436" s="49">
        <v>5353.2120000000004</v>
      </c>
      <c r="I436" s="49">
        <v>52904.758999999998</v>
      </c>
      <c r="J436" s="49">
        <v>63.361409999999999</v>
      </c>
      <c r="K436" s="49">
        <v>4.3584100000000001E-3</v>
      </c>
      <c r="L436" s="49">
        <v>4.4651400000000003E-3</v>
      </c>
      <c r="M436" s="49">
        <v>1.0661199999999999E-2</v>
      </c>
      <c r="N436" s="49">
        <v>-4.9880200000000001E-3</v>
      </c>
      <c r="O436" s="49">
        <v>-1.8634359999999999E-2</v>
      </c>
      <c r="P436" s="49">
        <v>-1.0638460000000001E-2</v>
      </c>
      <c r="Q436" s="49">
        <v>-4.9880200000000001E-3</v>
      </c>
      <c r="R436" s="49">
        <v>6.6242000000000004E-4</v>
      </c>
      <c r="S436" s="49">
        <v>8.6583200000000006E-3</v>
      </c>
      <c r="T436" s="49" t="s">
        <v>19</v>
      </c>
      <c r="W436" s="7"/>
    </row>
    <row r="437" spans="1:23" x14ac:dyDescent="0.25">
      <c r="A437" s="49" t="str">
        <f t="shared" si="6"/>
        <v>41850Greater Bay Area8_21All</v>
      </c>
      <c r="B437" s="7">
        <v>41850</v>
      </c>
      <c r="C437" s="49">
        <v>21</v>
      </c>
      <c r="D437" s="49" t="s">
        <v>10</v>
      </c>
      <c r="E437" s="49">
        <v>1.8486214999999999</v>
      </c>
      <c r="F437" s="49">
        <v>1.9652255999999999</v>
      </c>
      <c r="G437" s="49">
        <v>8</v>
      </c>
      <c r="H437" s="49">
        <v>5353.2120000000004</v>
      </c>
      <c r="I437" s="49">
        <v>52904.758999999998</v>
      </c>
      <c r="J437" s="49">
        <v>76.127039999999994</v>
      </c>
      <c r="K437" s="49">
        <v>1.4067649999999999E-2</v>
      </c>
      <c r="L437" s="49">
        <v>1.4846349999999999E-2</v>
      </c>
      <c r="M437" s="49">
        <v>3.4946499999999998E-2</v>
      </c>
      <c r="N437" s="49">
        <v>-0.1166041</v>
      </c>
      <c r="O437" s="49">
        <v>-0.16133562000000001</v>
      </c>
      <c r="P437" s="49">
        <v>-0.13512573999999999</v>
      </c>
      <c r="Q437" s="49">
        <v>-0.1166041</v>
      </c>
      <c r="R437" s="49">
        <v>-9.8082450000000002E-2</v>
      </c>
      <c r="S437" s="49">
        <v>-7.1872580000000005E-2</v>
      </c>
      <c r="T437" s="49" t="s">
        <v>19</v>
      </c>
      <c r="W437" s="7"/>
    </row>
    <row r="438" spans="1:23" x14ac:dyDescent="0.25">
      <c r="A438" s="49" t="str">
        <f t="shared" si="6"/>
        <v>41850Greater Bay Area8_18All</v>
      </c>
      <c r="B438" s="7">
        <v>41850</v>
      </c>
      <c r="C438" s="49">
        <v>18</v>
      </c>
      <c r="D438" s="49" t="s">
        <v>10</v>
      </c>
      <c r="E438" s="49">
        <v>2.1609695000000002</v>
      </c>
      <c r="F438" s="49">
        <v>1.9469395</v>
      </c>
      <c r="G438" s="49">
        <v>8</v>
      </c>
      <c r="H438" s="49">
        <v>5353.2120000000004</v>
      </c>
      <c r="I438" s="49">
        <v>52904.758999999998</v>
      </c>
      <c r="J438" s="49">
        <v>87.697360000000003</v>
      </c>
      <c r="K438" s="49">
        <v>1.7509819999999999E-2</v>
      </c>
      <c r="L438" s="49">
        <v>1.558993E-2</v>
      </c>
      <c r="M438" s="49">
        <v>4.0054199999999998E-2</v>
      </c>
      <c r="N438" s="49">
        <v>0.21403</v>
      </c>
      <c r="O438" s="49">
        <v>0.16276061999999999</v>
      </c>
      <c r="P438" s="49">
        <v>0.19280127</v>
      </c>
      <c r="Q438" s="49">
        <v>0.21403</v>
      </c>
      <c r="R438" s="49">
        <v>0.23525873</v>
      </c>
      <c r="S438" s="49">
        <v>0.26529937999999997</v>
      </c>
      <c r="T438" s="49" t="s">
        <v>19</v>
      </c>
      <c r="W438" s="7"/>
    </row>
    <row r="439" spans="1:23" x14ac:dyDescent="0.25">
      <c r="A439" s="49" t="str">
        <f t="shared" si="6"/>
        <v>41850Greater Bay Area8_23All</v>
      </c>
      <c r="B439" s="7">
        <v>41850</v>
      </c>
      <c r="C439" s="49">
        <v>23</v>
      </c>
      <c r="D439" s="49" t="s">
        <v>10</v>
      </c>
      <c r="E439" s="49">
        <v>1.3762943999999999</v>
      </c>
      <c r="F439" s="49">
        <v>1.3654537</v>
      </c>
      <c r="G439" s="49">
        <v>8</v>
      </c>
      <c r="H439" s="49">
        <v>5353.2120000000004</v>
      </c>
      <c r="I439" s="49">
        <v>52904.758999999998</v>
      </c>
      <c r="J439" s="49">
        <v>70.825649999999996</v>
      </c>
      <c r="K439" s="49">
        <v>1.1562970000000001E-2</v>
      </c>
      <c r="L439" s="49">
        <v>1.1309659999999999E-2</v>
      </c>
      <c r="M439" s="49">
        <v>2.7635099999999999E-2</v>
      </c>
      <c r="N439" s="49">
        <v>1.08407E-2</v>
      </c>
      <c r="O439" s="49">
        <v>-2.4532229999999999E-2</v>
      </c>
      <c r="P439" s="49">
        <v>-3.8059000000000001E-3</v>
      </c>
      <c r="Q439" s="49">
        <v>1.08407E-2</v>
      </c>
      <c r="R439" s="49">
        <v>2.5487300000000001E-2</v>
      </c>
      <c r="S439" s="49">
        <v>4.6213629999999999E-2</v>
      </c>
      <c r="T439" s="49" t="s">
        <v>19</v>
      </c>
      <c r="W439" s="7"/>
    </row>
    <row r="440" spans="1:23" x14ac:dyDescent="0.25">
      <c r="A440" s="49" t="str">
        <f t="shared" si="6"/>
        <v>41850Greater Bay Area8_5All</v>
      </c>
      <c r="B440" s="7">
        <v>41850</v>
      </c>
      <c r="C440" s="49">
        <v>5</v>
      </c>
      <c r="D440" s="49" t="s">
        <v>10</v>
      </c>
      <c r="E440" s="49">
        <v>0.52903739999999999</v>
      </c>
      <c r="F440" s="49">
        <v>0.54238536000000004</v>
      </c>
      <c r="G440" s="49">
        <v>8</v>
      </c>
      <c r="H440" s="49">
        <v>5353.2120000000004</v>
      </c>
      <c r="I440" s="49">
        <v>52904.758999999998</v>
      </c>
      <c r="J440" s="49">
        <v>64.130359999999996</v>
      </c>
      <c r="K440" s="49">
        <v>4.4578100000000004E-3</v>
      </c>
      <c r="L440" s="49">
        <v>4.87061E-3</v>
      </c>
      <c r="M440" s="49">
        <v>1.12818E-2</v>
      </c>
      <c r="N440" s="49">
        <v>-1.3347960000000001E-2</v>
      </c>
      <c r="O440" s="49">
        <v>-2.778866E-2</v>
      </c>
      <c r="P440" s="49">
        <v>-1.932731E-2</v>
      </c>
      <c r="Q440" s="49">
        <v>-1.3347960000000001E-2</v>
      </c>
      <c r="R440" s="49">
        <v>-7.3686100000000003E-3</v>
      </c>
      <c r="S440" s="49">
        <v>1.09274E-3</v>
      </c>
      <c r="T440" s="49" t="s">
        <v>19</v>
      </c>
      <c r="W440" s="7"/>
    </row>
    <row r="441" spans="1:23" x14ac:dyDescent="0.25">
      <c r="A441" s="49" t="str">
        <f t="shared" si="6"/>
        <v>41850Greater Bay Area8_3All</v>
      </c>
      <c r="B441" s="7">
        <v>41850</v>
      </c>
      <c r="C441" s="49">
        <v>3</v>
      </c>
      <c r="D441" s="49" t="s">
        <v>10</v>
      </c>
      <c r="E441" s="49">
        <v>0.61316543999999995</v>
      </c>
      <c r="F441" s="49">
        <v>0.60206848999999996</v>
      </c>
      <c r="G441" s="49">
        <v>8</v>
      </c>
      <c r="H441" s="49">
        <v>5353.2120000000004</v>
      </c>
      <c r="I441" s="49">
        <v>52904.758999999998</v>
      </c>
      <c r="J441" s="49">
        <v>65.867040000000003</v>
      </c>
      <c r="K441" s="49">
        <v>5.9103300000000001E-3</v>
      </c>
      <c r="L441" s="49">
        <v>5.4963599999999996E-3</v>
      </c>
      <c r="M441" s="49">
        <v>1.3789600000000001E-2</v>
      </c>
      <c r="N441" s="49">
        <v>1.109695E-2</v>
      </c>
      <c r="O441" s="49">
        <v>-6.5537399999999997E-3</v>
      </c>
      <c r="P441" s="49">
        <v>3.78846E-3</v>
      </c>
      <c r="Q441" s="49">
        <v>1.109695E-2</v>
      </c>
      <c r="R441" s="49">
        <v>1.8405439999999999E-2</v>
      </c>
      <c r="S441" s="49">
        <v>2.8747640000000001E-2</v>
      </c>
      <c r="T441" s="49" t="s">
        <v>19</v>
      </c>
      <c r="W441" s="7"/>
    </row>
    <row r="442" spans="1:23" x14ac:dyDescent="0.25">
      <c r="A442" s="49" t="str">
        <f t="shared" si="6"/>
        <v>41850Greater Bay Area8_24All</v>
      </c>
      <c r="B442" s="7">
        <v>41850</v>
      </c>
      <c r="C442" s="49">
        <v>24</v>
      </c>
      <c r="D442" s="49" t="s">
        <v>10</v>
      </c>
      <c r="E442" s="49">
        <v>1.0537198000000001</v>
      </c>
      <c r="F442" s="49">
        <v>1.0472697</v>
      </c>
      <c r="G442" s="49">
        <v>8</v>
      </c>
      <c r="H442" s="49">
        <v>5353.2120000000004</v>
      </c>
      <c r="I442" s="49">
        <v>52904.758999999998</v>
      </c>
      <c r="J442" s="49">
        <v>68.426270000000002</v>
      </c>
      <c r="K442" s="49">
        <v>9.5597600000000005E-3</v>
      </c>
      <c r="L442" s="49">
        <v>9.4565599999999993E-3</v>
      </c>
      <c r="M442" s="49">
        <v>2.2974899999999999E-2</v>
      </c>
      <c r="N442" s="49">
        <v>6.4501000000000003E-3</v>
      </c>
      <c r="O442" s="49">
        <v>-2.2957769999999999E-2</v>
      </c>
      <c r="P442" s="49">
        <v>-5.7266000000000001E-3</v>
      </c>
      <c r="Q442" s="49">
        <v>6.4501000000000003E-3</v>
      </c>
      <c r="R442" s="49">
        <v>1.8626799999999999E-2</v>
      </c>
      <c r="S442" s="49">
        <v>3.5857970000000003E-2</v>
      </c>
      <c r="T442" s="49" t="s">
        <v>19</v>
      </c>
      <c r="W442" s="7"/>
    </row>
    <row r="443" spans="1:23" x14ac:dyDescent="0.25">
      <c r="A443" s="49" t="str">
        <f t="shared" si="6"/>
        <v>41850Greater Bay Area8_17All</v>
      </c>
      <c r="B443" s="7">
        <v>41850</v>
      </c>
      <c r="C443" s="49">
        <v>17</v>
      </c>
      <c r="D443" s="49" t="s">
        <v>10</v>
      </c>
      <c r="E443" s="49">
        <v>1.9641985</v>
      </c>
      <c r="F443" s="49">
        <v>1.9279066</v>
      </c>
      <c r="G443" s="49">
        <v>8</v>
      </c>
      <c r="H443" s="49">
        <v>5353.2120000000004</v>
      </c>
      <c r="I443" s="49">
        <v>52904.758999999998</v>
      </c>
      <c r="J443" s="49">
        <v>89.417599999999993</v>
      </c>
      <c r="K443" s="49">
        <v>1.7282800000000001E-2</v>
      </c>
      <c r="L443" s="49">
        <v>1.681759E-2</v>
      </c>
      <c r="M443" s="49">
        <v>4.1201799999999997E-2</v>
      </c>
      <c r="N443" s="49">
        <v>3.6291900000000002E-2</v>
      </c>
      <c r="O443" s="49">
        <v>-1.64464E-2</v>
      </c>
      <c r="P443" s="49">
        <v>1.4454949999999999E-2</v>
      </c>
      <c r="Q443" s="49">
        <v>3.6291900000000002E-2</v>
      </c>
      <c r="R443" s="49">
        <v>5.8128850000000003E-2</v>
      </c>
      <c r="S443" s="49">
        <v>8.9030200000000004E-2</v>
      </c>
      <c r="T443" s="49" t="s">
        <v>19</v>
      </c>
      <c r="W443" s="7"/>
    </row>
    <row r="444" spans="1:23" x14ac:dyDescent="0.25">
      <c r="A444" s="49" t="str">
        <f t="shared" si="6"/>
        <v>41850Greater Bay Area8_13All</v>
      </c>
      <c r="B444" s="7">
        <v>41850</v>
      </c>
      <c r="C444" s="49">
        <v>13</v>
      </c>
      <c r="D444" s="49" t="s">
        <v>10</v>
      </c>
      <c r="E444" s="49">
        <v>0.99120900000000001</v>
      </c>
      <c r="F444" s="49">
        <v>0.98545002999999998</v>
      </c>
      <c r="G444" s="49">
        <v>8</v>
      </c>
      <c r="H444" s="49">
        <v>5353.2120000000004</v>
      </c>
      <c r="I444" s="49">
        <v>52904.758999999998</v>
      </c>
      <c r="J444" s="49">
        <v>81.110489999999999</v>
      </c>
      <c r="K444" s="49">
        <v>1.2601279999999999E-2</v>
      </c>
      <c r="L444" s="49">
        <v>1.1995860000000001E-2</v>
      </c>
      <c r="M444" s="49">
        <v>2.9725399999999999E-2</v>
      </c>
      <c r="N444" s="49">
        <v>5.7589700000000004E-3</v>
      </c>
      <c r="O444" s="49">
        <v>-3.2289539999999999E-2</v>
      </c>
      <c r="P444" s="49">
        <v>-9.9954899999999992E-3</v>
      </c>
      <c r="Q444" s="49">
        <v>5.7589700000000004E-3</v>
      </c>
      <c r="R444" s="49">
        <v>2.151343E-2</v>
      </c>
      <c r="S444" s="49">
        <v>4.3807480000000003E-2</v>
      </c>
      <c r="T444" s="49" t="s">
        <v>19</v>
      </c>
      <c r="W444" s="7"/>
    </row>
    <row r="445" spans="1:23" x14ac:dyDescent="0.25">
      <c r="A445" s="49" t="str">
        <f t="shared" si="6"/>
        <v>41850Greater Bay Area8_14All</v>
      </c>
      <c r="B445" s="7">
        <v>41850</v>
      </c>
      <c r="C445" s="49">
        <v>14</v>
      </c>
      <c r="D445" s="49" t="s">
        <v>10</v>
      </c>
      <c r="E445" s="49">
        <v>1.1677005</v>
      </c>
      <c r="F445" s="49">
        <v>1.1645540999999999</v>
      </c>
      <c r="G445" s="49">
        <v>8</v>
      </c>
      <c r="H445" s="49">
        <v>5353.2120000000004</v>
      </c>
      <c r="I445" s="49">
        <v>52904.758999999998</v>
      </c>
      <c r="J445" s="49">
        <v>83.741590000000002</v>
      </c>
      <c r="K445" s="49">
        <v>1.397785E-2</v>
      </c>
      <c r="L445" s="49">
        <v>1.3437869999999999E-2</v>
      </c>
      <c r="M445" s="49">
        <v>3.3128199999999997E-2</v>
      </c>
      <c r="N445" s="49">
        <v>3.1464000000000002E-3</v>
      </c>
      <c r="O445" s="49">
        <v>-3.92577E-2</v>
      </c>
      <c r="P445" s="49">
        <v>-1.441155E-2</v>
      </c>
      <c r="Q445" s="49">
        <v>3.1464000000000002E-3</v>
      </c>
      <c r="R445" s="49">
        <v>2.070435E-2</v>
      </c>
      <c r="S445" s="49">
        <v>4.5550500000000001E-2</v>
      </c>
      <c r="T445" s="49" t="s">
        <v>19</v>
      </c>
      <c r="W445" s="7"/>
    </row>
    <row r="446" spans="1:23" x14ac:dyDescent="0.25">
      <c r="A446" s="49" t="str">
        <f t="shared" si="6"/>
        <v>41850Greater Bay Area8_4All</v>
      </c>
      <c r="B446" s="7">
        <v>41850</v>
      </c>
      <c r="C446" s="49">
        <v>4</v>
      </c>
      <c r="D446" s="49" t="s">
        <v>10</v>
      </c>
      <c r="E446" s="49">
        <v>0.55387732000000001</v>
      </c>
      <c r="F446" s="49">
        <v>0.55898393999999996</v>
      </c>
      <c r="G446" s="49">
        <v>8</v>
      </c>
      <c r="H446" s="49">
        <v>5353.2120000000004</v>
      </c>
      <c r="I446" s="49">
        <v>52904.758999999998</v>
      </c>
      <c r="J446" s="49">
        <v>65.154619999999994</v>
      </c>
      <c r="K446" s="49">
        <v>4.9218700000000001E-3</v>
      </c>
      <c r="L446" s="49">
        <v>5.0431299999999998E-3</v>
      </c>
      <c r="M446" s="49">
        <v>1.20404E-2</v>
      </c>
      <c r="N446" s="49">
        <v>-5.1066200000000001E-3</v>
      </c>
      <c r="O446" s="49">
        <v>-2.0518330000000001E-2</v>
      </c>
      <c r="P446" s="49">
        <v>-1.148803E-2</v>
      </c>
      <c r="Q446" s="49">
        <v>-5.1066200000000001E-3</v>
      </c>
      <c r="R446" s="49">
        <v>1.27479E-3</v>
      </c>
      <c r="S446" s="49">
        <v>1.0305089999999999E-2</v>
      </c>
      <c r="T446" s="49" t="s">
        <v>19</v>
      </c>
      <c r="W446" s="7"/>
    </row>
    <row r="447" spans="1:23" x14ac:dyDescent="0.25">
      <c r="A447" s="49" t="str">
        <f t="shared" si="6"/>
        <v>41850Greater Bay Area8_7All</v>
      </c>
      <c r="B447" s="7">
        <v>41850</v>
      </c>
      <c r="C447" s="49">
        <v>7</v>
      </c>
      <c r="D447" s="49" t="s">
        <v>10</v>
      </c>
      <c r="E447" s="49">
        <v>0.60096813999999998</v>
      </c>
      <c r="F447" s="49">
        <v>0.60092593999999999</v>
      </c>
      <c r="G447" s="49">
        <v>8</v>
      </c>
      <c r="H447" s="49">
        <v>5353.2120000000004</v>
      </c>
      <c r="I447" s="49">
        <v>52904.758999999998</v>
      </c>
      <c r="J447" s="49">
        <v>63.154240000000001</v>
      </c>
      <c r="K447" s="49">
        <v>4.7002099999999998E-3</v>
      </c>
      <c r="L447" s="49">
        <v>4.6571199999999998E-3</v>
      </c>
      <c r="M447" s="49">
        <v>1.13052E-2</v>
      </c>
      <c r="N447" s="49">
        <v>4.2200000000000003E-5</v>
      </c>
      <c r="O447" s="49">
        <v>-1.4428460000000001E-2</v>
      </c>
      <c r="P447" s="49">
        <v>-5.9495599999999996E-3</v>
      </c>
      <c r="Q447" s="49">
        <v>4.2200000000000003E-5</v>
      </c>
      <c r="R447" s="49">
        <v>6.0339599999999997E-3</v>
      </c>
      <c r="S447" s="49">
        <v>1.4512860000000001E-2</v>
      </c>
      <c r="T447" s="49" t="s">
        <v>19</v>
      </c>
      <c r="W447" s="7"/>
    </row>
    <row r="448" spans="1:23" x14ac:dyDescent="0.25">
      <c r="A448" s="49" t="str">
        <f t="shared" si="6"/>
        <v>41850Greater Bay Area8_10All</v>
      </c>
      <c r="B448" s="7">
        <v>41850</v>
      </c>
      <c r="C448" s="49">
        <v>10</v>
      </c>
      <c r="D448" s="49" t="s">
        <v>10</v>
      </c>
      <c r="E448" s="49">
        <v>0.68738208999999995</v>
      </c>
      <c r="F448" s="49">
        <v>0.68045895999999995</v>
      </c>
      <c r="G448" s="49">
        <v>8</v>
      </c>
      <c r="H448" s="49">
        <v>5353.2120000000004</v>
      </c>
      <c r="I448" s="49">
        <v>52904.758999999998</v>
      </c>
      <c r="J448" s="49">
        <v>70.469470000000001</v>
      </c>
      <c r="K448" s="49">
        <v>7.3827299999999997E-3</v>
      </c>
      <c r="L448" s="49">
        <v>7.2312399999999999E-3</v>
      </c>
      <c r="M448" s="49">
        <v>1.7656700000000001E-2</v>
      </c>
      <c r="N448" s="49">
        <v>6.9231300000000004E-3</v>
      </c>
      <c r="O448" s="49">
        <v>-1.5677449999999999E-2</v>
      </c>
      <c r="P448" s="49">
        <v>-2.4349200000000001E-3</v>
      </c>
      <c r="Q448" s="49">
        <v>6.9231300000000004E-3</v>
      </c>
      <c r="R448" s="49">
        <v>1.6281179999999999E-2</v>
      </c>
      <c r="S448" s="49">
        <v>2.9523710000000002E-2</v>
      </c>
      <c r="T448" s="49" t="s">
        <v>19</v>
      </c>
      <c r="W448" s="7"/>
    </row>
    <row r="449" spans="1:39" x14ac:dyDescent="0.25">
      <c r="A449" s="49" t="str">
        <f t="shared" si="6"/>
        <v>41850Greater Bay Area8_19All</v>
      </c>
      <c r="B449" s="7">
        <v>41850</v>
      </c>
      <c r="C449" s="49">
        <v>19</v>
      </c>
      <c r="D449" s="49" t="s">
        <v>10</v>
      </c>
      <c r="E449" s="49">
        <v>2.2064403000000001</v>
      </c>
      <c r="F449" s="49">
        <v>1.7514666999999999</v>
      </c>
      <c r="G449" s="49">
        <v>8</v>
      </c>
      <c r="H449" s="49">
        <v>5353.2120000000004</v>
      </c>
      <c r="I449" s="49">
        <v>52904.758999999998</v>
      </c>
      <c r="J449" s="49">
        <v>85.844999999999999</v>
      </c>
      <c r="K449" s="49">
        <v>1.6748949999999999E-2</v>
      </c>
      <c r="L449" s="49">
        <v>1.294326E-2</v>
      </c>
      <c r="M449" s="49">
        <v>3.6160900000000003E-2</v>
      </c>
      <c r="N449" s="49">
        <v>0.45497359999999998</v>
      </c>
      <c r="O449" s="49">
        <v>0.40868765000000001</v>
      </c>
      <c r="P449" s="49">
        <v>0.43580832000000003</v>
      </c>
      <c r="Q449" s="49">
        <v>0.45497359999999998</v>
      </c>
      <c r="R449" s="49">
        <v>0.47413887999999998</v>
      </c>
      <c r="S449" s="49">
        <v>0.50125955</v>
      </c>
      <c r="T449" s="49" t="s">
        <v>19</v>
      </c>
      <c r="W449" s="7"/>
    </row>
    <row r="450" spans="1:39" x14ac:dyDescent="0.25">
      <c r="A450" s="49" t="str">
        <f t="shared" si="6"/>
        <v>41850Greater Bay Area8_8All</v>
      </c>
      <c r="B450" s="7">
        <v>41850</v>
      </c>
      <c r="C450" s="49">
        <v>8</v>
      </c>
      <c r="D450" s="49" t="s">
        <v>10</v>
      </c>
      <c r="E450" s="49">
        <v>0.67202220999999995</v>
      </c>
      <c r="F450" s="49">
        <v>0.65122873999999997</v>
      </c>
      <c r="G450" s="49">
        <v>8</v>
      </c>
      <c r="H450" s="49">
        <v>5353.2120000000004</v>
      </c>
      <c r="I450" s="49">
        <v>52904.758999999998</v>
      </c>
      <c r="J450" s="49">
        <v>64.21172</v>
      </c>
      <c r="K450" s="49">
        <v>5.44825E-3</v>
      </c>
      <c r="L450" s="49">
        <v>5.0534100000000004E-3</v>
      </c>
      <c r="M450" s="49">
        <v>1.26961E-2</v>
      </c>
      <c r="N450" s="49">
        <v>2.0793470000000001E-2</v>
      </c>
      <c r="O450" s="49">
        <v>4.5424599999999999E-3</v>
      </c>
      <c r="P450" s="49">
        <v>1.406454E-2</v>
      </c>
      <c r="Q450" s="49">
        <v>2.0793470000000001E-2</v>
      </c>
      <c r="R450" s="49">
        <v>2.7522399999999999E-2</v>
      </c>
      <c r="S450" s="49">
        <v>3.7044479999999998E-2</v>
      </c>
      <c r="T450" s="49" t="s">
        <v>19</v>
      </c>
      <c r="W450" s="7"/>
      <c r="AH450" s="45"/>
      <c r="AI450" s="45"/>
      <c r="AL450" s="45"/>
      <c r="AM450" s="45"/>
    </row>
    <row r="451" spans="1:39" x14ac:dyDescent="0.25">
      <c r="A451" s="49" t="str">
        <f t="shared" ref="A451:A514" si="7">CONCATENATE(B451,D451,G451,"_",C451,T451)</f>
        <v>41850Greater Bay Area8_1All</v>
      </c>
      <c r="B451" s="7">
        <v>41850</v>
      </c>
      <c r="C451" s="49">
        <v>1</v>
      </c>
      <c r="D451" s="49" t="s">
        <v>10</v>
      </c>
      <c r="E451" s="49">
        <v>0.83304555000000002</v>
      </c>
      <c r="F451" s="49">
        <v>0.81087467000000002</v>
      </c>
      <c r="G451" s="49">
        <v>8</v>
      </c>
      <c r="H451" s="49">
        <v>5353.2120000000004</v>
      </c>
      <c r="I451" s="49">
        <v>52904.758999999998</v>
      </c>
      <c r="J451" s="49">
        <v>69.634699999999995</v>
      </c>
      <c r="K451" s="49">
        <v>8.0051600000000007E-3</v>
      </c>
      <c r="L451" s="49">
        <v>7.6452000000000004E-3</v>
      </c>
      <c r="M451" s="49">
        <v>1.8912600000000002E-2</v>
      </c>
      <c r="N451" s="49">
        <v>2.217088E-2</v>
      </c>
      <c r="O451" s="49">
        <v>-2.03725E-3</v>
      </c>
      <c r="P451" s="49">
        <v>1.21472E-2</v>
      </c>
      <c r="Q451" s="49">
        <v>2.217088E-2</v>
      </c>
      <c r="R451" s="49">
        <v>3.2194559999999997E-2</v>
      </c>
      <c r="S451" s="49">
        <v>4.6379009999999998E-2</v>
      </c>
      <c r="T451" s="49" t="s">
        <v>19</v>
      </c>
      <c r="W451" s="7"/>
    </row>
    <row r="452" spans="1:39" x14ac:dyDescent="0.25">
      <c r="A452" s="49" t="str">
        <f t="shared" si="7"/>
        <v>41850Greater Bay Area8_22All</v>
      </c>
      <c r="B452" s="7">
        <v>41850</v>
      </c>
      <c r="C452" s="49">
        <v>22</v>
      </c>
      <c r="D452" s="49" t="s">
        <v>10</v>
      </c>
      <c r="E452" s="49">
        <v>1.6645173</v>
      </c>
      <c r="F452" s="49">
        <v>1.7292201</v>
      </c>
      <c r="G452" s="49">
        <v>8</v>
      </c>
      <c r="H452" s="49">
        <v>5353.2120000000004</v>
      </c>
      <c r="I452" s="49">
        <v>52904.758999999998</v>
      </c>
      <c r="J452" s="49">
        <v>72.981930000000006</v>
      </c>
      <c r="K452" s="49">
        <v>1.2897769999999999E-2</v>
      </c>
      <c r="L452" s="49">
        <v>1.3379790000000001E-2</v>
      </c>
      <c r="M452" s="49">
        <v>3.1753499999999997E-2</v>
      </c>
      <c r="N452" s="49">
        <v>-6.4702800000000005E-2</v>
      </c>
      <c r="O452" s="49">
        <v>-0.10534728</v>
      </c>
      <c r="P452" s="49">
        <v>-8.1532160000000006E-2</v>
      </c>
      <c r="Q452" s="49">
        <v>-6.4702800000000005E-2</v>
      </c>
      <c r="R452" s="49">
        <v>-4.7873449999999998E-2</v>
      </c>
      <c r="S452" s="49">
        <v>-2.4058320000000001E-2</v>
      </c>
      <c r="T452" s="49" t="s">
        <v>19</v>
      </c>
      <c r="W452" s="7"/>
    </row>
    <row r="453" spans="1:39" x14ac:dyDescent="0.25">
      <c r="A453" s="49" t="str">
        <f t="shared" si="7"/>
        <v>41850Greater Bay Area8_9All</v>
      </c>
      <c r="B453" s="7">
        <v>41850</v>
      </c>
      <c r="C453" s="49">
        <v>9</v>
      </c>
      <c r="D453" s="49" t="s">
        <v>10</v>
      </c>
      <c r="E453" s="49">
        <v>0.67132248000000005</v>
      </c>
      <c r="F453" s="49">
        <v>0.67458552999999999</v>
      </c>
      <c r="G453" s="49">
        <v>8</v>
      </c>
      <c r="H453" s="49">
        <v>5353.2120000000004</v>
      </c>
      <c r="I453" s="49">
        <v>52904.758999999998</v>
      </c>
      <c r="J453" s="49">
        <v>67.192859999999996</v>
      </c>
      <c r="K453" s="49">
        <v>5.9698399999999997E-3</v>
      </c>
      <c r="L453" s="49">
        <v>6.0796499999999998E-3</v>
      </c>
      <c r="M453" s="49">
        <v>1.45585E-2</v>
      </c>
      <c r="N453" s="49">
        <v>-3.26305E-3</v>
      </c>
      <c r="O453" s="49">
        <v>-2.1897929999999999E-2</v>
      </c>
      <c r="P453" s="49">
        <v>-1.0979050000000001E-2</v>
      </c>
      <c r="Q453" s="49">
        <v>-3.26305E-3</v>
      </c>
      <c r="R453" s="49">
        <v>4.4529599999999997E-3</v>
      </c>
      <c r="S453" s="49">
        <v>1.537183E-2</v>
      </c>
      <c r="T453" s="49" t="s">
        <v>19</v>
      </c>
      <c r="W453" s="7"/>
    </row>
    <row r="454" spans="1:39" x14ac:dyDescent="0.25">
      <c r="A454" s="49" t="str">
        <f t="shared" si="7"/>
        <v>41850Greater Bay Area8_20All</v>
      </c>
      <c r="B454" s="7">
        <v>41850</v>
      </c>
      <c r="C454" s="49">
        <v>20</v>
      </c>
      <c r="D454" s="49" t="s">
        <v>10</v>
      </c>
      <c r="E454" s="49">
        <v>2.0687519000000001</v>
      </c>
      <c r="F454" s="49">
        <v>2.1684040000000002</v>
      </c>
      <c r="G454" s="49">
        <v>8</v>
      </c>
      <c r="H454" s="49">
        <v>5353.2120000000004</v>
      </c>
      <c r="I454" s="49">
        <v>52904.758999999998</v>
      </c>
      <c r="J454" s="49">
        <v>81.376819999999995</v>
      </c>
      <c r="K454" s="49">
        <v>1.555347E-2</v>
      </c>
      <c r="L454" s="49">
        <v>1.6021859999999999E-2</v>
      </c>
      <c r="M454" s="49">
        <v>3.8152899999999997E-2</v>
      </c>
      <c r="N454" s="49">
        <v>-9.9652099999999993E-2</v>
      </c>
      <c r="O454" s="49">
        <v>-0.14848781</v>
      </c>
      <c r="P454" s="49">
        <v>-0.11987314</v>
      </c>
      <c r="Q454" s="49">
        <v>-9.9652099999999993E-2</v>
      </c>
      <c r="R454" s="49">
        <v>-7.9431059999999998E-2</v>
      </c>
      <c r="S454" s="49">
        <v>-5.0816390000000003E-2</v>
      </c>
      <c r="T454" s="49" t="s">
        <v>19</v>
      </c>
      <c r="W454" s="7"/>
    </row>
    <row r="455" spans="1:39" x14ac:dyDescent="0.25">
      <c r="A455" s="49" t="str">
        <f t="shared" si="7"/>
        <v>41850Greater Bay Area8_2All</v>
      </c>
      <c r="B455" s="7">
        <v>41850</v>
      </c>
      <c r="C455" s="49">
        <v>2</v>
      </c>
      <c r="D455" s="49" t="s">
        <v>10</v>
      </c>
      <c r="E455" s="49">
        <v>0.69565403000000003</v>
      </c>
      <c r="F455" s="49">
        <v>0.68483017999999996</v>
      </c>
      <c r="G455" s="49">
        <v>8</v>
      </c>
      <c r="H455" s="49">
        <v>5353.2120000000004</v>
      </c>
      <c r="I455" s="49">
        <v>52904.758999999998</v>
      </c>
      <c r="J455" s="49">
        <v>67.835419999999999</v>
      </c>
      <c r="K455" s="49">
        <v>6.7738099999999999E-3</v>
      </c>
      <c r="L455" s="49">
        <v>6.4354E-3</v>
      </c>
      <c r="M455" s="49">
        <v>1.5963600000000001E-2</v>
      </c>
      <c r="N455" s="49">
        <v>1.0823849999999999E-2</v>
      </c>
      <c r="O455" s="49">
        <v>-9.6095599999999996E-3</v>
      </c>
      <c r="P455" s="49">
        <v>2.3631400000000001E-3</v>
      </c>
      <c r="Q455" s="49">
        <v>1.0823849999999999E-2</v>
      </c>
      <c r="R455" s="49">
        <v>1.9284559999999999E-2</v>
      </c>
      <c r="S455" s="49">
        <v>3.1257260000000002E-2</v>
      </c>
      <c r="T455" s="49" t="s">
        <v>19</v>
      </c>
      <c r="W455" s="7"/>
    </row>
    <row r="456" spans="1:39" x14ac:dyDescent="0.25">
      <c r="A456" s="49" t="str">
        <f t="shared" si="7"/>
        <v>41850Greater Bay Area8_15All</v>
      </c>
      <c r="B456" s="7">
        <v>41850</v>
      </c>
      <c r="C456" s="49">
        <v>15</v>
      </c>
      <c r="D456" s="49" t="s">
        <v>10</v>
      </c>
      <c r="E456" s="49">
        <v>1.4129985</v>
      </c>
      <c r="F456" s="49">
        <v>1.4500906</v>
      </c>
      <c r="G456" s="49">
        <v>8</v>
      </c>
      <c r="H456" s="49">
        <v>5353.2120000000004</v>
      </c>
      <c r="I456" s="49">
        <v>52904.758999999998</v>
      </c>
      <c r="J456" s="49">
        <v>86.391580000000005</v>
      </c>
      <c r="K456" s="49">
        <v>1.535283E-2</v>
      </c>
      <c r="L456" s="49">
        <v>1.534571E-2</v>
      </c>
      <c r="M456" s="49">
        <v>3.7088700000000002E-2</v>
      </c>
      <c r="N456" s="49">
        <v>-3.7092100000000003E-2</v>
      </c>
      <c r="O456" s="49">
        <v>-8.4565639999999997E-2</v>
      </c>
      <c r="P456" s="49">
        <v>-5.6749109999999998E-2</v>
      </c>
      <c r="Q456" s="49">
        <v>-3.7092100000000003E-2</v>
      </c>
      <c r="R456" s="49">
        <v>-1.743509E-2</v>
      </c>
      <c r="S456" s="49">
        <v>1.038144E-2</v>
      </c>
      <c r="T456" s="49" t="s">
        <v>19</v>
      </c>
      <c r="W456" s="7"/>
    </row>
    <row r="457" spans="1:39" x14ac:dyDescent="0.25">
      <c r="A457" s="49" t="str">
        <f t="shared" si="7"/>
        <v>41850Greater Bay Area8_16All</v>
      </c>
      <c r="B457" s="7">
        <v>41850</v>
      </c>
      <c r="C457" s="49">
        <v>16</v>
      </c>
      <c r="D457" s="49" t="s">
        <v>10</v>
      </c>
      <c r="E457" s="49">
        <v>1.7078701000000001</v>
      </c>
      <c r="F457" s="49">
        <v>1.6945878999999999</v>
      </c>
      <c r="G457" s="49">
        <v>8</v>
      </c>
      <c r="H457" s="49">
        <v>5353.2120000000004</v>
      </c>
      <c r="I457" s="49">
        <v>52904.758999999998</v>
      </c>
      <c r="J457" s="49">
        <v>89.758539999999996</v>
      </c>
      <c r="K457" s="49">
        <v>1.6769849999999999E-2</v>
      </c>
      <c r="L457" s="49">
        <v>1.6245200000000001E-2</v>
      </c>
      <c r="M457" s="49">
        <v>3.9891700000000002E-2</v>
      </c>
      <c r="N457" s="49">
        <v>1.3282199999999999E-2</v>
      </c>
      <c r="O457" s="49">
        <v>-3.7779180000000002E-2</v>
      </c>
      <c r="P457" s="49">
        <v>-7.8604E-3</v>
      </c>
      <c r="Q457" s="49">
        <v>1.3282199999999999E-2</v>
      </c>
      <c r="R457" s="49">
        <v>3.4424799999999998E-2</v>
      </c>
      <c r="S457" s="49">
        <v>6.4343579999999997E-2</v>
      </c>
      <c r="T457" s="49" t="s">
        <v>19</v>
      </c>
      <c r="W457" s="7"/>
    </row>
    <row r="458" spans="1:39" x14ac:dyDescent="0.25">
      <c r="A458" s="49" t="str">
        <f t="shared" si="7"/>
        <v>41850Greater Bay Area9_19All</v>
      </c>
      <c r="B458" s="7">
        <v>41850</v>
      </c>
      <c r="C458" s="49">
        <v>19</v>
      </c>
      <c r="D458" s="49" t="s">
        <v>10</v>
      </c>
      <c r="E458" s="49">
        <v>2.2064403000000001</v>
      </c>
      <c r="F458" s="49">
        <v>2.0795775000000001</v>
      </c>
      <c r="G458" s="49">
        <v>9</v>
      </c>
      <c r="H458" s="49">
        <v>5220.2879999999996</v>
      </c>
      <c r="I458" s="49">
        <v>52904.758999999998</v>
      </c>
      <c r="J458" s="49">
        <v>85.844999999999999</v>
      </c>
      <c r="K458" s="49">
        <v>1.6748949999999999E-2</v>
      </c>
      <c r="L458" s="49">
        <v>1.5697829999999999E-2</v>
      </c>
      <c r="M458" s="49">
        <v>3.91986E-2</v>
      </c>
      <c r="N458" s="49">
        <v>0.1268628</v>
      </c>
      <c r="O458" s="49">
        <v>7.6688590000000001E-2</v>
      </c>
      <c r="P458" s="49">
        <v>0.10608753999999999</v>
      </c>
      <c r="Q458" s="49">
        <v>0.1268628</v>
      </c>
      <c r="R458" s="49">
        <v>0.14763805999999999</v>
      </c>
      <c r="S458" s="49">
        <v>0.17703700999999999</v>
      </c>
      <c r="T458" s="49" t="s">
        <v>19</v>
      </c>
      <c r="W458" s="7"/>
    </row>
    <row r="459" spans="1:39" x14ac:dyDescent="0.25">
      <c r="A459" s="49" t="str">
        <f t="shared" si="7"/>
        <v>41850Greater Bay Area9_6All</v>
      </c>
      <c r="B459" s="7">
        <v>41850</v>
      </c>
      <c r="C459" s="49">
        <v>6</v>
      </c>
      <c r="D459" s="49" t="s">
        <v>10</v>
      </c>
      <c r="E459" s="49">
        <v>0.54380085</v>
      </c>
      <c r="F459" s="49">
        <v>0.56029589000000002</v>
      </c>
      <c r="G459" s="49">
        <v>9</v>
      </c>
      <c r="H459" s="49">
        <v>5220.2879999999996</v>
      </c>
      <c r="I459" s="49">
        <v>52904.758999999998</v>
      </c>
      <c r="J459" s="49">
        <v>63.361409999999999</v>
      </c>
      <c r="K459" s="49">
        <v>4.3584100000000001E-3</v>
      </c>
      <c r="L459" s="49">
        <v>4.5099500000000004E-3</v>
      </c>
      <c r="M459" s="49">
        <v>1.0709700000000001E-2</v>
      </c>
      <c r="N459" s="49">
        <v>-1.6495039999999999E-2</v>
      </c>
      <c r="O459" s="49">
        <v>-3.0203460000000001E-2</v>
      </c>
      <c r="P459" s="49">
        <v>-2.2171179999999999E-2</v>
      </c>
      <c r="Q459" s="49">
        <v>-1.6495039999999999E-2</v>
      </c>
      <c r="R459" s="49">
        <v>-1.0818899999999999E-2</v>
      </c>
      <c r="S459" s="49">
        <v>-2.7866200000000001E-3</v>
      </c>
      <c r="T459" s="49" t="s">
        <v>19</v>
      </c>
      <c r="W459" s="7"/>
    </row>
    <row r="460" spans="1:39" x14ac:dyDescent="0.25">
      <c r="A460" s="49" t="str">
        <f t="shared" si="7"/>
        <v>41850Greater Bay Area9_4All</v>
      </c>
      <c r="B460" s="7">
        <v>41850</v>
      </c>
      <c r="C460" s="49">
        <v>4</v>
      </c>
      <c r="D460" s="49" t="s">
        <v>10</v>
      </c>
      <c r="E460" s="49">
        <v>0.55387732000000001</v>
      </c>
      <c r="F460" s="49">
        <v>0.56103570000000003</v>
      </c>
      <c r="G460" s="49">
        <v>9</v>
      </c>
      <c r="H460" s="49">
        <v>5220.2879999999996</v>
      </c>
      <c r="I460" s="49">
        <v>52904.758999999998</v>
      </c>
      <c r="J460" s="49">
        <v>65.154619999999994</v>
      </c>
      <c r="K460" s="49">
        <v>4.9218700000000001E-3</v>
      </c>
      <c r="L460" s="49">
        <v>5.05406E-3</v>
      </c>
      <c r="M460" s="49">
        <v>1.2046599999999999E-2</v>
      </c>
      <c r="N460" s="49">
        <v>-7.1583799999999998E-3</v>
      </c>
      <c r="O460" s="49">
        <v>-2.2578029999999999E-2</v>
      </c>
      <c r="P460" s="49">
        <v>-1.3543080000000001E-2</v>
      </c>
      <c r="Q460" s="49">
        <v>-7.1583799999999998E-3</v>
      </c>
      <c r="R460" s="49">
        <v>-7.7368000000000001E-4</v>
      </c>
      <c r="S460" s="49">
        <v>8.2612699999999994E-3</v>
      </c>
      <c r="T460" s="49" t="s">
        <v>19</v>
      </c>
      <c r="W460" s="7"/>
    </row>
    <row r="461" spans="1:39" x14ac:dyDescent="0.25">
      <c r="A461" s="49" t="str">
        <f t="shared" si="7"/>
        <v>41850Greater Bay Area9_22All</v>
      </c>
      <c r="B461" s="7">
        <v>41850</v>
      </c>
      <c r="C461" s="49">
        <v>22</v>
      </c>
      <c r="D461" s="49" t="s">
        <v>10</v>
      </c>
      <c r="E461" s="49">
        <v>1.6645173</v>
      </c>
      <c r="F461" s="49">
        <v>1.7684949000000001</v>
      </c>
      <c r="G461" s="49">
        <v>9</v>
      </c>
      <c r="H461" s="49">
        <v>5220.2879999999996</v>
      </c>
      <c r="I461" s="49">
        <v>52904.758999999998</v>
      </c>
      <c r="J461" s="49">
        <v>72.981930000000006</v>
      </c>
      <c r="K461" s="49">
        <v>1.2897769999999999E-2</v>
      </c>
      <c r="L461" s="49">
        <v>1.3530479999999999E-2</v>
      </c>
      <c r="M461" s="49">
        <v>3.19201E-2</v>
      </c>
      <c r="N461" s="49">
        <v>-0.1039776</v>
      </c>
      <c r="O461" s="49">
        <v>-0.14483533000000001</v>
      </c>
      <c r="P461" s="49">
        <v>-0.12089525</v>
      </c>
      <c r="Q461" s="49">
        <v>-0.1039776</v>
      </c>
      <c r="R461" s="49">
        <v>-8.7059949999999997E-2</v>
      </c>
      <c r="S461" s="49">
        <v>-6.3119869999999995E-2</v>
      </c>
      <c r="T461" s="49" t="s">
        <v>19</v>
      </c>
      <c r="W461" s="7"/>
    </row>
    <row r="462" spans="1:39" x14ac:dyDescent="0.25">
      <c r="A462" s="49" t="str">
        <f t="shared" si="7"/>
        <v>41850Greater Bay Area9_11All</v>
      </c>
      <c r="B462" s="7">
        <v>41850</v>
      </c>
      <c r="C462" s="49">
        <v>11</v>
      </c>
      <c r="D462" s="49" t="s">
        <v>10</v>
      </c>
      <c r="E462" s="49">
        <v>0.73208989000000002</v>
      </c>
      <c r="F462" s="49">
        <v>0.75295202000000006</v>
      </c>
      <c r="G462" s="49">
        <v>9</v>
      </c>
      <c r="H462" s="49">
        <v>5220.2879999999996</v>
      </c>
      <c r="I462" s="49">
        <v>52904.758999999998</v>
      </c>
      <c r="J462" s="49">
        <v>72.934439999999995</v>
      </c>
      <c r="K462" s="49">
        <v>9.1811900000000005E-3</v>
      </c>
      <c r="L462" s="49">
        <v>9.0717100000000002E-3</v>
      </c>
      <c r="M462" s="49">
        <v>2.2040000000000001E-2</v>
      </c>
      <c r="N462" s="49">
        <v>-2.086213E-2</v>
      </c>
      <c r="O462" s="49">
        <v>-4.9073329999999998E-2</v>
      </c>
      <c r="P462" s="49">
        <v>-3.2543330000000002E-2</v>
      </c>
      <c r="Q462" s="49">
        <v>-2.086213E-2</v>
      </c>
      <c r="R462" s="49">
        <v>-9.1809300000000003E-3</v>
      </c>
      <c r="S462" s="49">
        <v>7.3490700000000001E-3</v>
      </c>
      <c r="T462" s="49" t="s">
        <v>19</v>
      </c>
      <c r="W462" s="7"/>
    </row>
    <row r="463" spans="1:39" x14ac:dyDescent="0.25">
      <c r="A463" s="49" t="str">
        <f t="shared" si="7"/>
        <v>41850Greater Bay Area9_2All</v>
      </c>
      <c r="B463" s="7">
        <v>41850</v>
      </c>
      <c r="C463" s="49">
        <v>2</v>
      </c>
      <c r="D463" s="49" t="s">
        <v>10</v>
      </c>
      <c r="E463" s="49">
        <v>0.69565403000000003</v>
      </c>
      <c r="F463" s="49">
        <v>0.70219867999999996</v>
      </c>
      <c r="G463" s="49">
        <v>9</v>
      </c>
      <c r="H463" s="49">
        <v>5220.2879999999996</v>
      </c>
      <c r="I463" s="49">
        <v>52904.758999999998</v>
      </c>
      <c r="J463" s="49">
        <v>67.835419999999999</v>
      </c>
      <c r="K463" s="49">
        <v>6.7738099999999999E-3</v>
      </c>
      <c r="L463" s="49">
        <v>6.8734399999999998E-3</v>
      </c>
      <c r="M463" s="49">
        <v>1.6478900000000001E-2</v>
      </c>
      <c r="N463" s="49">
        <v>-6.5446499999999999E-3</v>
      </c>
      <c r="O463" s="49">
        <v>-2.7637640000000002E-2</v>
      </c>
      <c r="P463" s="49">
        <v>-1.5278470000000001E-2</v>
      </c>
      <c r="Q463" s="49">
        <v>-6.5446499999999999E-3</v>
      </c>
      <c r="R463" s="49">
        <v>2.1891699999999998E-3</v>
      </c>
      <c r="S463" s="49">
        <v>1.454834E-2</v>
      </c>
      <c r="T463" s="49" t="s">
        <v>19</v>
      </c>
      <c r="W463" s="7"/>
    </row>
    <row r="464" spans="1:39" x14ac:dyDescent="0.25">
      <c r="A464" s="49" t="str">
        <f t="shared" si="7"/>
        <v>41850Greater Bay Area9_16All</v>
      </c>
      <c r="B464" s="7">
        <v>41850</v>
      </c>
      <c r="C464" s="49">
        <v>16</v>
      </c>
      <c r="D464" s="49" t="s">
        <v>10</v>
      </c>
      <c r="E464" s="49">
        <v>1.7078701000000001</v>
      </c>
      <c r="F464" s="49">
        <v>1.7341042</v>
      </c>
      <c r="G464" s="49">
        <v>9</v>
      </c>
      <c r="H464" s="49">
        <v>5220.2879999999996</v>
      </c>
      <c r="I464" s="49">
        <v>52904.758999999998</v>
      </c>
      <c r="J464" s="49">
        <v>89.758539999999996</v>
      </c>
      <c r="K464" s="49">
        <v>1.6769849999999999E-2</v>
      </c>
      <c r="L464" s="49">
        <v>1.632401E-2</v>
      </c>
      <c r="M464" s="49">
        <v>3.9962999999999999E-2</v>
      </c>
      <c r="N464" s="49">
        <v>-2.62341E-2</v>
      </c>
      <c r="O464" s="49">
        <v>-7.7386739999999996E-2</v>
      </c>
      <c r="P464" s="49">
        <v>-4.7414489999999997E-2</v>
      </c>
      <c r="Q464" s="49">
        <v>-2.62341E-2</v>
      </c>
      <c r="R464" s="49">
        <v>-5.0537100000000003E-3</v>
      </c>
      <c r="S464" s="49">
        <v>2.4918539999999999E-2</v>
      </c>
      <c r="T464" s="49" t="s">
        <v>19</v>
      </c>
      <c r="W464" s="7"/>
    </row>
    <row r="465" spans="1:23" x14ac:dyDescent="0.25">
      <c r="A465" s="49" t="str">
        <f t="shared" si="7"/>
        <v>41850Greater Bay Area9_7All</v>
      </c>
      <c r="B465" s="7">
        <v>41850</v>
      </c>
      <c r="C465" s="49">
        <v>7</v>
      </c>
      <c r="D465" s="49" t="s">
        <v>10</v>
      </c>
      <c r="E465" s="49">
        <v>0.60096813999999998</v>
      </c>
      <c r="F465" s="49">
        <v>0.62641024999999995</v>
      </c>
      <c r="G465" s="49">
        <v>9</v>
      </c>
      <c r="H465" s="49">
        <v>5220.2879999999996</v>
      </c>
      <c r="I465" s="49">
        <v>52904.758999999998</v>
      </c>
      <c r="J465" s="49">
        <v>63.154240000000001</v>
      </c>
      <c r="K465" s="49">
        <v>4.7002099999999998E-3</v>
      </c>
      <c r="L465" s="49">
        <v>4.8917300000000004E-3</v>
      </c>
      <c r="M465" s="49">
        <v>1.1584199999999999E-2</v>
      </c>
      <c r="N465" s="49">
        <v>-2.544211E-2</v>
      </c>
      <c r="O465" s="49">
        <v>-4.0269890000000003E-2</v>
      </c>
      <c r="P465" s="49">
        <v>-3.1581739999999997E-2</v>
      </c>
      <c r="Q465" s="49">
        <v>-2.544211E-2</v>
      </c>
      <c r="R465" s="49">
        <v>-1.930248E-2</v>
      </c>
      <c r="S465" s="49">
        <v>-1.061433E-2</v>
      </c>
      <c r="T465" s="49" t="s">
        <v>19</v>
      </c>
      <c r="W465" s="7"/>
    </row>
    <row r="466" spans="1:23" x14ac:dyDescent="0.25">
      <c r="A466" s="49" t="str">
        <f t="shared" si="7"/>
        <v>41850Greater Bay Area9_12All</v>
      </c>
      <c r="B466" s="7">
        <v>41850</v>
      </c>
      <c r="C466" s="49">
        <v>12</v>
      </c>
      <c r="D466" s="49" t="s">
        <v>10</v>
      </c>
      <c r="E466" s="49">
        <v>0.82609308000000004</v>
      </c>
      <c r="F466" s="49">
        <v>0.83364431999999999</v>
      </c>
      <c r="G466" s="49">
        <v>9</v>
      </c>
      <c r="H466" s="49">
        <v>5220.2879999999996</v>
      </c>
      <c r="I466" s="49">
        <v>52904.758999999998</v>
      </c>
      <c r="J466" s="49">
        <v>76.904340000000005</v>
      </c>
      <c r="K466" s="49">
        <v>1.0856660000000001E-2</v>
      </c>
      <c r="L466" s="49">
        <v>1.045226E-2</v>
      </c>
      <c r="M466" s="49">
        <v>2.5734199999999999E-2</v>
      </c>
      <c r="N466" s="49">
        <v>-7.5512399999999999E-3</v>
      </c>
      <c r="O466" s="49">
        <v>-4.0491020000000003E-2</v>
      </c>
      <c r="P466" s="49">
        <v>-2.119037E-2</v>
      </c>
      <c r="Q466" s="49">
        <v>-7.5512399999999999E-3</v>
      </c>
      <c r="R466" s="49">
        <v>6.0878900000000003E-3</v>
      </c>
      <c r="S466" s="49">
        <v>2.5388540000000001E-2</v>
      </c>
      <c r="T466" s="49" t="s">
        <v>19</v>
      </c>
      <c r="W466" s="7"/>
    </row>
    <row r="467" spans="1:23" x14ac:dyDescent="0.25">
      <c r="A467" s="49" t="str">
        <f t="shared" si="7"/>
        <v>41850Greater Bay Area9_14All</v>
      </c>
      <c r="B467" s="7">
        <v>41850</v>
      </c>
      <c r="C467" s="49">
        <v>14</v>
      </c>
      <c r="D467" s="49" t="s">
        <v>10</v>
      </c>
      <c r="E467" s="49">
        <v>1.1677005</v>
      </c>
      <c r="F467" s="49">
        <v>1.2211430999999999</v>
      </c>
      <c r="G467" s="49">
        <v>9</v>
      </c>
      <c r="H467" s="49">
        <v>5220.2879999999996</v>
      </c>
      <c r="I467" s="49">
        <v>52904.758999999998</v>
      </c>
      <c r="J467" s="49">
        <v>83.741590000000002</v>
      </c>
      <c r="K467" s="49">
        <v>1.397785E-2</v>
      </c>
      <c r="L467" s="49">
        <v>1.3856E-2</v>
      </c>
      <c r="M467" s="49">
        <v>3.3608499999999999E-2</v>
      </c>
      <c r="N467" s="49">
        <v>-5.34426E-2</v>
      </c>
      <c r="O467" s="49">
        <v>-9.6461480000000002E-2</v>
      </c>
      <c r="P467" s="49">
        <v>-7.1255100000000002E-2</v>
      </c>
      <c r="Q467" s="49">
        <v>-5.34426E-2</v>
      </c>
      <c r="R467" s="49">
        <v>-3.5630090000000003E-2</v>
      </c>
      <c r="S467" s="49">
        <v>-1.0423719999999999E-2</v>
      </c>
      <c r="T467" s="49" t="s">
        <v>19</v>
      </c>
      <c r="W467" s="7"/>
    </row>
    <row r="468" spans="1:23" x14ac:dyDescent="0.25">
      <c r="A468" s="49" t="str">
        <f t="shared" si="7"/>
        <v>41850Greater Bay Area9_3All</v>
      </c>
      <c r="B468" s="7">
        <v>41850</v>
      </c>
      <c r="C468" s="49">
        <v>3</v>
      </c>
      <c r="D468" s="49" t="s">
        <v>10</v>
      </c>
      <c r="E468" s="49">
        <v>0.61316543999999995</v>
      </c>
      <c r="F468" s="49">
        <v>0.61962921000000004</v>
      </c>
      <c r="G468" s="49">
        <v>9</v>
      </c>
      <c r="H468" s="49">
        <v>5220.2879999999996</v>
      </c>
      <c r="I468" s="49">
        <v>52904.758999999998</v>
      </c>
      <c r="J468" s="49">
        <v>65.867040000000003</v>
      </c>
      <c r="K468" s="49">
        <v>5.9103300000000001E-3</v>
      </c>
      <c r="L468" s="49">
        <v>6.0700199999999998E-3</v>
      </c>
      <c r="M468" s="49">
        <v>1.4467000000000001E-2</v>
      </c>
      <c r="N468" s="49">
        <v>-6.4637699999999998E-3</v>
      </c>
      <c r="O468" s="49">
        <v>-2.4981529999999998E-2</v>
      </c>
      <c r="P468" s="49">
        <v>-1.413128E-2</v>
      </c>
      <c r="Q468" s="49">
        <v>-6.4637699999999998E-3</v>
      </c>
      <c r="R468" s="49">
        <v>1.20374E-3</v>
      </c>
      <c r="S468" s="49">
        <v>1.2053990000000001E-2</v>
      </c>
      <c r="T468" s="49" t="s">
        <v>19</v>
      </c>
      <c r="W468" s="7"/>
    </row>
    <row r="469" spans="1:23" x14ac:dyDescent="0.25">
      <c r="A469" s="49" t="str">
        <f t="shared" si="7"/>
        <v>41850Greater Bay Area9_5All</v>
      </c>
      <c r="B469" s="7">
        <v>41850</v>
      </c>
      <c r="C469" s="49">
        <v>5</v>
      </c>
      <c r="D469" s="49" t="s">
        <v>10</v>
      </c>
      <c r="E469" s="49">
        <v>0.52903739999999999</v>
      </c>
      <c r="F469" s="49">
        <v>0.54202298999999998</v>
      </c>
      <c r="G469" s="49">
        <v>9</v>
      </c>
      <c r="H469" s="49">
        <v>5220.2879999999996</v>
      </c>
      <c r="I469" s="49">
        <v>52904.758999999998</v>
      </c>
      <c r="J469" s="49">
        <v>64.130359999999996</v>
      </c>
      <c r="K469" s="49">
        <v>4.4578100000000004E-3</v>
      </c>
      <c r="L469" s="49">
        <v>4.59795E-3</v>
      </c>
      <c r="M469" s="49">
        <v>1.0935800000000001E-2</v>
      </c>
      <c r="N469" s="49">
        <v>-1.298559E-2</v>
      </c>
      <c r="O469" s="49">
        <v>-2.6983409999999999E-2</v>
      </c>
      <c r="P469" s="49">
        <v>-1.8781559999999999E-2</v>
      </c>
      <c r="Q469" s="49">
        <v>-1.298559E-2</v>
      </c>
      <c r="R469" s="49">
        <v>-7.1896199999999999E-3</v>
      </c>
      <c r="S469" s="49">
        <v>1.01223E-3</v>
      </c>
      <c r="T469" s="49" t="s">
        <v>19</v>
      </c>
      <c r="W469" s="7"/>
    </row>
    <row r="470" spans="1:23" x14ac:dyDescent="0.25">
      <c r="A470" s="49" t="str">
        <f t="shared" si="7"/>
        <v>41850Greater Bay Area9_15All</v>
      </c>
      <c r="B470" s="7">
        <v>41850</v>
      </c>
      <c r="C470" s="49">
        <v>15</v>
      </c>
      <c r="D470" s="49" t="s">
        <v>10</v>
      </c>
      <c r="E470" s="49">
        <v>1.4129985</v>
      </c>
      <c r="F470" s="49">
        <v>1.4576008</v>
      </c>
      <c r="G470" s="49">
        <v>9</v>
      </c>
      <c r="H470" s="49">
        <v>5220.2879999999996</v>
      </c>
      <c r="I470" s="49">
        <v>52904.758999999998</v>
      </c>
      <c r="J470" s="49">
        <v>86.391580000000005</v>
      </c>
      <c r="K470" s="49">
        <v>1.535283E-2</v>
      </c>
      <c r="L470" s="49">
        <v>1.521018E-2</v>
      </c>
      <c r="M470" s="49">
        <v>3.6903900000000003E-2</v>
      </c>
      <c r="N470" s="49">
        <v>-4.4602299999999998E-2</v>
      </c>
      <c r="O470" s="49">
        <v>-9.1839290000000004E-2</v>
      </c>
      <c r="P470" s="49">
        <v>-6.4161369999999995E-2</v>
      </c>
      <c r="Q470" s="49">
        <v>-4.4602299999999998E-2</v>
      </c>
      <c r="R470" s="49">
        <v>-2.504323E-2</v>
      </c>
      <c r="S470" s="49">
        <v>2.6346899999999999E-3</v>
      </c>
      <c r="T470" s="49" t="s">
        <v>19</v>
      </c>
      <c r="W470" s="7"/>
    </row>
    <row r="471" spans="1:23" x14ac:dyDescent="0.25">
      <c r="A471" s="49" t="str">
        <f t="shared" si="7"/>
        <v>41850Greater Bay Area9_21All</v>
      </c>
      <c r="B471" s="7">
        <v>41850</v>
      </c>
      <c r="C471" s="49">
        <v>21</v>
      </c>
      <c r="D471" s="49" t="s">
        <v>10</v>
      </c>
      <c r="E471" s="49">
        <v>1.8486214999999999</v>
      </c>
      <c r="F471" s="49">
        <v>2.0273857</v>
      </c>
      <c r="G471" s="49">
        <v>9</v>
      </c>
      <c r="H471" s="49">
        <v>5220.2879999999996</v>
      </c>
      <c r="I471" s="49">
        <v>52904.758999999998</v>
      </c>
      <c r="J471" s="49">
        <v>76.127039999999994</v>
      </c>
      <c r="K471" s="49">
        <v>1.4067649999999999E-2</v>
      </c>
      <c r="L471" s="49">
        <v>1.5144309999999999E-2</v>
      </c>
      <c r="M471" s="49">
        <v>3.5296099999999997E-2</v>
      </c>
      <c r="N471" s="49">
        <v>-0.17876420000000001</v>
      </c>
      <c r="O471" s="49">
        <v>-0.22394321</v>
      </c>
      <c r="P471" s="49">
        <v>-0.19747112999999999</v>
      </c>
      <c r="Q471" s="49">
        <v>-0.17876420000000001</v>
      </c>
      <c r="R471" s="49">
        <v>-0.16005727</v>
      </c>
      <c r="S471" s="49">
        <v>-0.13358518999999999</v>
      </c>
      <c r="T471" s="49" t="s">
        <v>19</v>
      </c>
      <c r="W471" s="7"/>
    </row>
    <row r="472" spans="1:23" x14ac:dyDescent="0.25">
      <c r="A472" s="49" t="str">
        <f t="shared" si="7"/>
        <v>41850Greater Bay Area9_17All</v>
      </c>
      <c r="B472" s="7">
        <v>41850</v>
      </c>
      <c r="C472" s="49">
        <v>17</v>
      </c>
      <c r="D472" s="49" t="s">
        <v>10</v>
      </c>
      <c r="E472" s="49">
        <v>1.9641985</v>
      </c>
      <c r="F472" s="49">
        <v>1.9670618</v>
      </c>
      <c r="G472" s="49">
        <v>9</v>
      </c>
      <c r="H472" s="49">
        <v>5220.2879999999996</v>
      </c>
      <c r="I472" s="49">
        <v>52904.758999999998</v>
      </c>
      <c r="J472" s="49">
        <v>89.417599999999993</v>
      </c>
      <c r="K472" s="49">
        <v>1.7282800000000001E-2</v>
      </c>
      <c r="L472" s="49">
        <v>1.694594E-2</v>
      </c>
      <c r="M472" s="49">
        <v>4.1331699999999999E-2</v>
      </c>
      <c r="N472" s="49">
        <v>-2.8633E-3</v>
      </c>
      <c r="O472" s="49">
        <v>-5.5767879999999999E-2</v>
      </c>
      <c r="P472" s="49">
        <v>-2.4769099999999999E-2</v>
      </c>
      <c r="Q472" s="49">
        <v>-2.8633E-3</v>
      </c>
      <c r="R472" s="49">
        <v>1.90425E-2</v>
      </c>
      <c r="S472" s="49">
        <v>5.004128E-2</v>
      </c>
      <c r="T472" s="49" t="s">
        <v>19</v>
      </c>
      <c r="W472" s="7"/>
    </row>
    <row r="473" spans="1:23" x14ac:dyDescent="0.25">
      <c r="A473" s="49" t="str">
        <f t="shared" si="7"/>
        <v>41850Greater Bay Area9_23All</v>
      </c>
      <c r="B473" s="7">
        <v>41850</v>
      </c>
      <c r="C473" s="49">
        <v>23</v>
      </c>
      <c r="D473" s="49" t="s">
        <v>10</v>
      </c>
      <c r="E473" s="49">
        <v>1.3762943999999999</v>
      </c>
      <c r="F473" s="49">
        <v>1.4111792000000001</v>
      </c>
      <c r="G473" s="49">
        <v>9</v>
      </c>
      <c r="H473" s="49">
        <v>5220.2879999999996</v>
      </c>
      <c r="I473" s="49">
        <v>52904.758999999998</v>
      </c>
      <c r="J473" s="49">
        <v>70.825649999999996</v>
      </c>
      <c r="K473" s="49">
        <v>1.1562970000000001E-2</v>
      </c>
      <c r="L473" s="49">
        <v>1.156778E-2</v>
      </c>
      <c r="M473" s="49">
        <v>2.79294E-2</v>
      </c>
      <c r="N473" s="49">
        <v>-3.4884800000000001E-2</v>
      </c>
      <c r="O473" s="49">
        <v>-7.0634429999999998E-2</v>
      </c>
      <c r="P473" s="49">
        <v>-4.9687380000000003E-2</v>
      </c>
      <c r="Q473" s="49">
        <v>-3.4884800000000001E-2</v>
      </c>
      <c r="R473" s="49">
        <v>-2.0082220000000001E-2</v>
      </c>
      <c r="S473" s="49">
        <v>8.6483000000000003E-4</v>
      </c>
      <c r="T473" s="49" t="s">
        <v>19</v>
      </c>
      <c r="W473" s="7"/>
    </row>
    <row r="474" spans="1:23" x14ac:dyDescent="0.25">
      <c r="A474" s="49" t="str">
        <f t="shared" si="7"/>
        <v>41850Greater Bay Area9_20All</v>
      </c>
      <c r="B474" s="7">
        <v>41850</v>
      </c>
      <c r="C474" s="49">
        <v>20</v>
      </c>
      <c r="D474" s="49" t="s">
        <v>10</v>
      </c>
      <c r="E474" s="49">
        <v>2.0687519000000001</v>
      </c>
      <c r="F474" s="49">
        <v>1.7331247999999999</v>
      </c>
      <c r="G474" s="49">
        <v>9</v>
      </c>
      <c r="H474" s="49">
        <v>5220.2879999999996</v>
      </c>
      <c r="I474" s="49">
        <v>52904.758999999998</v>
      </c>
      <c r="J474" s="49">
        <v>81.376819999999995</v>
      </c>
      <c r="K474" s="49">
        <v>1.555347E-2</v>
      </c>
      <c r="L474" s="49">
        <v>1.238297E-2</v>
      </c>
      <c r="M474" s="49">
        <v>3.39485E-2</v>
      </c>
      <c r="N474" s="49">
        <v>0.33562710000000001</v>
      </c>
      <c r="O474" s="49">
        <v>0.29217302000000001</v>
      </c>
      <c r="P474" s="49">
        <v>0.31763439999999998</v>
      </c>
      <c r="Q474" s="49">
        <v>0.33562710000000001</v>
      </c>
      <c r="R474" s="49">
        <v>0.35361980999999998</v>
      </c>
      <c r="S474" s="49">
        <v>0.37908118000000002</v>
      </c>
      <c r="T474" s="49" t="s">
        <v>19</v>
      </c>
      <c r="W474" s="7"/>
    </row>
    <row r="475" spans="1:23" x14ac:dyDescent="0.25">
      <c r="A475" s="49" t="str">
        <f t="shared" si="7"/>
        <v>41850Greater Bay Area9_13All</v>
      </c>
      <c r="B475" s="7">
        <v>41850</v>
      </c>
      <c r="C475" s="49">
        <v>13</v>
      </c>
      <c r="D475" s="49" t="s">
        <v>10</v>
      </c>
      <c r="E475" s="49">
        <v>0.99120900000000001</v>
      </c>
      <c r="F475" s="49">
        <v>1.0020685</v>
      </c>
      <c r="G475" s="49">
        <v>9</v>
      </c>
      <c r="H475" s="49">
        <v>5220.2879999999996</v>
      </c>
      <c r="I475" s="49">
        <v>52904.758999999998</v>
      </c>
      <c r="J475" s="49">
        <v>81.110489999999999</v>
      </c>
      <c r="K475" s="49">
        <v>1.2601279999999999E-2</v>
      </c>
      <c r="L475" s="49">
        <v>1.2211319999999999E-2</v>
      </c>
      <c r="M475" s="49">
        <v>2.9963799999999999E-2</v>
      </c>
      <c r="N475" s="49">
        <v>-1.0859499999999999E-2</v>
      </c>
      <c r="O475" s="49">
        <v>-4.9213159999999999E-2</v>
      </c>
      <c r="P475" s="49">
        <v>-2.674031E-2</v>
      </c>
      <c r="Q475" s="49">
        <v>-1.0859499999999999E-2</v>
      </c>
      <c r="R475" s="49">
        <v>5.0213100000000002E-3</v>
      </c>
      <c r="S475" s="49">
        <v>2.749416E-2</v>
      </c>
      <c r="T475" s="49" t="s">
        <v>19</v>
      </c>
      <c r="W475" s="7"/>
    </row>
    <row r="476" spans="1:23" x14ac:dyDescent="0.25">
      <c r="A476" s="49" t="str">
        <f t="shared" si="7"/>
        <v>41850Greater Bay Area9_18All</v>
      </c>
      <c r="B476" s="7">
        <v>41850</v>
      </c>
      <c r="C476" s="49">
        <v>18</v>
      </c>
      <c r="D476" s="49" t="s">
        <v>10</v>
      </c>
      <c r="E476" s="49">
        <v>2.1609695000000002</v>
      </c>
      <c r="F476" s="49">
        <v>2.1444589000000001</v>
      </c>
      <c r="G476" s="49">
        <v>9</v>
      </c>
      <c r="H476" s="49">
        <v>5220.2879999999996</v>
      </c>
      <c r="I476" s="49">
        <v>52904.758999999998</v>
      </c>
      <c r="J476" s="49">
        <v>87.697360000000003</v>
      </c>
      <c r="K476" s="49">
        <v>1.7509819999999999E-2</v>
      </c>
      <c r="L476" s="49">
        <v>1.7187890000000001E-2</v>
      </c>
      <c r="M476" s="49">
        <v>4.1897700000000003E-2</v>
      </c>
      <c r="N476" s="49">
        <v>1.65106E-2</v>
      </c>
      <c r="O476" s="49">
        <v>-3.7118459999999999E-2</v>
      </c>
      <c r="P476" s="49">
        <v>-5.6951800000000002E-3</v>
      </c>
      <c r="Q476" s="49">
        <v>1.65106E-2</v>
      </c>
      <c r="R476" s="49">
        <v>3.8716380000000002E-2</v>
      </c>
      <c r="S476" s="49">
        <v>7.0139660000000006E-2</v>
      </c>
      <c r="T476" s="49" t="s">
        <v>19</v>
      </c>
      <c r="W476" s="7"/>
    </row>
    <row r="477" spans="1:23" x14ac:dyDescent="0.25">
      <c r="A477" s="49" t="str">
        <f t="shared" si="7"/>
        <v>41850Greater Bay Area9_10All</v>
      </c>
      <c r="B477" s="7">
        <v>41850</v>
      </c>
      <c r="C477" s="49">
        <v>10</v>
      </c>
      <c r="D477" s="49" t="s">
        <v>10</v>
      </c>
      <c r="E477" s="49">
        <v>0.68738208999999995</v>
      </c>
      <c r="F477" s="49">
        <v>0.69684241000000002</v>
      </c>
      <c r="G477" s="49">
        <v>9</v>
      </c>
      <c r="H477" s="49">
        <v>5220.2879999999996</v>
      </c>
      <c r="I477" s="49">
        <v>52904.758999999998</v>
      </c>
      <c r="J477" s="49">
        <v>70.469470000000001</v>
      </c>
      <c r="K477" s="49">
        <v>7.3827299999999997E-3</v>
      </c>
      <c r="L477" s="49">
        <v>7.5425600000000002E-3</v>
      </c>
      <c r="M477" s="49">
        <v>1.8022699999999999E-2</v>
      </c>
      <c r="N477" s="49">
        <v>-9.4603199999999995E-3</v>
      </c>
      <c r="O477" s="49">
        <v>-3.2529379999999997E-2</v>
      </c>
      <c r="P477" s="49">
        <v>-1.9012350000000001E-2</v>
      </c>
      <c r="Q477" s="49">
        <v>-9.4603199999999995E-3</v>
      </c>
      <c r="R477" s="49">
        <v>9.1710000000000001E-5</v>
      </c>
      <c r="S477" s="49">
        <v>1.3608739999999999E-2</v>
      </c>
      <c r="T477" s="49" t="s">
        <v>19</v>
      </c>
      <c r="W477" s="7"/>
    </row>
    <row r="478" spans="1:23" x14ac:dyDescent="0.25">
      <c r="A478" s="49" t="str">
        <f t="shared" si="7"/>
        <v>41850Greater Bay Area9_1All</v>
      </c>
      <c r="B478" s="7">
        <v>41850</v>
      </c>
      <c r="C478" s="49">
        <v>1</v>
      </c>
      <c r="D478" s="49" t="s">
        <v>10</v>
      </c>
      <c r="E478" s="49">
        <v>0.83304555000000002</v>
      </c>
      <c r="F478" s="49">
        <v>0.84339142</v>
      </c>
      <c r="G478" s="49">
        <v>9</v>
      </c>
      <c r="H478" s="49">
        <v>5220.2879999999996</v>
      </c>
      <c r="I478" s="49">
        <v>52904.758999999998</v>
      </c>
      <c r="J478" s="49">
        <v>69.634699999999995</v>
      </c>
      <c r="K478" s="49">
        <v>8.0051600000000007E-3</v>
      </c>
      <c r="L478" s="49">
        <v>8.0530099999999993E-3</v>
      </c>
      <c r="M478" s="49">
        <v>1.93896E-2</v>
      </c>
      <c r="N478" s="49">
        <v>-1.034587E-2</v>
      </c>
      <c r="O478" s="49">
        <v>-3.5164559999999997E-2</v>
      </c>
      <c r="P478" s="49">
        <v>-2.0622359999999999E-2</v>
      </c>
      <c r="Q478" s="49">
        <v>-1.034587E-2</v>
      </c>
      <c r="R478" s="49">
        <v>-6.9380000000000003E-5</v>
      </c>
      <c r="S478" s="49">
        <v>1.4472820000000001E-2</v>
      </c>
      <c r="T478" s="49" t="s">
        <v>19</v>
      </c>
      <c r="W478" s="7"/>
    </row>
    <row r="479" spans="1:23" x14ac:dyDescent="0.25">
      <c r="A479" s="49" t="str">
        <f t="shared" si="7"/>
        <v>41850Greater Bay Area9_24All</v>
      </c>
      <c r="B479" s="7">
        <v>41850</v>
      </c>
      <c r="C479" s="49">
        <v>24</v>
      </c>
      <c r="D479" s="49" t="s">
        <v>10</v>
      </c>
      <c r="E479" s="49">
        <v>1.0537198000000001</v>
      </c>
      <c r="F479" s="49">
        <v>1.0563583000000001</v>
      </c>
      <c r="G479" s="49">
        <v>9</v>
      </c>
      <c r="H479" s="49">
        <v>5220.2879999999996</v>
      </c>
      <c r="I479" s="49">
        <v>52904.758999999998</v>
      </c>
      <c r="J479" s="49">
        <v>68.426270000000002</v>
      </c>
      <c r="K479" s="49">
        <v>9.5597600000000005E-3</v>
      </c>
      <c r="L479" s="49">
        <v>9.5232700000000003E-3</v>
      </c>
      <c r="M479" s="49">
        <v>2.3042E-2</v>
      </c>
      <c r="N479" s="49">
        <v>-2.6384999999999998E-3</v>
      </c>
      <c r="O479" s="49">
        <v>-3.2132260000000003E-2</v>
      </c>
      <c r="P479" s="49">
        <v>-1.4850759999999999E-2</v>
      </c>
      <c r="Q479" s="49">
        <v>-2.6384999999999998E-3</v>
      </c>
      <c r="R479" s="49">
        <v>9.5737600000000006E-3</v>
      </c>
      <c r="S479" s="49">
        <v>2.6855259999999999E-2</v>
      </c>
      <c r="T479" s="49" t="s">
        <v>19</v>
      </c>
      <c r="W479" s="7"/>
    </row>
    <row r="480" spans="1:23" x14ac:dyDescent="0.25">
      <c r="A480" s="49" t="str">
        <f t="shared" si="7"/>
        <v>41850Greater Bay Area9_9All</v>
      </c>
      <c r="B480" s="7">
        <v>41850</v>
      </c>
      <c r="C480" s="49">
        <v>9</v>
      </c>
      <c r="D480" s="49" t="s">
        <v>10</v>
      </c>
      <c r="E480" s="49">
        <v>0.67132248000000005</v>
      </c>
      <c r="F480" s="49">
        <v>0.68436269000000005</v>
      </c>
      <c r="G480" s="49">
        <v>9</v>
      </c>
      <c r="H480" s="49">
        <v>5220.2879999999996</v>
      </c>
      <c r="I480" s="49">
        <v>52904.758999999998</v>
      </c>
      <c r="J480" s="49">
        <v>67.192859999999996</v>
      </c>
      <c r="K480" s="49">
        <v>5.9698399999999997E-3</v>
      </c>
      <c r="L480" s="49">
        <v>6.2218400000000002E-3</v>
      </c>
      <c r="M480" s="49">
        <v>1.47241E-2</v>
      </c>
      <c r="N480" s="49">
        <v>-1.304021E-2</v>
      </c>
      <c r="O480" s="49">
        <v>-3.1887060000000002E-2</v>
      </c>
      <c r="P480" s="49">
        <v>-2.0843980000000002E-2</v>
      </c>
      <c r="Q480" s="49">
        <v>-1.304021E-2</v>
      </c>
      <c r="R480" s="49">
        <v>-5.2364400000000002E-3</v>
      </c>
      <c r="S480" s="49">
        <v>5.8066400000000001E-3</v>
      </c>
      <c r="T480" s="49" t="s">
        <v>19</v>
      </c>
      <c r="W480" s="7"/>
    </row>
    <row r="481" spans="1:23" x14ac:dyDescent="0.25">
      <c r="A481" s="49" t="str">
        <f t="shared" si="7"/>
        <v>41850Greater Bay Area9_8All</v>
      </c>
      <c r="B481" s="7">
        <v>41850</v>
      </c>
      <c r="C481" s="49">
        <v>8</v>
      </c>
      <c r="D481" s="49" t="s">
        <v>10</v>
      </c>
      <c r="E481" s="49">
        <v>0.67202220999999995</v>
      </c>
      <c r="F481" s="49">
        <v>0.67050620000000005</v>
      </c>
      <c r="G481" s="49">
        <v>9</v>
      </c>
      <c r="H481" s="49">
        <v>5220.2879999999996</v>
      </c>
      <c r="I481" s="49">
        <v>52904.758999999998</v>
      </c>
      <c r="J481" s="49">
        <v>64.21172</v>
      </c>
      <c r="K481" s="49">
        <v>5.44825E-3</v>
      </c>
      <c r="L481" s="49">
        <v>5.3450700000000004E-3</v>
      </c>
      <c r="M481" s="49">
        <v>1.3032999999999999E-2</v>
      </c>
      <c r="N481" s="49">
        <v>1.5160099999999999E-3</v>
      </c>
      <c r="O481" s="49">
        <v>-1.5166229999999999E-2</v>
      </c>
      <c r="P481" s="49">
        <v>-5.3914799999999997E-3</v>
      </c>
      <c r="Q481" s="49">
        <v>1.5160099999999999E-3</v>
      </c>
      <c r="R481" s="49">
        <v>8.4235000000000004E-3</v>
      </c>
      <c r="S481" s="49">
        <v>1.8198249999999999E-2</v>
      </c>
      <c r="T481" s="49" t="s">
        <v>19</v>
      </c>
      <c r="W481" s="7"/>
    </row>
    <row r="482" spans="1:23" x14ac:dyDescent="0.25">
      <c r="A482" s="49" t="str">
        <f t="shared" si="7"/>
        <v>41852Greater Bay AreaN/A_5All</v>
      </c>
      <c r="B482" s="7">
        <v>41852</v>
      </c>
      <c r="C482" s="49">
        <v>5</v>
      </c>
      <c r="D482" s="49" t="s">
        <v>10</v>
      </c>
      <c r="E482" s="49">
        <v>0.54790724000000002</v>
      </c>
      <c r="F482" s="49">
        <v>0.54288963000000001</v>
      </c>
      <c r="G482" s="49" t="s">
        <v>33</v>
      </c>
      <c r="H482" s="49">
        <v>10639.962</v>
      </c>
      <c r="I482" s="49">
        <v>52676.17</v>
      </c>
      <c r="J482" s="49">
        <v>64.219489999999993</v>
      </c>
      <c r="K482" s="49">
        <v>2.9136700000000001E-3</v>
      </c>
      <c r="L482" s="49">
        <v>5.3486999999999996E-3</v>
      </c>
      <c r="M482" s="49">
        <v>6.0908000000000004E-3</v>
      </c>
      <c r="N482" s="49">
        <v>5.0176099999999996E-3</v>
      </c>
      <c r="O482" s="49">
        <v>-2.7786099999999999E-3</v>
      </c>
      <c r="P482" s="49">
        <v>1.7894899999999999E-3</v>
      </c>
      <c r="Q482" s="49">
        <v>5.0176099999999996E-3</v>
      </c>
      <c r="R482" s="49">
        <v>8.2457299999999997E-3</v>
      </c>
      <c r="S482" s="49">
        <v>1.281383E-2</v>
      </c>
      <c r="T482" s="49" t="s">
        <v>19</v>
      </c>
      <c r="W482" s="7"/>
    </row>
    <row r="483" spans="1:23" x14ac:dyDescent="0.25">
      <c r="A483" s="49" t="str">
        <f t="shared" si="7"/>
        <v>41852Greater Bay AreaN/A_6All</v>
      </c>
      <c r="B483" s="7">
        <v>41852</v>
      </c>
      <c r="C483" s="49">
        <v>6</v>
      </c>
      <c r="D483" s="49" t="s">
        <v>10</v>
      </c>
      <c r="E483" s="49">
        <v>0.55883696999999999</v>
      </c>
      <c r="F483" s="49">
        <v>0.55864817</v>
      </c>
      <c r="G483" s="49" t="s">
        <v>33</v>
      </c>
      <c r="H483" s="49">
        <v>10639.962</v>
      </c>
      <c r="I483" s="49">
        <v>52676.17</v>
      </c>
      <c r="J483" s="49">
        <v>64.071780000000004</v>
      </c>
      <c r="K483" s="49">
        <v>2.7945800000000001E-3</v>
      </c>
      <c r="L483" s="49">
        <v>5.3414100000000004E-3</v>
      </c>
      <c r="M483" s="49">
        <v>6.0283000000000003E-3</v>
      </c>
      <c r="N483" s="49">
        <v>1.8880000000000001E-4</v>
      </c>
      <c r="O483" s="49">
        <v>-7.5274199999999999E-3</v>
      </c>
      <c r="P483" s="49">
        <v>-3.0062000000000001E-3</v>
      </c>
      <c r="Q483" s="49">
        <v>1.8880000000000001E-4</v>
      </c>
      <c r="R483" s="49">
        <v>3.3838000000000002E-3</v>
      </c>
      <c r="S483" s="49">
        <v>7.9050200000000004E-3</v>
      </c>
      <c r="T483" s="49" t="s">
        <v>19</v>
      </c>
      <c r="W483" s="7"/>
    </row>
    <row r="484" spans="1:23" x14ac:dyDescent="0.25">
      <c r="A484" s="49" t="str">
        <f t="shared" si="7"/>
        <v>41852Greater Bay AreaN/A_22All</v>
      </c>
      <c r="B484" s="7">
        <v>41852</v>
      </c>
      <c r="C484" s="49">
        <v>22</v>
      </c>
      <c r="D484" s="49" t="s">
        <v>10</v>
      </c>
      <c r="E484" s="49">
        <v>1.6816352000000001</v>
      </c>
      <c r="F484" s="49">
        <v>1.7576160999999999</v>
      </c>
      <c r="G484" s="49" t="s">
        <v>33</v>
      </c>
      <c r="H484" s="49">
        <v>10639.962</v>
      </c>
      <c r="I484" s="49">
        <v>52676.17</v>
      </c>
      <c r="J484" s="49">
        <v>74.194119999999998</v>
      </c>
      <c r="K484" s="49">
        <v>7.8977300000000004E-3</v>
      </c>
      <c r="L484" s="49">
        <v>1.6658059999999999E-2</v>
      </c>
      <c r="M484" s="49">
        <v>1.8435400000000001E-2</v>
      </c>
      <c r="N484" s="49">
        <v>-7.5980900000000004E-2</v>
      </c>
      <c r="O484" s="49">
        <v>-9.957821E-2</v>
      </c>
      <c r="P484" s="49">
        <v>-8.5751659999999993E-2</v>
      </c>
      <c r="Q484" s="49">
        <v>-7.5980900000000004E-2</v>
      </c>
      <c r="R484" s="49">
        <v>-6.6210140000000001E-2</v>
      </c>
      <c r="S484" s="49">
        <v>-5.2383590000000001E-2</v>
      </c>
      <c r="T484" s="49" t="s">
        <v>19</v>
      </c>
      <c r="W484" s="7"/>
    </row>
    <row r="485" spans="1:23" x14ac:dyDescent="0.25">
      <c r="A485" s="49" t="str">
        <f t="shared" si="7"/>
        <v>41852Greater Bay AreaN/A_4All</v>
      </c>
      <c r="B485" s="7">
        <v>41852</v>
      </c>
      <c r="C485" s="49">
        <v>4</v>
      </c>
      <c r="D485" s="49" t="s">
        <v>10</v>
      </c>
      <c r="E485" s="49">
        <v>0.56897763000000001</v>
      </c>
      <c r="F485" s="49">
        <v>0.56780390999999997</v>
      </c>
      <c r="G485" s="49" t="s">
        <v>33</v>
      </c>
      <c r="H485" s="49">
        <v>10639.962</v>
      </c>
      <c r="I485" s="49">
        <v>52676.17</v>
      </c>
      <c r="J485" s="49">
        <v>65.244680000000002</v>
      </c>
      <c r="K485" s="49">
        <v>3.0969399999999998E-3</v>
      </c>
      <c r="L485" s="49">
        <v>5.8239700000000004E-3</v>
      </c>
      <c r="M485" s="49">
        <v>6.5962E-3</v>
      </c>
      <c r="N485" s="49">
        <v>1.1737200000000001E-3</v>
      </c>
      <c r="O485" s="49">
        <v>-7.2694200000000004E-3</v>
      </c>
      <c r="P485" s="49">
        <v>-2.32227E-3</v>
      </c>
      <c r="Q485" s="49">
        <v>1.1737200000000001E-3</v>
      </c>
      <c r="R485" s="49">
        <v>4.6697099999999997E-3</v>
      </c>
      <c r="S485" s="49">
        <v>9.6168599999999996E-3</v>
      </c>
      <c r="T485" s="49" t="s">
        <v>19</v>
      </c>
      <c r="W485" s="7"/>
    </row>
    <row r="486" spans="1:23" x14ac:dyDescent="0.25">
      <c r="A486" s="49" t="str">
        <f t="shared" si="7"/>
        <v>41852Greater Bay AreaN/A_9All</v>
      </c>
      <c r="B486" s="7">
        <v>41852</v>
      </c>
      <c r="C486" s="49">
        <v>9</v>
      </c>
      <c r="D486" s="49" t="s">
        <v>10</v>
      </c>
      <c r="E486" s="49">
        <v>0.71773041000000004</v>
      </c>
      <c r="F486" s="49">
        <v>0.71178470000000005</v>
      </c>
      <c r="G486" s="49" t="s">
        <v>33</v>
      </c>
      <c r="H486" s="49">
        <v>10639.962</v>
      </c>
      <c r="I486" s="49">
        <v>52676.17</v>
      </c>
      <c r="J486" s="49">
        <v>69.766620000000003</v>
      </c>
      <c r="K486" s="49">
        <v>3.9563300000000001E-3</v>
      </c>
      <c r="L486" s="49">
        <v>7.8209899999999999E-3</v>
      </c>
      <c r="M486" s="49">
        <v>8.7647000000000003E-3</v>
      </c>
      <c r="N486" s="49">
        <v>5.9457099999999999E-3</v>
      </c>
      <c r="O486" s="49">
        <v>-5.2731100000000001E-3</v>
      </c>
      <c r="P486" s="49">
        <v>1.30042E-3</v>
      </c>
      <c r="Q486" s="49">
        <v>5.9457099999999999E-3</v>
      </c>
      <c r="R486" s="49">
        <v>1.0591E-2</v>
      </c>
      <c r="S486" s="49">
        <v>1.7164530000000001E-2</v>
      </c>
      <c r="T486" s="49" t="s">
        <v>19</v>
      </c>
      <c r="W486" s="7"/>
    </row>
    <row r="487" spans="1:23" x14ac:dyDescent="0.25">
      <c r="A487" s="49" t="str">
        <f t="shared" si="7"/>
        <v>41852Greater Bay AreaN/A_11All</v>
      </c>
      <c r="B487" s="7">
        <v>41852</v>
      </c>
      <c r="C487" s="49">
        <v>11</v>
      </c>
      <c r="D487" s="49" t="s">
        <v>10</v>
      </c>
      <c r="E487" s="49">
        <v>0.81860944999999996</v>
      </c>
      <c r="F487" s="49">
        <v>0.81169659999999999</v>
      </c>
      <c r="G487" s="49" t="s">
        <v>33</v>
      </c>
      <c r="H487" s="49">
        <v>10639.962</v>
      </c>
      <c r="I487" s="49">
        <v>52676.17</v>
      </c>
      <c r="J487" s="49">
        <v>76.629519999999999</v>
      </c>
      <c r="K487" s="49">
        <v>5.9494600000000002E-3</v>
      </c>
      <c r="L487" s="49">
        <v>1.1784960000000001E-2</v>
      </c>
      <c r="M487" s="49">
        <v>1.3201600000000001E-2</v>
      </c>
      <c r="N487" s="49">
        <v>6.9128499999999999E-3</v>
      </c>
      <c r="O487" s="49">
        <v>-9.9851999999999996E-3</v>
      </c>
      <c r="P487" s="49">
        <v>-8.3999999999999995E-5</v>
      </c>
      <c r="Q487" s="49">
        <v>6.9128499999999999E-3</v>
      </c>
      <c r="R487" s="49">
        <v>1.3909700000000001E-2</v>
      </c>
      <c r="S487" s="49">
        <v>2.3810899999999999E-2</v>
      </c>
      <c r="T487" s="49" t="s">
        <v>19</v>
      </c>
      <c r="W487" s="7"/>
    </row>
    <row r="488" spans="1:23" x14ac:dyDescent="0.25">
      <c r="A488" s="49" t="str">
        <f t="shared" si="7"/>
        <v>41852Greater Bay AreaN/A_3All</v>
      </c>
      <c r="B488" s="7">
        <v>41852</v>
      </c>
      <c r="C488" s="49">
        <v>3</v>
      </c>
      <c r="D488" s="49" t="s">
        <v>10</v>
      </c>
      <c r="E488" s="49">
        <v>0.62412612999999995</v>
      </c>
      <c r="F488" s="49">
        <v>0.62116724999999995</v>
      </c>
      <c r="G488" s="49" t="s">
        <v>33</v>
      </c>
      <c r="H488" s="49">
        <v>10639.962</v>
      </c>
      <c r="I488" s="49">
        <v>52676.17</v>
      </c>
      <c r="J488" s="49">
        <v>65.964079999999996</v>
      </c>
      <c r="K488" s="49">
        <v>3.5984400000000001E-3</v>
      </c>
      <c r="L488" s="49">
        <v>6.8604900000000003E-3</v>
      </c>
      <c r="M488" s="49">
        <v>7.7469000000000001E-3</v>
      </c>
      <c r="N488" s="49">
        <v>2.9588800000000001E-3</v>
      </c>
      <c r="O488" s="49">
        <v>-6.9571499999999996E-3</v>
      </c>
      <c r="P488" s="49">
        <v>-1.1469799999999999E-3</v>
      </c>
      <c r="Q488" s="49">
        <v>2.9588800000000001E-3</v>
      </c>
      <c r="R488" s="49">
        <v>7.0647399999999999E-3</v>
      </c>
      <c r="S488" s="49">
        <v>1.287491E-2</v>
      </c>
      <c r="T488" s="49" t="s">
        <v>19</v>
      </c>
      <c r="W488" s="7"/>
    </row>
    <row r="489" spans="1:23" x14ac:dyDescent="0.25">
      <c r="A489" s="49" t="str">
        <f t="shared" si="7"/>
        <v>41852Greater Bay AreaN/A_20All</v>
      </c>
      <c r="B489" s="7">
        <v>41852</v>
      </c>
      <c r="C489" s="49">
        <v>20</v>
      </c>
      <c r="D489" s="49" t="s">
        <v>10</v>
      </c>
      <c r="E489" s="49">
        <v>2.1389266</v>
      </c>
      <c r="F489" s="49">
        <v>2.3115863999999999</v>
      </c>
      <c r="G489" s="49" t="s">
        <v>33</v>
      </c>
      <c r="H489" s="49">
        <v>10639.962</v>
      </c>
      <c r="I489" s="49">
        <v>52676.17</v>
      </c>
      <c r="J489" s="49">
        <v>81.937070000000006</v>
      </c>
      <c r="K489" s="49">
        <v>9.7893700000000004E-3</v>
      </c>
      <c r="L489" s="49">
        <v>2.096992E-2</v>
      </c>
      <c r="M489" s="49">
        <v>2.31424E-2</v>
      </c>
      <c r="N489" s="49">
        <v>-0.1726598</v>
      </c>
      <c r="O489" s="49">
        <v>-0.20228207000000001</v>
      </c>
      <c r="P489" s="49">
        <v>-0.18492527</v>
      </c>
      <c r="Q489" s="49">
        <v>-0.1726598</v>
      </c>
      <c r="R489" s="49">
        <v>-0.16039433</v>
      </c>
      <c r="S489" s="49">
        <v>-0.14303753</v>
      </c>
      <c r="T489" s="49" t="s">
        <v>19</v>
      </c>
      <c r="W489" s="7"/>
    </row>
    <row r="490" spans="1:23" x14ac:dyDescent="0.25">
      <c r="A490" s="49" t="str">
        <f t="shared" si="7"/>
        <v>41852Greater Bay AreaN/A_19All</v>
      </c>
      <c r="B490" s="7">
        <v>41852</v>
      </c>
      <c r="C490" s="49">
        <v>19</v>
      </c>
      <c r="D490" s="49" t="s">
        <v>10</v>
      </c>
      <c r="E490" s="49">
        <v>2.3080400999999999</v>
      </c>
      <c r="F490" s="49">
        <v>2.3792241000000001</v>
      </c>
      <c r="G490" s="49" t="s">
        <v>33</v>
      </c>
      <c r="H490" s="49">
        <v>10639.962</v>
      </c>
      <c r="I490" s="49">
        <v>52676.17</v>
      </c>
      <c r="J490" s="49">
        <v>86.246250000000003</v>
      </c>
      <c r="K490" s="49">
        <v>1.047581E-2</v>
      </c>
      <c r="L490" s="49">
        <v>2.110072E-2</v>
      </c>
      <c r="M490" s="49">
        <v>2.3558099999999998E-2</v>
      </c>
      <c r="N490" s="49">
        <v>-7.1183999999999997E-2</v>
      </c>
      <c r="O490" s="49">
        <v>-0.10133837</v>
      </c>
      <c r="P490" s="49">
        <v>-8.3669789999999994E-2</v>
      </c>
      <c r="Q490" s="49">
        <v>-7.1183999999999997E-2</v>
      </c>
      <c r="R490" s="49">
        <v>-5.8698210000000001E-2</v>
      </c>
      <c r="S490" s="49">
        <v>-4.1029629999999997E-2</v>
      </c>
      <c r="T490" s="49" t="s">
        <v>19</v>
      </c>
      <c r="W490" s="7"/>
    </row>
    <row r="491" spans="1:23" x14ac:dyDescent="0.25">
      <c r="A491" s="49" t="str">
        <f t="shared" si="7"/>
        <v>41852Greater Bay AreaN/A_13All</v>
      </c>
      <c r="B491" s="7">
        <v>41852</v>
      </c>
      <c r="C491" s="49">
        <v>13</v>
      </c>
      <c r="D491" s="49" t="s">
        <v>10</v>
      </c>
      <c r="E491" s="49">
        <v>1.1490518999999999</v>
      </c>
      <c r="F491" s="49">
        <v>1.1188822</v>
      </c>
      <c r="G491" s="49" t="s">
        <v>33</v>
      </c>
      <c r="H491" s="49">
        <v>10639.962</v>
      </c>
      <c r="I491" s="49">
        <v>52676.17</v>
      </c>
      <c r="J491" s="49">
        <v>83.513310000000004</v>
      </c>
      <c r="K491" s="49">
        <v>8.1581299999999995E-3</v>
      </c>
      <c r="L491" s="49">
        <v>1.5841520000000001E-2</v>
      </c>
      <c r="M491" s="49">
        <v>1.7818799999999999E-2</v>
      </c>
      <c r="N491" s="49">
        <v>3.0169700000000001E-2</v>
      </c>
      <c r="O491" s="49">
        <v>7.36164E-3</v>
      </c>
      <c r="P491" s="49">
        <v>2.0725739999999999E-2</v>
      </c>
      <c r="Q491" s="49">
        <v>3.0169700000000001E-2</v>
      </c>
      <c r="R491" s="49">
        <v>3.9613660000000002E-2</v>
      </c>
      <c r="S491" s="49">
        <v>5.2977759999999999E-2</v>
      </c>
      <c r="T491" s="49" t="s">
        <v>19</v>
      </c>
      <c r="W491" s="7"/>
    </row>
    <row r="492" spans="1:23" x14ac:dyDescent="0.25">
      <c r="A492" s="49" t="str">
        <f t="shared" si="7"/>
        <v>41852Greater Bay AreaN/A_14All</v>
      </c>
      <c r="B492" s="7">
        <v>41852</v>
      </c>
      <c r="C492" s="49">
        <v>14</v>
      </c>
      <c r="D492" s="49" t="s">
        <v>10</v>
      </c>
      <c r="E492" s="49">
        <v>1.3803688000000001</v>
      </c>
      <c r="F492" s="49">
        <v>1.3412743</v>
      </c>
      <c r="G492" s="49" t="s">
        <v>33</v>
      </c>
      <c r="H492" s="49">
        <v>10639.962</v>
      </c>
      <c r="I492" s="49">
        <v>52676.17</v>
      </c>
      <c r="J492" s="49">
        <v>86.98</v>
      </c>
      <c r="K492" s="49">
        <v>9.1822199999999996E-3</v>
      </c>
      <c r="L492" s="49">
        <v>1.7824690000000001E-2</v>
      </c>
      <c r="M492" s="49">
        <v>2.0050700000000001E-2</v>
      </c>
      <c r="N492" s="49">
        <v>3.9094499999999997E-2</v>
      </c>
      <c r="O492" s="49">
        <v>1.34296E-2</v>
      </c>
      <c r="P492" s="49">
        <v>2.8467630000000001E-2</v>
      </c>
      <c r="Q492" s="49">
        <v>3.9094499999999997E-2</v>
      </c>
      <c r="R492" s="49">
        <v>4.9721370000000001E-2</v>
      </c>
      <c r="S492" s="49">
        <v>6.4759399999999995E-2</v>
      </c>
      <c r="T492" s="49" t="s">
        <v>19</v>
      </c>
      <c r="W492" s="7"/>
    </row>
    <row r="493" spans="1:23" x14ac:dyDescent="0.25">
      <c r="A493" s="49" t="str">
        <f t="shared" si="7"/>
        <v>41852Greater Bay AreaN/A_1All</v>
      </c>
      <c r="B493" s="7">
        <v>41852</v>
      </c>
      <c r="C493" s="49">
        <v>1</v>
      </c>
      <c r="D493" s="49" t="s">
        <v>10</v>
      </c>
      <c r="E493" s="49">
        <v>0.85559567999999997</v>
      </c>
      <c r="F493" s="49">
        <v>0.85089654000000003</v>
      </c>
      <c r="G493" s="49" t="s">
        <v>33</v>
      </c>
      <c r="H493" s="49">
        <v>10639.962</v>
      </c>
      <c r="I493" s="49">
        <v>52676.17</v>
      </c>
      <c r="J493" s="49">
        <v>67.651250000000005</v>
      </c>
      <c r="K493" s="49">
        <v>4.9733499999999996E-3</v>
      </c>
      <c r="L493" s="49">
        <v>9.8962000000000008E-3</v>
      </c>
      <c r="M493" s="49">
        <v>1.10756E-2</v>
      </c>
      <c r="N493" s="49">
        <v>4.6991400000000001E-3</v>
      </c>
      <c r="O493" s="49">
        <v>-9.4776300000000008E-3</v>
      </c>
      <c r="P493" s="49">
        <v>-1.1709299999999999E-3</v>
      </c>
      <c r="Q493" s="49">
        <v>4.6991400000000001E-3</v>
      </c>
      <c r="R493" s="49">
        <v>1.0569210000000001E-2</v>
      </c>
      <c r="S493" s="49">
        <v>1.8875909999999999E-2</v>
      </c>
      <c r="T493" s="49" t="s">
        <v>19</v>
      </c>
      <c r="W493" s="7"/>
    </row>
    <row r="494" spans="1:23" x14ac:dyDescent="0.25">
      <c r="A494" s="49" t="str">
        <f t="shared" si="7"/>
        <v>41852Greater Bay AreaN/A_23All</v>
      </c>
      <c r="B494" s="7">
        <v>41852</v>
      </c>
      <c r="C494" s="49">
        <v>23</v>
      </c>
      <c r="D494" s="49" t="s">
        <v>10</v>
      </c>
      <c r="E494" s="49">
        <v>1.3851586</v>
      </c>
      <c r="F494" s="49">
        <v>1.4221322000000001</v>
      </c>
      <c r="G494" s="49" t="s">
        <v>33</v>
      </c>
      <c r="H494" s="49">
        <v>10639.962</v>
      </c>
      <c r="I494" s="49">
        <v>52676.17</v>
      </c>
      <c r="J494" s="49">
        <v>70.780559999999994</v>
      </c>
      <c r="K494" s="49">
        <v>6.8364000000000003E-3</v>
      </c>
      <c r="L494" s="49">
        <v>1.425714E-2</v>
      </c>
      <c r="M494" s="49">
        <v>1.5811499999999999E-2</v>
      </c>
      <c r="N494" s="49">
        <v>-3.6973600000000002E-2</v>
      </c>
      <c r="O494" s="49">
        <v>-5.7212319999999997E-2</v>
      </c>
      <c r="P494" s="49">
        <v>-4.5353699999999997E-2</v>
      </c>
      <c r="Q494" s="49">
        <v>-3.6973600000000002E-2</v>
      </c>
      <c r="R494" s="49">
        <v>-2.8593509999999999E-2</v>
      </c>
      <c r="S494" s="49">
        <v>-1.6734880000000001E-2</v>
      </c>
      <c r="T494" s="49" t="s">
        <v>19</v>
      </c>
      <c r="W494" s="7"/>
    </row>
    <row r="495" spans="1:23" x14ac:dyDescent="0.25">
      <c r="A495" s="49" t="str">
        <f t="shared" si="7"/>
        <v>41852Greater Bay AreaN/A_7All</v>
      </c>
      <c r="B495" s="7">
        <v>41852</v>
      </c>
      <c r="C495" s="49">
        <v>7</v>
      </c>
      <c r="D495" s="49" t="s">
        <v>10</v>
      </c>
      <c r="E495" s="49">
        <v>0.61564854000000002</v>
      </c>
      <c r="F495" s="49">
        <v>0.61868933999999998</v>
      </c>
      <c r="G495" s="49" t="s">
        <v>33</v>
      </c>
      <c r="H495" s="49">
        <v>10639.962</v>
      </c>
      <c r="I495" s="49">
        <v>52676.17</v>
      </c>
      <c r="J495" s="49">
        <v>63.987169999999999</v>
      </c>
      <c r="K495" s="49">
        <v>2.9420900000000001E-3</v>
      </c>
      <c r="L495" s="49">
        <v>5.7214900000000001E-3</v>
      </c>
      <c r="M495" s="49">
        <v>6.4336000000000003E-3</v>
      </c>
      <c r="N495" s="49">
        <v>-3.0408000000000002E-3</v>
      </c>
      <c r="O495" s="49">
        <v>-1.1275810000000001E-2</v>
      </c>
      <c r="P495" s="49">
        <v>-6.4506099999999999E-3</v>
      </c>
      <c r="Q495" s="49">
        <v>-3.0408000000000002E-3</v>
      </c>
      <c r="R495" s="49">
        <v>3.6901000000000002E-4</v>
      </c>
      <c r="S495" s="49">
        <v>5.1942100000000003E-3</v>
      </c>
      <c r="T495" s="49" t="s">
        <v>19</v>
      </c>
      <c r="W495" s="7"/>
    </row>
    <row r="496" spans="1:23" x14ac:dyDescent="0.25">
      <c r="A496" s="49" t="str">
        <f t="shared" si="7"/>
        <v>41852Greater Bay AreaN/A_10All</v>
      </c>
      <c r="B496" s="7">
        <v>41852</v>
      </c>
      <c r="C496" s="49">
        <v>10</v>
      </c>
      <c r="D496" s="49" t="s">
        <v>10</v>
      </c>
      <c r="E496" s="49">
        <v>0.74937237999999995</v>
      </c>
      <c r="F496" s="49">
        <v>0.74304102999999999</v>
      </c>
      <c r="G496" s="49" t="s">
        <v>33</v>
      </c>
      <c r="H496" s="49">
        <v>10639.962</v>
      </c>
      <c r="I496" s="49">
        <v>52676.17</v>
      </c>
      <c r="J496" s="49">
        <v>73.31174</v>
      </c>
      <c r="K496" s="49">
        <v>4.8919300000000001E-3</v>
      </c>
      <c r="L496" s="49">
        <v>9.7266899999999996E-3</v>
      </c>
      <c r="M496" s="49">
        <v>1.0887600000000001E-2</v>
      </c>
      <c r="N496" s="49">
        <v>6.3313500000000003E-3</v>
      </c>
      <c r="O496" s="49">
        <v>-7.6047800000000002E-3</v>
      </c>
      <c r="P496" s="49">
        <v>5.6092000000000002E-4</v>
      </c>
      <c r="Q496" s="49">
        <v>6.3313500000000003E-3</v>
      </c>
      <c r="R496" s="49">
        <v>1.2101779999999999E-2</v>
      </c>
      <c r="S496" s="49">
        <v>2.0267480000000001E-2</v>
      </c>
      <c r="T496" s="49" t="s">
        <v>19</v>
      </c>
      <c r="W496" s="7"/>
    </row>
    <row r="497" spans="1:23" x14ac:dyDescent="0.25">
      <c r="A497" s="49" t="str">
        <f t="shared" si="7"/>
        <v>41852Greater Bay AreaN/A_2All</v>
      </c>
      <c r="B497" s="7">
        <v>41852</v>
      </c>
      <c r="C497" s="49">
        <v>2</v>
      </c>
      <c r="D497" s="49" t="s">
        <v>10</v>
      </c>
      <c r="E497" s="49">
        <v>0.71531776000000002</v>
      </c>
      <c r="F497" s="49">
        <v>0.70936874999999999</v>
      </c>
      <c r="G497" s="49" t="s">
        <v>33</v>
      </c>
      <c r="H497" s="49">
        <v>10639.962</v>
      </c>
      <c r="I497" s="49">
        <v>52676.17</v>
      </c>
      <c r="J497" s="49">
        <v>66.994450000000001</v>
      </c>
      <c r="K497" s="49">
        <v>4.2252000000000001E-3</v>
      </c>
      <c r="L497" s="49">
        <v>8.19574E-3</v>
      </c>
      <c r="M497" s="49">
        <v>9.2207999999999995E-3</v>
      </c>
      <c r="N497" s="49">
        <v>5.9490100000000002E-3</v>
      </c>
      <c r="O497" s="49">
        <v>-5.8536100000000004E-3</v>
      </c>
      <c r="P497" s="49">
        <v>1.0619900000000001E-3</v>
      </c>
      <c r="Q497" s="49">
        <v>5.9490100000000002E-3</v>
      </c>
      <c r="R497" s="49">
        <v>1.083603E-2</v>
      </c>
      <c r="S497" s="49">
        <v>1.7751630000000001E-2</v>
      </c>
      <c r="T497" s="49" t="s">
        <v>19</v>
      </c>
      <c r="W497" s="7"/>
    </row>
    <row r="498" spans="1:23" x14ac:dyDescent="0.25">
      <c r="A498" s="49" t="str">
        <f t="shared" si="7"/>
        <v>41852Greater Bay AreaN/A_16All</v>
      </c>
      <c r="B498" s="7">
        <v>41852</v>
      </c>
      <c r="C498" s="49">
        <v>16</v>
      </c>
      <c r="D498" s="49" t="s">
        <v>10</v>
      </c>
      <c r="E498" s="49">
        <v>1.908304</v>
      </c>
      <c r="F498" s="49">
        <v>1.4896859</v>
      </c>
      <c r="G498" s="49" t="s">
        <v>33</v>
      </c>
      <c r="H498" s="49">
        <v>10639.962</v>
      </c>
      <c r="I498" s="49">
        <v>52676.17</v>
      </c>
      <c r="J498" s="49">
        <v>91.202650000000006</v>
      </c>
      <c r="K498" s="49">
        <v>1.0637570000000001E-2</v>
      </c>
      <c r="L498" s="49">
        <v>1.6683010000000002E-2</v>
      </c>
      <c r="M498" s="49">
        <v>1.9785899999999999E-2</v>
      </c>
      <c r="N498" s="49">
        <v>0.41861809999999999</v>
      </c>
      <c r="O498" s="49">
        <v>0.39329215000000001</v>
      </c>
      <c r="P498" s="49">
        <v>0.40813157</v>
      </c>
      <c r="Q498" s="49">
        <v>0.41861809999999999</v>
      </c>
      <c r="R498" s="49">
        <v>0.42910462999999999</v>
      </c>
      <c r="S498" s="49">
        <v>0.44394404999999998</v>
      </c>
      <c r="T498" s="49" t="s">
        <v>19</v>
      </c>
      <c r="W498" s="7"/>
    </row>
    <row r="499" spans="1:23" x14ac:dyDescent="0.25">
      <c r="A499" s="49" t="str">
        <f t="shared" si="7"/>
        <v>41852Greater Bay AreaN/A_8All</v>
      </c>
      <c r="B499" s="7">
        <v>41852</v>
      </c>
      <c r="C499" s="49">
        <v>8</v>
      </c>
      <c r="D499" s="49" t="s">
        <v>10</v>
      </c>
      <c r="E499" s="49">
        <v>0.67671102000000005</v>
      </c>
      <c r="F499" s="49">
        <v>0.67752840000000003</v>
      </c>
      <c r="G499" s="49" t="s">
        <v>33</v>
      </c>
      <c r="H499" s="49">
        <v>10639.962</v>
      </c>
      <c r="I499" s="49">
        <v>52676.17</v>
      </c>
      <c r="J499" s="49">
        <v>66.77552</v>
      </c>
      <c r="K499" s="49">
        <v>3.3141999999999998E-3</v>
      </c>
      <c r="L499" s="49">
        <v>6.6108699999999996E-3</v>
      </c>
      <c r="M499" s="49">
        <v>7.3950999999999999E-3</v>
      </c>
      <c r="N499" s="49">
        <v>-8.1738000000000004E-4</v>
      </c>
      <c r="O499" s="49">
        <v>-1.028311E-2</v>
      </c>
      <c r="P499" s="49">
        <v>-4.7367800000000003E-3</v>
      </c>
      <c r="Q499" s="49">
        <v>-8.1738000000000004E-4</v>
      </c>
      <c r="R499" s="49">
        <v>3.10202E-3</v>
      </c>
      <c r="S499" s="49">
        <v>8.6483500000000008E-3</v>
      </c>
      <c r="T499" s="49" t="s">
        <v>19</v>
      </c>
      <c r="W499" s="7"/>
    </row>
    <row r="500" spans="1:23" x14ac:dyDescent="0.25">
      <c r="A500" s="49" t="str">
        <f t="shared" si="7"/>
        <v>41852Greater Bay AreaN/A_12All</v>
      </c>
      <c r="B500" s="7">
        <v>41852</v>
      </c>
      <c r="C500" s="49">
        <v>12</v>
      </c>
      <c r="D500" s="49" t="s">
        <v>10</v>
      </c>
      <c r="E500" s="49">
        <v>0.96263114000000005</v>
      </c>
      <c r="F500" s="49">
        <v>0.94333107000000005</v>
      </c>
      <c r="G500" s="49" t="s">
        <v>33</v>
      </c>
      <c r="H500" s="49">
        <v>10639.962</v>
      </c>
      <c r="I500" s="49">
        <v>52676.17</v>
      </c>
      <c r="J500" s="49">
        <v>80.090249999999997</v>
      </c>
      <c r="K500" s="49">
        <v>7.1077500000000004E-3</v>
      </c>
      <c r="L500" s="49">
        <v>1.376486E-2</v>
      </c>
      <c r="M500" s="49">
        <v>1.5491700000000001E-2</v>
      </c>
      <c r="N500" s="49">
        <v>1.9300069999999999E-2</v>
      </c>
      <c r="O500" s="49">
        <v>-5.2930999999999996E-4</v>
      </c>
      <c r="P500" s="49">
        <v>1.1089470000000001E-2</v>
      </c>
      <c r="Q500" s="49">
        <v>1.9300069999999999E-2</v>
      </c>
      <c r="R500" s="49">
        <v>2.7510670000000001E-2</v>
      </c>
      <c r="S500" s="49">
        <v>3.9129450000000003E-2</v>
      </c>
      <c r="T500" s="49" t="s">
        <v>19</v>
      </c>
      <c r="W500" s="7"/>
    </row>
    <row r="501" spans="1:23" x14ac:dyDescent="0.25">
      <c r="A501" s="49" t="str">
        <f t="shared" si="7"/>
        <v>41852Greater Bay AreaN/A_24All</v>
      </c>
      <c r="B501" s="7">
        <v>41852</v>
      </c>
      <c r="C501" s="49">
        <v>24</v>
      </c>
      <c r="D501" s="49" t="s">
        <v>10</v>
      </c>
      <c r="E501" s="49">
        <v>1.0923826000000001</v>
      </c>
      <c r="F501" s="49">
        <v>1.1264533999999999</v>
      </c>
      <c r="G501" s="49" t="s">
        <v>33</v>
      </c>
      <c r="H501" s="49">
        <v>10639.962</v>
      </c>
      <c r="I501" s="49">
        <v>52676.17</v>
      </c>
      <c r="J501" s="49">
        <v>68.519990000000007</v>
      </c>
      <c r="K501" s="49">
        <v>5.8219300000000003E-3</v>
      </c>
      <c r="L501" s="49">
        <v>1.206055E-2</v>
      </c>
      <c r="M501" s="49">
        <v>1.33922E-2</v>
      </c>
      <c r="N501" s="49">
        <v>-3.4070799999999998E-2</v>
      </c>
      <c r="O501" s="49">
        <v>-5.1212819999999999E-2</v>
      </c>
      <c r="P501" s="49">
        <v>-4.1168669999999997E-2</v>
      </c>
      <c r="Q501" s="49">
        <v>-3.4070799999999998E-2</v>
      </c>
      <c r="R501" s="49">
        <v>-2.6972929999999999E-2</v>
      </c>
      <c r="S501" s="49">
        <v>-1.6928780000000001E-2</v>
      </c>
      <c r="T501" s="49" t="s">
        <v>19</v>
      </c>
      <c r="W501" s="7"/>
    </row>
    <row r="502" spans="1:23" x14ac:dyDescent="0.25">
      <c r="A502" s="49" t="str">
        <f t="shared" si="7"/>
        <v>41852Greater Bay AreaN/A_21All</v>
      </c>
      <c r="B502" s="7">
        <v>41852</v>
      </c>
      <c r="C502" s="49">
        <v>21</v>
      </c>
      <c r="D502" s="49" t="s">
        <v>10</v>
      </c>
      <c r="E502" s="49">
        <v>1.8783463</v>
      </c>
      <c r="F502" s="49">
        <v>2.0231026000000001</v>
      </c>
      <c r="G502" s="49" t="s">
        <v>33</v>
      </c>
      <c r="H502" s="49">
        <v>10639.962</v>
      </c>
      <c r="I502" s="49">
        <v>52676.17</v>
      </c>
      <c r="J502" s="49">
        <v>77.727490000000003</v>
      </c>
      <c r="K502" s="49">
        <v>8.7570500000000006E-3</v>
      </c>
      <c r="L502" s="49">
        <v>1.8818140000000001E-2</v>
      </c>
      <c r="M502" s="49">
        <v>2.0755900000000001E-2</v>
      </c>
      <c r="N502" s="49">
        <v>-0.1447563</v>
      </c>
      <c r="O502" s="49">
        <v>-0.17132385</v>
      </c>
      <c r="P502" s="49">
        <v>-0.15575692999999999</v>
      </c>
      <c r="Q502" s="49">
        <v>-0.1447563</v>
      </c>
      <c r="R502" s="49">
        <v>-0.13375566999999999</v>
      </c>
      <c r="S502" s="49">
        <v>-0.11818875</v>
      </c>
      <c r="T502" s="49" t="s">
        <v>19</v>
      </c>
      <c r="W502" s="7"/>
    </row>
    <row r="503" spans="1:23" x14ac:dyDescent="0.25">
      <c r="A503" s="49" t="str">
        <f t="shared" si="7"/>
        <v>41852Greater Bay AreaN/A_15All</v>
      </c>
      <c r="B503" s="7">
        <v>41852</v>
      </c>
      <c r="C503" s="49">
        <v>15</v>
      </c>
      <c r="D503" s="49" t="s">
        <v>10</v>
      </c>
      <c r="E503" s="49">
        <v>1.6336752000000001</v>
      </c>
      <c r="F503" s="49">
        <v>1.4898819000000001</v>
      </c>
      <c r="G503" s="49" t="s">
        <v>33</v>
      </c>
      <c r="H503" s="49">
        <v>10639.962</v>
      </c>
      <c r="I503" s="49">
        <v>52676.17</v>
      </c>
      <c r="J503" s="49">
        <v>90.199200000000005</v>
      </c>
      <c r="K503" s="49">
        <v>1.004788E-2</v>
      </c>
      <c r="L503" s="49">
        <v>1.8377830000000001E-2</v>
      </c>
      <c r="M503" s="49">
        <v>2.09453E-2</v>
      </c>
      <c r="N503" s="49">
        <v>0.14379330000000001</v>
      </c>
      <c r="O503" s="49">
        <v>0.11698332</v>
      </c>
      <c r="P503" s="49">
        <v>0.13269228999999999</v>
      </c>
      <c r="Q503" s="49">
        <v>0.14379330000000001</v>
      </c>
      <c r="R503" s="49">
        <v>0.15489431000000001</v>
      </c>
      <c r="S503" s="49">
        <v>0.17060328</v>
      </c>
      <c r="T503" s="49" t="s">
        <v>19</v>
      </c>
      <c r="W503" s="7"/>
    </row>
    <row r="504" spans="1:23" x14ac:dyDescent="0.25">
      <c r="A504" s="49" t="str">
        <f t="shared" si="7"/>
        <v>41852Greater Bay AreaN/A_18All</v>
      </c>
      <c r="B504" s="7">
        <v>41852</v>
      </c>
      <c r="C504" s="49">
        <v>18</v>
      </c>
      <c r="D504" s="49" t="s">
        <v>10</v>
      </c>
      <c r="E504" s="49">
        <v>2.2962088999999999</v>
      </c>
      <c r="F504" s="49">
        <v>1.7567553</v>
      </c>
      <c r="G504" s="49" t="s">
        <v>33</v>
      </c>
      <c r="H504" s="49">
        <v>10639.962</v>
      </c>
      <c r="I504" s="49">
        <v>52676.17</v>
      </c>
      <c r="J504" s="49">
        <v>89.332369999999997</v>
      </c>
      <c r="K504" s="49">
        <v>1.0810480000000001E-2</v>
      </c>
      <c r="L504" s="49">
        <v>1.6130820000000001E-2</v>
      </c>
      <c r="M504" s="49">
        <v>1.9418299999999999E-2</v>
      </c>
      <c r="N504" s="49">
        <v>0.53945359999999998</v>
      </c>
      <c r="O504" s="49">
        <v>0.51459818000000002</v>
      </c>
      <c r="P504" s="49">
        <v>0.52916189999999996</v>
      </c>
      <c r="Q504" s="49">
        <v>0.53945359999999998</v>
      </c>
      <c r="R504" s="49">
        <v>0.54974529999999999</v>
      </c>
      <c r="S504" s="49">
        <v>0.56430902000000005</v>
      </c>
      <c r="T504" s="49" t="s">
        <v>19</v>
      </c>
      <c r="W504" s="7"/>
    </row>
    <row r="505" spans="1:23" x14ac:dyDescent="0.25">
      <c r="A505" s="49" t="str">
        <f t="shared" si="7"/>
        <v>41852Greater Bay AreaN/A_17All</v>
      </c>
      <c r="B505" s="7">
        <v>41852</v>
      </c>
      <c r="C505" s="49">
        <v>17</v>
      </c>
      <c r="D505" s="49" t="s">
        <v>10</v>
      </c>
      <c r="E505" s="49">
        <v>2.1491775999999998</v>
      </c>
      <c r="F505" s="49">
        <v>1.6420507</v>
      </c>
      <c r="G505" s="49" t="s">
        <v>33</v>
      </c>
      <c r="H505" s="49">
        <v>10639.962</v>
      </c>
      <c r="I505" s="49">
        <v>52676.17</v>
      </c>
      <c r="J505" s="49">
        <v>90.929699999999997</v>
      </c>
      <c r="K505" s="49">
        <v>1.0923489999999999E-2</v>
      </c>
      <c r="L505" s="49">
        <v>1.653015E-2</v>
      </c>
      <c r="M505" s="49">
        <v>1.9813299999999999E-2</v>
      </c>
      <c r="N505" s="49">
        <v>0.50712690000000005</v>
      </c>
      <c r="O505" s="49">
        <v>0.48176587999999998</v>
      </c>
      <c r="P505" s="49">
        <v>0.49662584999999998</v>
      </c>
      <c r="Q505" s="49">
        <v>0.50712690000000005</v>
      </c>
      <c r="R505" s="49">
        <v>0.51762794999999995</v>
      </c>
      <c r="S505" s="49">
        <v>0.53248792</v>
      </c>
      <c r="T505" s="49" t="s">
        <v>19</v>
      </c>
      <c r="W505" s="7"/>
    </row>
    <row r="506" spans="1:23" x14ac:dyDescent="0.25">
      <c r="A506" s="49" t="str">
        <f t="shared" si="7"/>
        <v>41893Greater Bay AreaN/A_19All</v>
      </c>
      <c r="B506" s="7">
        <v>41893</v>
      </c>
      <c r="C506" s="49">
        <v>19</v>
      </c>
      <c r="D506" s="49" t="s">
        <v>10</v>
      </c>
      <c r="E506" s="49">
        <v>1.9232711</v>
      </c>
      <c r="F506" s="49">
        <v>2.1235018000000001</v>
      </c>
      <c r="G506" s="49" t="s">
        <v>33</v>
      </c>
      <c r="H506" s="49">
        <v>33571.366000000002</v>
      </c>
      <c r="I506" s="49">
        <v>37401.993999999999</v>
      </c>
      <c r="J506" s="49">
        <v>87.074879999999993</v>
      </c>
      <c r="K506" s="49">
        <v>3.040325E-2</v>
      </c>
      <c r="L506" s="49">
        <v>1.08095E-2</v>
      </c>
      <c r="M506" s="49">
        <v>3.2267700000000003E-2</v>
      </c>
      <c r="N506" s="49">
        <v>-0.20023070000000001</v>
      </c>
      <c r="O506" s="49">
        <v>-0.24153336</v>
      </c>
      <c r="P506" s="49">
        <v>-0.21733258</v>
      </c>
      <c r="Q506" s="49">
        <v>-0.20023070000000001</v>
      </c>
      <c r="R506" s="49">
        <v>-0.18312882</v>
      </c>
      <c r="S506" s="49">
        <v>-0.15892803999999999</v>
      </c>
      <c r="T506" s="49" t="s">
        <v>19</v>
      </c>
      <c r="W506" s="7"/>
    </row>
    <row r="507" spans="1:23" x14ac:dyDescent="0.25">
      <c r="A507" s="49" t="str">
        <f t="shared" si="7"/>
        <v>41893Greater Bay AreaN/A_10All</v>
      </c>
      <c r="B507" s="7">
        <v>41893</v>
      </c>
      <c r="C507" s="49">
        <v>10</v>
      </c>
      <c r="D507" s="49" t="s">
        <v>10</v>
      </c>
      <c r="E507" s="49">
        <v>0.57380218000000005</v>
      </c>
      <c r="F507" s="49">
        <v>0.57685083999999998</v>
      </c>
      <c r="G507" s="49" t="s">
        <v>33</v>
      </c>
      <c r="H507" s="49">
        <v>33571.366000000002</v>
      </c>
      <c r="I507" s="49">
        <v>37401.993999999999</v>
      </c>
      <c r="J507" s="49">
        <v>69.863529999999997</v>
      </c>
      <c r="K507" s="49">
        <v>1.336392E-2</v>
      </c>
      <c r="L507" s="49">
        <v>4.5368500000000003E-3</v>
      </c>
      <c r="M507" s="49">
        <v>1.4113000000000001E-2</v>
      </c>
      <c r="N507" s="49">
        <v>-3.0486599999999999E-3</v>
      </c>
      <c r="O507" s="49">
        <v>-2.1113300000000002E-2</v>
      </c>
      <c r="P507" s="49">
        <v>-1.0528549999999999E-2</v>
      </c>
      <c r="Q507" s="49">
        <v>-3.0486599999999999E-3</v>
      </c>
      <c r="R507" s="49">
        <v>4.4312300000000004E-3</v>
      </c>
      <c r="S507" s="49">
        <v>1.501598E-2</v>
      </c>
      <c r="T507" s="49" t="s">
        <v>19</v>
      </c>
      <c r="W507" s="7"/>
    </row>
    <row r="508" spans="1:23" x14ac:dyDescent="0.25">
      <c r="A508" s="49" t="str">
        <f t="shared" si="7"/>
        <v>41893Greater Bay AreaN/A_13All</v>
      </c>
      <c r="B508" s="7">
        <v>41893</v>
      </c>
      <c r="C508" s="49">
        <v>13</v>
      </c>
      <c r="D508" s="49" t="s">
        <v>10</v>
      </c>
      <c r="E508" s="49">
        <v>0.62650764000000003</v>
      </c>
      <c r="F508" s="49">
        <v>0.6509412</v>
      </c>
      <c r="G508" s="49" t="s">
        <v>33</v>
      </c>
      <c r="H508" s="49">
        <v>33571.366000000002</v>
      </c>
      <c r="I508" s="49">
        <v>37401.993999999999</v>
      </c>
      <c r="J508" s="49">
        <v>84.743449999999996</v>
      </c>
      <c r="K508" s="49">
        <v>2.0298259999999999E-2</v>
      </c>
      <c r="L508" s="49">
        <v>7.12752E-3</v>
      </c>
      <c r="M508" s="49">
        <v>2.1513299999999999E-2</v>
      </c>
      <c r="N508" s="49">
        <v>-2.443356E-2</v>
      </c>
      <c r="O508" s="49">
        <v>-5.1970580000000002E-2</v>
      </c>
      <c r="P508" s="49">
        <v>-3.5835609999999997E-2</v>
      </c>
      <c r="Q508" s="49">
        <v>-2.443356E-2</v>
      </c>
      <c r="R508" s="49">
        <v>-1.303151E-2</v>
      </c>
      <c r="S508" s="49">
        <v>3.1034600000000002E-3</v>
      </c>
      <c r="T508" s="49" t="s">
        <v>19</v>
      </c>
      <c r="W508" s="7"/>
    </row>
    <row r="509" spans="1:23" x14ac:dyDescent="0.25">
      <c r="A509" s="49" t="str">
        <f t="shared" si="7"/>
        <v>41893Greater Bay AreaN/A_11All</v>
      </c>
      <c r="B509" s="7">
        <v>41893</v>
      </c>
      <c r="C509" s="49">
        <v>11</v>
      </c>
      <c r="D509" s="49" t="s">
        <v>10</v>
      </c>
      <c r="E509" s="49">
        <v>0.54246675</v>
      </c>
      <c r="F509" s="49">
        <v>0.55602174000000004</v>
      </c>
      <c r="G509" s="49" t="s">
        <v>33</v>
      </c>
      <c r="H509" s="49">
        <v>33571.366000000002</v>
      </c>
      <c r="I509" s="49">
        <v>37401.993999999999</v>
      </c>
      <c r="J509" s="49">
        <v>74.32159</v>
      </c>
      <c r="K509" s="49">
        <v>1.5725139999999999E-2</v>
      </c>
      <c r="L509" s="49">
        <v>5.4955500000000001E-3</v>
      </c>
      <c r="M509" s="49">
        <v>1.66578E-2</v>
      </c>
      <c r="N509" s="49">
        <v>-1.3554989999999999E-2</v>
      </c>
      <c r="O509" s="49">
        <v>-3.487697E-2</v>
      </c>
      <c r="P509" s="49">
        <v>-2.238362E-2</v>
      </c>
      <c r="Q509" s="49">
        <v>-1.3554989999999999E-2</v>
      </c>
      <c r="R509" s="49">
        <v>-4.7263599999999998E-3</v>
      </c>
      <c r="S509" s="49">
        <v>7.7669899999999997E-3</v>
      </c>
      <c r="T509" s="49" t="s">
        <v>19</v>
      </c>
      <c r="W509" s="7"/>
    </row>
    <row r="510" spans="1:23" x14ac:dyDescent="0.25">
      <c r="A510" s="49" t="str">
        <f t="shared" si="7"/>
        <v>41893Greater Bay AreaN/A_14All</v>
      </c>
      <c r="B510" s="7">
        <v>41893</v>
      </c>
      <c r="C510" s="49">
        <v>14</v>
      </c>
      <c r="D510" s="49" t="s">
        <v>10</v>
      </c>
      <c r="E510" s="49">
        <v>0.76966687</v>
      </c>
      <c r="F510" s="49">
        <v>0.80236158000000002</v>
      </c>
      <c r="G510" s="49" t="s">
        <v>33</v>
      </c>
      <c r="H510" s="49">
        <v>33571.366000000002</v>
      </c>
      <c r="I510" s="49">
        <v>37401.993999999999</v>
      </c>
      <c r="J510" s="49">
        <v>88.841279999999998</v>
      </c>
      <c r="K510" s="49">
        <v>2.3007840000000002E-2</v>
      </c>
      <c r="L510" s="49">
        <v>8.0538899999999993E-3</v>
      </c>
      <c r="M510" s="49">
        <v>2.4376700000000001E-2</v>
      </c>
      <c r="N510" s="49">
        <v>-3.2694710000000002E-2</v>
      </c>
      <c r="O510" s="49">
        <v>-6.3896889999999998E-2</v>
      </c>
      <c r="P510" s="49">
        <v>-4.561436E-2</v>
      </c>
      <c r="Q510" s="49">
        <v>-3.2694710000000002E-2</v>
      </c>
      <c r="R510" s="49">
        <v>-1.9775060000000001E-2</v>
      </c>
      <c r="S510" s="49">
        <v>-1.4925299999999999E-3</v>
      </c>
      <c r="T510" s="49" t="s">
        <v>19</v>
      </c>
      <c r="W510" s="7"/>
    </row>
    <row r="511" spans="1:23" x14ac:dyDescent="0.25">
      <c r="A511" s="49" t="str">
        <f t="shared" si="7"/>
        <v>41893Greater Bay AreaN/A_9All</v>
      </c>
      <c r="B511" s="7">
        <v>41893</v>
      </c>
      <c r="C511" s="49">
        <v>9</v>
      </c>
      <c r="D511" s="49" t="s">
        <v>10</v>
      </c>
      <c r="E511" s="49">
        <v>0.64553506000000005</v>
      </c>
      <c r="F511" s="49">
        <v>0.62816786000000002</v>
      </c>
      <c r="G511" s="49" t="s">
        <v>33</v>
      </c>
      <c r="H511" s="49">
        <v>33571.366000000002</v>
      </c>
      <c r="I511" s="49">
        <v>37401.993999999999</v>
      </c>
      <c r="J511" s="49">
        <v>65.566479999999999</v>
      </c>
      <c r="K511" s="49">
        <v>1.1889540000000001E-2</v>
      </c>
      <c r="L511" s="49">
        <v>3.80081E-3</v>
      </c>
      <c r="M511" s="49">
        <v>1.24823E-2</v>
      </c>
      <c r="N511" s="49">
        <v>1.7367199999999999E-2</v>
      </c>
      <c r="O511" s="49">
        <v>1.3898599999999999E-3</v>
      </c>
      <c r="P511" s="49">
        <v>1.075158E-2</v>
      </c>
      <c r="Q511" s="49">
        <v>1.7367199999999999E-2</v>
      </c>
      <c r="R511" s="49">
        <v>2.3982819999999998E-2</v>
      </c>
      <c r="S511" s="49">
        <v>3.3344539999999999E-2</v>
      </c>
      <c r="T511" s="49" t="s">
        <v>19</v>
      </c>
      <c r="W511" s="7"/>
    </row>
    <row r="512" spans="1:23" x14ac:dyDescent="0.25">
      <c r="A512" s="49" t="str">
        <f t="shared" si="7"/>
        <v>41893Greater Bay AreaN/A_17All</v>
      </c>
      <c r="B512" s="7">
        <v>41893</v>
      </c>
      <c r="C512" s="49">
        <v>17</v>
      </c>
      <c r="D512" s="49" t="s">
        <v>10</v>
      </c>
      <c r="E512" s="49">
        <v>1.6199629</v>
      </c>
      <c r="F512" s="49">
        <v>1.3754516999999999</v>
      </c>
      <c r="G512" s="49" t="s">
        <v>33</v>
      </c>
      <c r="H512" s="49">
        <v>33571.366000000002</v>
      </c>
      <c r="I512" s="49">
        <v>37401.993999999999</v>
      </c>
      <c r="J512" s="49">
        <v>92.789510000000007</v>
      </c>
      <c r="K512" s="49">
        <v>3.1232329999999999E-2</v>
      </c>
      <c r="L512" s="49">
        <v>8.3991699999999992E-3</v>
      </c>
      <c r="M512" s="49">
        <v>3.2342000000000003E-2</v>
      </c>
      <c r="N512" s="49">
        <v>0.24451120000000001</v>
      </c>
      <c r="O512" s="49">
        <v>0.20311344000000001</v>
      </c>
      <c r="P512" s="49">
        <v>0.22736993999999999</v>
      </c>
      <c r="Q512" s="49">
        <v>0.24451120000000001</v>
      </c>
      <c r="R512" s="49">
        <v>0.26165245999999998</v>
      </c>
      <c r="S512" s="49">
        <v>0.28590895999999999</v>
      </c>
      <c r="T512" s="49" t="s">
        <v>19</v>
      </c>
      <c r="W512" s="7"/>
    </row>
    <row r="513" spans="1:23" x14ac:dyDescent="0.25">
      <c r="A513" s="49" t="str">
        <f t="shared" si="7"/>
        <v>41893Greater Bay AreaN/A_6All</v>
      </c>
      <c r="B513" s="7">
        <v>41893</v>
      </c>
      <c r="C513" s="49">
        <v>6</v>
      </c>
      <c r="D513" s="49" t="s">
        <v>10</v>
      </c>
      <c r="E513" s="49">
        <v>0.53164990999999995</v>
      </c>
      <c r="F513" s="49">
        <v>0.52999951000000001</v>
      </c>
      <c r="G513" s="49" t="s">
        <v>33</v>
      </c>
      <c r="H513" s="49">
        <v>33571.366000000002</v>
      </c>
      <c r="I513" s="49">
        <v>37401.993999999999</v>
      </c>
      <c r="J513" s="49">
        <v>62.345970000000001</v>
      </c>
      <c r="K513" s="49">
        <v>8.5324000000000007E-3</v>
      </c>
      <c r="L513" s="49">
        <v>2.6830000000000001E-3</v>
      </c>
      <c r="M513" s="49">
        <v>8.9443000000000005E-3</v>
      </c>
      <c r="N513" s="49">
        <v>1.6504E-3</v>
      </c>
      <c r="O513" s="49">
        <v>-9.7982999999999994E-3</v>
      </c>
      <c r="P513" s="49">
        <v>-3.0900799999999998E-3</v>
      </c>
      <c r="Q513" s="49">
        <v>1.6504E-3</v>
      </c>
      <c r="R513" s="49">
        <v>6.3908799999999998E-3</v>
      </c>
      <c r="S513" s="49">
        <v>1.3099100000000001E-2</v>
      </c>
      <c r="T513" s="49" t="s">
        <v>19</v>
      </c>
      <c r="W513" s="7"/>
    </row>
    <row r="514" spans="1:23" x14ac:dyDescent="0.25">
      <c r="A514" s="49" t="str">
        <f t="shared" si="7"/>
        <v>41893Greater Bay AreaN/A_4All</v>
      </c>
      <c r="B514" s="7">
        <v>41893</v>
      </c>
      <c r="C514" s="49">
        <v>4</v>
      </c>
      <c r="D514" s="49" t="s">
        <v>10</v>
      </c>
      <c r="E514" s="49">
        <v>0.50688339999999998</v>
      </c>
      <c r="F514" s="49">
        <v>0.51198412999999998</v>
      </c>
      <c r="G514" s="49" t="s">
        <v>33</v>
      </c>
      <c r="H514" s="49">
        <v>33571.366000000002</v>
      </c>
      <c r="I514" s="49">
        <v>37401.993999999999</v>
      </c>
      <c r="J514" s="49">
        <v>66.505799999999994</v>
      </c>
      <c r="K514" s="49">
        <v>8.6256200000000005E-3</v>
      </c>
      <c r="L514" s="49">
        <v>2.8940900000000002E-3</v>
      </c>
      <c r="M514" s="49">
        <v>9.0982000000000007E-3</v>
      </c>
      <c r="N514" s="49">
        <v>-5.1007300000000004E-3</v>
      </c>
      <c r="O514" s="49">
        <v>-1.674643E-2</v>
      </c>
      <c r="P514" s="49">
        <v>-9.9227800000000008E-3</v>
      </c>
      <c r="Q514" s="49">
        <v>-5.1007300000000004E-3</v>
      </c>
      <c r="R514" s="49">
        <v>-2.7868000000000001E-4</v>
      </c>
      <c r="S514" s="49">
        <v>6.5449699999999998E-3</v>
      </c>
      <c r="T514" s="49" t="s">
        <v>19</v>
      </c>
      <c r="W514" s="7"/>
    </row>
    <row r="515" spans="1:23" x14ac:dyDescent="0.25">
      <c r="A515" s="49" t="str">
        <f t="shared" ref="A515:A578" si="8">CONCATENATE(B515,D515,G515,"_",C515,T515)</f>
        <v>41893Greater Bay AreaN/A_15All</v>
      </c>
      <c r="B515" s="7">
        <v>41893</v>
      </c>
      <c r="C515" s="49">
        <v>15</v>
      </c>
      <c r="D515" s="49" t="s">
        <v>10</v>
      </c>
      <c r="E515" s="49">
        <v>1.0026609</v>
      </c>
      <c r="F515" s="49">
        <v>0.98977212000000003</v>
      </c>
      <c r="G515" s="49" t="s">
        <v>33</v>
      </c>
      <c r="H515" s="49">
        <v>33571.366000000002</v>
      </c>
      <c r="I515" s="49">
        <v>37401.993999999999</v>
      </c>
      <c r="J515" s="49">
        <v>91.906109999999998</v>
      </c>
      <c r="K515" s="49">
        <v>2.6046719999999999E-2</v>
      </c>
      <c r="L515" s="49">
        <v>8.6553800000000007E-3</v>
      </c>
      <c r="M515" s="49">
        <v>2.7447200000000001E-2</v>
      </c>
      <c r="N515" s="49">
        <v>1.2888780000000001E-2</v>
      </c>
      <c r="O515" s="49">
        <v>-2.2243639999999999E-2</v>
      </c>
      <c r="P515" s="49">
        <v>-1.6582400000000001E-3</v>
      </c>
      <c r="Q515" s="49">
        <v>1.2888780000000001E-2</v>
      </c>
      <c r="R515" s="49">
        <v>2.74358E-2</v>
      </c>
      <c r="S515" s="49">
        <v>4.80212E-2</v>
      </c>
      <c r="T515" s="49" t="s">
        <v>19</v>
      </c>
      <c r="W515" s="7"/>
    </row>
    <row r="516" spans="1:23" x14ac:dyDescent="0.25">
      <c r="A516" s="49" t="str">
        <f t="shared" si="8"/>
        <v>41893Greater Bay AreaN/A_3All</v>
      </c>
      <c r="B516" s="7">
        <v>41893</v>
      </c>
      <c r="C516" s="49">
        <v>3</v>
      </c>
      <c r="D516" s="49" t="s">
        <v>10</v>
      </c>
      <c r="E516" s="49">
        <v>0.54676095000000002</v>
      </c>
      <c r="F516" s="49">
        <v>0.54576557999999997</v>
      </c>
      <c r="G516" s="49" t="s">
        <v>33</v>
      </c>
      <c r="H516" s="49">
        <v>33571.366000000002</v>
      </c>
      <c r="I516" s="49">
        <v>37401.993999999999</v>
      </c>
      <c r="J516" s="49">
        <v>67.788830000000004</v>
      </c>
      <c r="K516" s="49">
        <v>9.9069699999999993E-3</v>
      </c>
      <c r="L516" s="49">
        <v>3.31051E-3</v>
      </c>
      <c r="M516" s="49">
        <v>1.04455E-2</v>
      </c>
      <c r="N516" s="49">
        <v>9.9536999999999998E-4</v>
      </c>
      <c r="O516" s="49">
        <v>-1.237487E-2</v>
      </c>
      <c r="P516" s="49">
        <v>-4.5407399999999997E-3</v>
      </c>
      <c r="Q516" s="49">
        <v>9.9536999999999998E-4</v>
      </c>
      <c r="R516" s="49">
        <v>6.53149E-3</v>
      </c>
      <c r="S516" s="49">
        <v>1.4365609999999999E-2</v>
      </c>
      <c r="T516" s="49" t="s">
        <v>19</v>
      </c>
      <c r="W516" s="7"/>
    </row>
    <row r="517" spans="1:23" x14ac:dyDescent="0.25">
      <c r="A517" s="49" t="str">
        <f t="shared" si="8"/>
        <v>41893Greater Bay AreaN/A_20All</v>
      </c>
      <c r="B517" s="7">
        <v>41893</v>
      </c>
      <c r="C517" s="49">
        <v>20</v>
      </c>
      <c r="D517" s="49" t="s">
        <v>10</v>
      </c>
      <c r="E517" s="49">
        <v>1.8280217999999999</v>
      </c>
      <c r="F517" s="49">
        <v>2.0446268999999999</v>
      </c>
      <c r="G517" s="49" t="s">
        <v>33</v>
      </c>
      <c r="H517" s="49">
        <v>33571.366000000002</v>
      </c>
      <c r="I517" s="49">
        <v>37401.993999999999</v>
      </c>
      <c r="J517" s="49">
        <v>80.508369999999999</v>
      </c>
      <c r="K517" s="49">
        <v>2.814885E-2</v>
      </c>
      <c r="L517" s="49">
        <v>1.0398360000000001E-2</v>
      </c>
      <c r="M517" s="49">
        <v>3.0008099999999999E-2</v>
      </c>
      <c r="N517" s="49">
        <v>-0.21660509999999999</v>
      </c>
      <c r="O517" s="49">
        <v>-0.25501547000000002</v>
      </c>
      <c r="P517" s="49">
        <v>-0.23250939000000001</v>
      </c>
      <c r="Q517" s="49">
        <v>-0.21660509999999999</v>
      </c>
      <c r="R517" s="49">
        <v>-0.20070081000000001</v>
      </c>
      <c r="S517" s="49">
        <v>-0.17819473</v>
      </c>
      <c r="T517" s="49" t="s">
        <v>19</v>
      </c>
      <c r="W517" s="7"/>
    </row>
    <row r="518" spans="1:23" x14ac:dyDescent="0.25">
      <c r="A518" s="49" t="str">
        <f t="shared" si="8"/>
        <v>41893Greater Bay AreaN/A_12All</v>
      </c>
      <c r="B518" s="7">
        <v>41893</v>
      </c>
      <c r="C518" s="49">
        <v>12</v>
      </c>
      <c r="D518" s="49" t="s">
        <v>10</v>
      </c>
      <c r="E518" s="49">
        <v>0.55173662999999995</v>
      </c>
      <c r="F518" s="49">
        <v>0.57309582000000003</v>
      </c>
      <c r="G518" s="49" t="s">
        <v>33</v>
      </c>
      <c r="H518" s="49">
        <v>33571.366000000002</v>
      </c>
      <c r="I518" s="49">
        <v>37401.993999999999</v>
      </c>
      <c r="J518" s="49">
        <v>79.390870000000007</v>
      </c>
      <c r="K518" s="49">
        <v>1.8060509999999998E-2</v>
      </c>
      <c r="L518" s="49">
        <v>6.3472800000000003E-3</v>
      </c>
      <c r="M518" s="49">
        <v>1.9143400000000001E-2</v>
      </c>
      <c r="N518" s="49">
        <v>-2.135919E-2</v>
      </c>
      <c r="O518" s="49">
        <v>-4.5862739999999999E-2</v>
      </c>
      <c r="P518" s="49">
        <v>-3.1505190000000002E-2</v>
      </c>
      <c r="Q518" s="49">
        <v>-2.135919E-2</v>
      </c>
      <c r="R518" s="49">
        <v>-1.121319E-2</v>
      </c>
      <c r="S518" s="49">
        <v>3.1443600000000001E-3</v>
      </c>
      <c r="T518" s="49" t="s">
        <v>19</v>
      </c>
      <c r="W518" s="7"/>
    </row>
    <row r="519" spans="1:23" x14ac:dyDescent="0.25">
      <c r="A519" s="49" t="str">
        <f t="shared" si="8"/>
        <v>41893Greater Bay AreaN/A_21All</v>
      </c>
      <c r="B519" s="7">
        <v>41893</v>
      </c>
      <c r="C519" s="49">
        <v>21</v>
      </c>
      <c r="D519" s="49" t="s">
        <v>10</v>
      </c>
      <c r="E519" s="49">
        <v>1.7170645</v>
      </c>
      <c r="F519" s="49">
        <v>1.8203541999999999</v>
      </c>
      <c r="G519" s="49" t="s">
        <v>33</v>
      </c>
      <c r="H519" s="49">
        <v>33571.366000000002</v>
      </c>
      <c r="I519" s="49">
        <v>37401.993999999999</v>
      </c>
      <c r="J519" s="49">
        <v>75.949489999999997</v>
      </c>
      <c r="K519" s="49">
        <v>2.576821E-2</v>
      </c>
      <c r="L519" s="49">
        <v>9.1242800000000002E-3</v>
      </c>
      <c r="M519" s="49">
        <v>2.73359E-2</v>
      </c>
      <c r="N519" s="49">
        <v>-0.1032897</v>
      </c>
      <c r="O519" s="49">
        <v>-0.13827965</v>
      </c>
      <c r="P519" s="49">
        <v>-0.11777773</v>
      </c>
      <c r="Q519" s="49">
        <v>-0.1032897</v>
      </c>
      <c r="R519" s="49">
        <v>-8.8801669999999999E-2</v>
      </c>
      <c r="S519" s="49">
        <v>-6.8299750000000006E-2</v>
      </c>
      <c r="T519" s="49" t="s">
        <v>19</v>
      </c>
      <c r="W519" s="7"/>
    </row>
    <row r="520" spans="1:23" x14ac:dyDescent="0.25">
      <c r="A520" s="49" t="str">
        <f t="shared" si="8"/>
        <v>41893Greater Bay AreaN/A_16All</v>
      </c>
      <c r="B520" s="7">
        <v>41893</v>
      </c>
      <c r="C520" s="49">
        <v>16</v>
      </c>
      <c r="D520" s="49" t="s">
        <v>10</v>
      </c>
      <c r="E520" s="49">
        <v>1.3092147999999999</v>
      </c>
      <c r="F520" s="49">
        <v>1.1292565000000001</v>
      </c>
      <c r="G520" s="49" t="s">
        <v>33</v>
      </c>
      <c r="H520" s="49">
        <v>33571.366000000002</v>
      </c>
      <c r="I520" s="49">
        <v>37401.993999999999</v>
      </c>
      <c r="J520" s="49">
        <v>92.802359999999993</v>
      </c>
      <c r="K520" s="49">
        <v>2.9368539999999999E-2</v>
      </c>
      <c r="L520" s="49">
        <v>8.2412900000000001E-3</v>
      </c>
      <c r="M520" s="49">
        <v>3.0502899999999999E-2</v>
      </c>
      <c r="N520" s="49">
        <v>0.17995829999999999</v>
      </c>
      <c r="O520" s="49">
        <v>0.14091459000000001</v>
      </c>
      <c r="P520" s="49">
        <v>0.16379176000000001</v>
      </c>
      <c r="Q520" s="49">
        <v>0.17995829999999999</v>
      </c>
      <c r="R520" s="49">
        <v>0.19612483999999999</v>
      </c>
      <c r="S520" s="49">
        <v>0.21900201</v>
      </c>
      <c r="T520" s="49" t="s">
        <v>19</v>
      </c>
      <c r="W520" s="7"/>
    </row>
    <row r="521" spans="1:23" x14ac:dyDescent="0.25">
      <c r="A521" s="49" t="str">
        <f t="shared" si="8"/>
        <v>41893Greater Bay AreaN/A_18All</v>
      </c>
      <c r="B521" s="7">
        <v>41893</v>
      </c>
      <c r="C521" s="49">
        <v>18</v>
      </c>
      <c r="D521" s="49" t="s">
        <v>10</v>
      </c>
      <c r="E521" s="49">
        <v>1.8665387</v>
      </c>
      <c r="F521" s="49">
        <v>1.5856752999999999</v>
      </c>
      <c r="G521" s="49" t="s">
        <v>33</v>
      </c>
      <c r="H521" s="49">
        <v>33571.366000000002</v>
      </c>
      <c r="I521" s="49">
        <v>37401.993999999999</v>
      </c>
      <c r="J521" s="49">
        <v>91.27073</v>
      </c>
      <c r="K521" s="49">
        <v>3.2096729999999997E-2</v>
      </c>
      <c r="L521" s="49">
        <v>8.4446799999999995E-3</v>
      </c>
      <c r="M521" s="49">
        <v>3.3189000000000003E-2</v>
      </c>
      <c r="N521" s="49">
        <v>0.28086339999999999</v>
      </c>
      <c r="O521" s="49">
        <v>0.23838148000000001</v>
      </c>
      <c r="P521" s="49">
        <v>0.26327323000000002</v>
      </c>
      <c r="Q521" s="49">
        <v>0.28086339999999999</v>
      </c>
      <c r="R521" s="49">
        <v>0.29845357</v>
      </c>
      <c r="S521" s="49">
        <v>0.32334531999999999</v>
      </c>
      <c r="T521" s="49" t="s">
        <v>19</v>
      </c>
      <c r="W521" s="7"/>
    </row>
    <row r="522" spans="1:23" x14ac:dyDescent="0.25">
      <c r="A522" s="49" t="str">
        <f t="shared" si="8"/>
        <v>41893Greater Bay AreaN/A_24All</v>
      </c>
      <c r="B522" s="7">
        <v>41893</v>
      </c>
      <c r="C522" s="49">
        <v>24</v>
      </c>
      <c r="D522" s="49" t="s">
        <v>10</v>
      </c>
      <c r="E522" s="49">
        <v>0.91953680999999998</v>
      </c>
      <c r="F522" s="49">
        <v>0.92312479999999997</v>
      </c>
      <c r="G522" s="49" t="s">
        <v>33</v>
      </c>
      <c r="H522" s="49">
        <v>33571.366000000002</v>
      </c>
      <c r="I522" s="49">
        <v>37401.993999999999</v>
      </c>
      <c r="J522" s="49">
        <v>69.116979999999998</v>
      </c>
      <c r="K522" s="49">
        <v>1.7272300000000001E-2</v>
      </c>
      <c r="L522" s="49">
        <v>5.4042500000000002E-3</v>
      </c>
      <c r="M522" s="49">
        <v>1.8098E-2</v>
      </c>
      <c r="N522" s="49">
        <v>-3.5879900000000001E-3</v>
      </c>
      <c r="O522" s="49">
        <v>-2.6753430000000002E-2</v>
      </c>
      <c r="P522" s="49">
        <v>-1.3179929999999999E-2</v>
      </c>
      <c r="Q522" s="49">
        <v>-3.5879900000000001E-3</v>
      </c>
      <c r="R522" s="49">
        <v>6.0039500000000001E-3</v>
      </c>
      <c r="S522" s="49">
        <v>1.957745E-2</v>
      </c>
      <c r="T522" s="49" t="s">
        <v>19</v>
      </c>
      <c r="W522" s="7"/>
    </row>
    <row r="523" spans="1:23" x14ac:dyDescent="0.25">
      <c r="A523" s="49" t="str">
        <f t="shared" si="8"/>
        <v>41893Greater Bay AreaN/A_1All</v>
      </c>
      <c r="B523" s="7">
        <v>41893</v>
      </c>
      <c r="C523" s="49">
        <v>1</v>
      </c>
      <c r="D523" s="49" t="s">
        <v>10</v>
      </c>
      <c r="E523" s="49">
        <v>0.69688408000000002</v>
      </c>
      <c r="F523" s="49">
        <v>0.69619781999999997</v>
      </c>
      <c r="G523" s="49" t="s">
        <v>33</v>
      </c>
      <c r="H523" s="49">
        <v>33571.366000000002</v>
      </c>
      <c r="I523" s="49">
        <v>37401.993999999999</v>
      </c>
      <c r="J523" s="49">
        <v>68.196610000000007</v>
      </c>
      <c r="K523" s="49">
        <v>1.381364E-2</v>
      </c>
      <c r="L523" s="49">
        <v>4.3129700000000002E-3</v>
      </c>
      <c r="M523" s="49">
        <v>1.4471299999999999E-2</v>
      </c>
      <c r="N523" s="49">
        <v>6.8625999999999995E-4</v>
      </c>
      <c r="O523" s="49">
        <v>-1.7836999999999999E-2</v>
      </c>
      <c r="P523" s="49">
        <v>-6.9835299999999999E-3</v>
      </c>
      <c r="Q523" s="49">
        <v>6.8625999999999995E-4</v>
      </c>
      <c r="R523" s="49">
        <v>8.3560500000000003E-3</v>
      </c>
      <c r="S523" s="49">
        <v>1.9209520000000001E-2</v>
      </c>
      <c r="T523" s="49" t="s">
        <v>19</v>
      </c>
      <c r="W523" s="7"/>
    </row>
    <row r="524" spans="1:23" x14ac:dyDescent="0.25">
      <c r="A524" s="49" t="str">
        <f t="shared" si="8"/>
        <v>41893Greater Bay AreaN/A_22All</v>
      </c>
      <c r="B524" s="7">
        <v>41893</v>
      </c>
      <c r="C524" s="49">
        <v>22</v>
      </c>
      <c r="D524" s="49" t="s">
        <v>10</v>
      </c>
      <c r="E524" s="49">
        <v>1.4705853</v>
      </c>
      <c r="F524" s="49">
        <v>1.5390765</v>
      </c>
      <c r="G524" s="49" t="s">
        <v>33</v>
      </c>
      <c r="H524" s="49">
        <v>33571.366000000002</v>
      </c>
      <c r="I524" s="49">
        <v>37401.993999999999</v>
      </c>
      <c r="J524" s="49">
        <v>73.43141</v>
      </c>
      <c r="K524" s="49">
        <v>2.2705070000000001E-2</v>
      </c>
      <c r="L524" s="49">
        <v>7.8628599999999993E-3</v>
      </c>
      <c r="M524" s="49">
        <v>2.4028000000000001E-2</v>
      </c>
      <c r="N524" s="49">
        <v>-6.8491200000000002E-2</v>
      </c>
      <c r="O524" s="49">
        <v>-9.9247039999999995E-2</v>
      </c>
      <c r="P524" s="49">
        <v>-8.1226039999999999E-2</v>
      </c>
      <c r="Q524" s="49">
        <v>-6.8491200000000002E-2</v>
      </c>
      <c r="R524" s="49">
        <v>-5.5756359999999998E-2</v>
      </c>
      <c r="S524" s="49">
        <v>-3.7735360000000003E-2</v>
      </c>
      <c r="T524" s="49" t="s">
        <v>19</v>
      </c>
      <c r="W524" s="7"/>
    </row>
    <row r="525" spans="1:23" x14ac:dyDescent="0.25">
      <c r="A525" s="49" t="str">
        <f t="shared" si="8"/>
        <v>41893Greater Bay AreaN/A_2All</v>
      </c>
      <c r="B525" s="7">
        <v>41893</v>
      </c>
      <c r="C525" s="49">
        <v>2</v>
      </c>
      <c r="D525" s="49" t="s">
        <v>10</v>
      </c>
      <c r="E525" s="49">
        <v>0.59676103999999996</v>
      </c>
      <c r="F525" s="49">
        <v>0.60044286000000002</v>
      </c>
      <c r="G525" s="49" t="s">
        <v>33</v>
      </c>
      <c r="H525" s="49">
        <v>33571.366000000002</v>
      </c>
      <c r="I525" s="49">
        <v>37401.993999999999</v>
      </c>
      <c r="J525" s="49">
        <v>68.233230000000006</v>
      </c>
      <c r="K525" s="49">
        <v>1.15996E-2</v>
      </c>
      <c r="L525" s="49">
        <v>3.7580500000000002E-3</v>
      </c>
      <c r="M525" s="49">
        <v>1.21932E-2</v>
      </c>
      <c r="N525" s="49">
        <v>-3.6818200000000001E-3</v>
      </c>
      <c r="O525" s="49">
        <v>-1.928912E-2</v>
      </c>
      <c r="P525" s="49">
        <v>-1.0144220000000001E-2</v>
      </c>
      <c r="Q525" s="49">
        <v>-3.6818200000000001E-3</v>
      </c>
      <c r="R525" s="49">
        <v>2.7805799999999999E-3</v>
      </c>
      <c r="S525" s="49">
        <v>1.192548E-2</v>
      </c>
      <c r="T525" s="49" t="s">
        <v>19</v>
      </c>
      <c r="W525" s="7"/>
    </row>
    <row r="526" spans="1:23" x14ac:dyDescent="0.25">
      <c r="A526" s="49" t="str">
        <f t="shared" si="8"/>
        <v>41893Greater Bay AreaN/A_5All</v>
      </c>
      <c r="B526" s="7">
        <v>41893</v>
      </c>
      <c r="C526" s="49">
        <v>5</v>
      </c>
      <c r="D526" s="49" t="s">
        <v>10</v>
      </c>
      <c r="E526" s="49">
        <v>0.5004265</v>
      </c>
      <c r="F526" s="49">
        <v>0.50160969</v>
      </c>
      <c r="G526" s="49" t="s">
        <v>33</v>
      </c>
      <c r="H526" s="49">
        <v>33571.366000000002</v>
      </c>
      <c r="I526" s="49">
        <v>37401.993999999999</v>
      </c>
      <c r="J526" s="49">
        <v>63.611809999999998</v>
      </c>
      <c r="K526" s="49">
        <v>8.2244699999999994E-3</v>
      </c>
      <c r="L526" s="49">
        <v>2.7230499999999999E-3</v>
      </c>
      <c r="M526" s="49">
        <v>8.6634999999999993E-3</v>
      </c>
      <c r="N526" s="49">
        <v>-1.18319E-3</v>
      </c>
      <c r="O526" s="49">
        <v>-1.2272470000000001E-2</v>
      </c>
      <c r="P526" s="49">
        <v>-5.7748499999999998E-3</v>
      </c>
      <c r="Q526" s="49">
        <v>-1.18319E-3</v>
      </c>
      <c r="R526" s="49">
        <v>3.4084599999999999E-3</v>
      </c>
      <c r="S526" s="49">
        <v>9.9060899999999993E-3</v>
      </c>
      <c r="T526" s="49" t="s">
        <v>19</v>
      </c>
      <c r="W526" s="7"/>
    </row>
    <row r="527" spans="1:23" x14ac:dyDescent="0.25">
      <c r="A527" s="49" t="str">
        <f t="shared" si="8"/>
        <v>41893Greater Bay AreaN/A_8All</v>
      </c>
      <c r="B527" s="7">
        <v>41893</v>
      </c>
      <c r="C527" s="49">
        <v>8</v>
      </c>
      <c r="D527" s="49" t="s">
        <v>10</v>
      </c>
      <c r="E527" s="49">
        <v>0.69886804000000002</v>
      </c>
      <c r="F527" s="49">
        <v>0.70031167000000005</v>
      </c>
      <c r="G527" s="49" t="s">
        <v>33</v>
      </c>
      <c r="H527" s="49">
        <v>33571.366000000002</v>
      </c>
      <c r="I527" s="49">
        <v>37401.993999999999</v>
      </c>
      <c r="J527" s="49">
        <v>62.275649999999999</v>
      </c>
      <c r="K527" s="49">
        <v>1.057134E-2</v>
      </c>
      <c r="L527" s="49">
        <v>3.4479200000000002E-3</v>
      </c>
      <c r="M527" s="49">
        <v>1.11194E-2</v>
      </c>
      <c r="N527" s="49">
        <v>-1.44363E-3</v>
      </c>
      <c r="O527" s="49">
        <v>-1.567646E-2</v>
      </c>
      <c r="P527" s="49">
        <v>-7.3369100000000003E-3</v>
      </c>
      <c r="Q527" s="49">
        <v>-1.44363E-3</v>
      </c>
      <c r="R527" s="49">
        <v>4.4496500000000003E-3</v>
      </c>
      <c r="S527" s="49">
        <v>1.2789200000000001E-2</v>
      </c>
      <c r="T527" s="49" t="s">
        <v>19</v>
      </c>
      <c r="W527" s="7"/>
    </row>
    <row r="528" spans="1:23" x14ac:dyDescent="0.25">
      <c r="A528" s="49" t="str">
        <f t="shared" si="8"/>
        <v>41893Greater Bay AreaN/A_7All</v>
      </c>
      <c r="B528" s="7">
        <v>41893</v>
      </c>
      <c r="C528" s="49">
        <v>7</v>
      </c>
      <c r="D528" s="49" t="s">
        <v>10</v>
      </c>
      <c r="E528" s="49">
        <v>0.62745346999999996</v>
      </c>
      <c r="F528" s="49">
        <v>0.63825224999999997</v>
      </c>
      <c r="G528" s="49" t="s">
        <v>33</v>
      </c>
      <c r="H528" s="49">
        <v>33571.366000000002</v>
      </c>
      <c r="I528" s="49">
        <v>37401.993999999999</v>
      </c>
      <c r="J528" s="49">
        <v>61.756999999999998</v>
      </c>
      <c r="K528" s="49">
        <v>9.5052799999999996E-3</v>
      </c>
      <c r="L528" s="49">
        <v>3.1115000000000001E-3</v>
      </c>
      <c r="M528" s="49">
        <v>1.0001599999999999E-2</v>
      </c>
      <c r="N528" s="49">
        <v>-1.0798779999999999E-2</v>
      </c>
      <c r="O528" s="49">
        <v>-2.360083E-2</v>
      </c>
      <c r="P528" s="49">
        <v>-1.609963E-2</v>
      </c>
      <c r="Q528" s="49">
        <v>-1.0798779999999999E-2</v>
      </c>
      <c r="R528" s="49">
        <v>-5.4979299999999998E-3</v>
      </c>
      <c r="S528" s="49">
        <v>2.0032700000000001E-3</v>
      </c>
      <c r="T528" s="49" t="s">
        <v>19</v>
      </c>
      <c r="W528" s="7"/>
    </row>
    <row r="529" spans="1:23" x14ac:dyDescent="0.25">
      <c r="A529" s="49" t="str">
        <f t="shared" si="8"/>
        <v>41893Greater Bay AreaN/A_23All</v>
      </c>
      <c r="B529" s="7">
        <v>41893</v>
      </c>
      <c r="C529" s="49">
        <v>23</v>
      </c>
      <c r="D529" s="49" t="s">
        <v>10</v>
      </c>
      <c r="E529" s="49">
        <v>1.1623863000000001</v>
      </c>
      <c r="F529" s="49">
        <v>1.2051122999999999</v>
      </c>
      <c r="G529" s="49" t="s">
        <v>33</v>
      </c>
      <c r="H529" s="49">
        <v>33571.366000000002</v>
      </c>
      <c r="I529" s="49">
        <v>37401.993999999999</v>
      </c>
      <c r="J529" s="49">
        <v>70.834909999999994</v>
      </c>
      <c r="K529" s="49">
        <v>1.9477410000000001E-2</v>
      </c>
      <c r="L529" s="49">
        <v>6.5187700000000001E-3</v>
      </c>
      <c r="M529" s="49">
        <v>2.05393E-2</v>
      </c>
      <c r="N529" s="49">
        <v>-4.2726E-2</v>
      </c>
      <c r="O529" s="49">
        <v>-6.9016300000000003E-2</v>
      </c>
      <c r="P529" s="49">
        <v>-5.3611829999999999E-2</v>
      </c>
      <c r="Q529" s="49">
        <v>-4.2726E-2</v>
      </c>
      <c r="R529" s="49">
        <v>-3.1840170000000001E-2</v>
      </c>
      <c r="S529" s="49">
        <v>-1.6435700000000001E-2</v>
      </c>
      <c r="T529" s="49" t="s">
        <v>19</v>
      </c>
      <c r="W529" s="7"/>
    </row>
    <row r="530" spans="1:23" x14ac:dyDescent="0.25">
      <c r="A530" s="49" t="str">
        <f t="shared" si="8"/>
        <v>41820Greater Fresno AreaN/A_9All</v>
      </c>
      <c r="B530" s="7">
        <v>41820</v>
      </c>
      <c r="C530" s="49">
        <v>9</v>
      </c>
      <c r="D530" s="49" t="s">
        <v>38</v>
      </c>
      <c r="E530" s="49">
        <v>0.92811487999999998</v>
      </c>
      <c r="F530" s="49">
        <v>0.91611858999999995</v>
      </c>
      <c r="G530" s="49" t="s">
        <v>33</v>
      </c>
      <c r="H530" s="49">
        <v>2636.326</v>
      </c>
      <c r="I530" s="49">
        <v>13563.282999999999</v>
      </c>
      <c r="J530" s="49">
        <v>81</v>
      </c>
      <c r="K530" s="49">
        <v>9.9967800000000002E-3</v>
      </c>
      <c r="L530" s="49">
        <v>2.0745940000000001E-2</v>
      </c>
      <c r="M530" s="49">
        <v>2.3028900000000001E-2</v>
      </c>
      <c r="N530" s="49">
        <v>1.199629E-2</v>
      </c>
      <c r="O530" s="49">
        <v>-1.7480699999999998E-2</v>
      </c>
      <c r="P530" s="49">
        <v>-2.0903E-4</v>
      </c>
      <c r="Q530" s="49">
        <v>1.199629E-2</v>
      </c>
      <c r="R530" s="49">
        <v>2.4201609999999998E-2</v>
      </c>
      <c r="S530" s="49">
        <v>4.1473280000000001E-2</v>
      </c>
      <c r="T530" s="49" t="s">
        <v>19</v>
      </c>
      <c r="W530" s="7"/>
    </row>
    <row r="531" spans="1:23" x14ac:dyDescent="0.25">
      <c r="A531" s="49" t="str">
        <f t="shared" si="8"/>
        <v>41820Greater Fresno AreaN/A_11All</v>
      </c>
      <c r="B531" s="7">
        <v>41820</v>
      </c>
      <c r="C531" s="49">
        <v>11</v>
      </c>
      <c r="D531" s="49" t="s">
        <v>38</v>
      </c>
      <c r="E531" s="49">
        <v>1.2478815000000001</v>
      </c>
      <c r="F531" s="49">
        <v>1.2396400999999999</v>
      </c>
      <c r="G531" s="49" t="s">
        <v>33</v>
      </c>
      <c r="H531" s="49">
        <v>2636.326</v>
      </c>
      <c r="I531" s="49">
        <v>13563.282999999999</v>
      </c>
      <c r="J531" s="49">
        <v>88</v>
      </c>
      <c r="K531" s="49">
        <v>1.47887E-2</v>
      </c>
      <c r="L531" s="49">
        <v>3.1013789999999999E-2</v>
      </c>
      <c r="M531" s="49">
        <v>3.4359300000000002E-2</v>
      </c>
      <c r="N531" s="49">
        <v>8.2413999999999994E-3</v>
      </c>
      <c r="O531" s="49">
        <v>-3.5738499999999999E-2</v>
      </c>
      <c r="P531" s="49">
        <v>-9.9690300000000003E-3</v>
      </c>
      <c r="Q531" s="49">
        <v>8.2413999999999994E-3</v>
      </c>
      <c r="R531" s="49">
        <v>2.6451829999999999E-2</v>
      </c>
      <c r="S531" s="49">
        <v>5.2221299999999998E-2</v>
      </c>
      <c r="T531" s="49" t="s">
        <v>19</v>
      </c>
      <c r="W531" s="7"/>
    </row>
    <row r="532" spans="1:23" x14ac:dyDescent="0.25">
      <c r="A532" s="49" t="str">
        <f t="shared" si="8"/>
        <v>41820Greater Fresno AreaN/A_17All</v>
      </c>
      <c r="B532" s="7">
        <v>41820</v>
      </c>
      <c r="C532" s="49">
        <v>17</v>
      </c>
      <c r="D532" s="49" t="s">
        <v>38</v>
      </c>
      <c r="E532" s="49">
        <v>3.2058423999999999</v>
      </c>
      <c r="F532" s="49">
        <v>2.5584408999999999</v>
      </c>
      <c r="G532" s="49" t="s">
        <v>33</v>
      </c>
      <c r="H532" s="49">
        <v>2636.326</v>
      </c>
      <c r="I532" s="49">
        <v>13563.282999999999</v>
      </c>
      <c r="J532" s="49">
        <v>105</v>
      </c>
      <c r="K532" s="49">
        <v>2.0903439999999999E-2</v>
      </c>
      <c r="L532" s="49">
        <v>3.6522890000000002E-2</v>
      </c>
      <c r="M532" s="49">
        <v>4.2081800000000003E-2</v>
      </c>
      <c r="N532" s="49">
        <v>0.64740149999999996</v>
      </c>
      <c r="O532" s="49">
        <v>0.59353679999999998</v>
      </c>
      <c r="P532" s="49">
        <v>0.62509815000000002</v>
      </c>
      <c r="Q532" s="49">
        <v>0.64740149999999996</v>
      </c>
      <c r="R532" s="49">
        <v>0.66970485000000002</v>
      </c>
      <c r="S532" s="49">
        <v>0.70126619999999995</v>
      </c>
      <c r="T532" s="49" t="s">
        <v>19</v>
      </c>
      <c r="W532" s="7"/>
    </row>
    <row r="533" spans="1:23" x14ac:dyDescent="0.25">
      <c r="A533" s="49" t="str">
        <f t="shared" si="8"/>
        <v>41820Greater Fresno AreaN/A_16All</v>
      </c>
      <c r="B533" s="7">
        <v>41820</v>
      </c>
      <c r="C533" s="49">
        <v>16</v>
      </c>
      <c r="D533" s="49" t="s">
        <v>38</v>
      </c>
      <c r="E533" s="49">
        <v>2.9111612999999998</v>
      </c>
      <c r="F533" s="49">
        <v>2.3497677000000001</v>
      </c>
      <c r="G533" s="49" t="s">
        <v>33</v>
      </c>
      <c r="H533" s="49">
        <v>2636.326</v>
      </c>
      <c r="I533" s="49">
        <v>13563.282999999999</v>
      </c>
      <c r="J533" s="49">
        <v>104</v>
      </c>
      <c r="K533" s="49">
        <v>2.1106759999999999E-2</v>
      </c>
      <c r="L533" s="49">
        <v>3.7668180000000002E-2</v>
      </c>
      <c r="M533" s="49">
        <v>4.3178599999999998E-2</v>
      </c>
      <c r="N533" s="49">
        <v>0.56139360000000005</v>
      </c>
      <c r="O533" s="49">
        <v>0.50612499</v>
      </c>
      <c r="P533" s="49">
        <v>0.53850894000000005</v>
      </c>
      <c r="Q533" s="49">
        <v>0.56139360000000005</v>
      </c>
      <c r="R533" s="49">
        <v>0.58427826000000005</v>
      </c>
      <c r="S533" s="49">
        <v>0.61666220999999999</v>
      </c>
      <c r="T533" s="49" t="s">
        <v>19</v>
      </c>
      <c r="W533" s="7"/>
    </row>
    <row r="534" spans="1:23" x14ac:dyDescent="0.25">
      <c r="A534" s="49" t="str">
        <f t="shared" si="8"/>
        <v>41820Greater Fresno AreaN/A_8All</v>
      </c>
      <c r="B534" s="7">
        <v>41820</v>
      </c>
      <c r="C534" s="49">
        <v>8</v>
      </c>
      <c r="D534" s="49" t="s">
        <v>38</v>
      </c>
      <c r="E534" s="49">
        <v>0.88355450999999996</v>
      </c>
      <c r="F534" s="49">
        <v>0.86407798999999996</v>
      </c>
      <c r="G534" s="49" t="s">
        <v>33</v>
      </c>
      <c r="H534" s="49">
        <v>2636.326</v>
      </c>
      <c r="I534" s="49">
        <v>13563.282999999999</v>
      </c>
      <c r="J534" s="49">
        <v>76</v>
      </c>
      <c r="K534" s="49">
        <v>9.3882700000000006E-3</v>
      </c>
      <c r="L534" s="49">
        <v>1.7586359999999999E-2</v>
      </c>
      <c r="M534" s="49">
        <v>1.9935399999999999E-2</v>
      </c>
      <c r="N534" s="49">
        <v>1.9476520000000001E-2</v>
      </c>
      <c r="O534" s="49">
        <v>-6.0407899999999999E-3</v>
      </c>
      <c r="P534" s="49">
        <v>8.9107600000000002E-3</v>
      </c>
      <c r="Q534" s="49">
        <v>1.9476520000000001E-2</v>
      </c>
      <c r="R534" s="49">
        <v>3.0042280000000001E-2</v>
      </c>
      <c r="S534" s="49">
        <v>4.4993829999999999E-2</v>
      </c>
      <c r="T534" s="49" t="s">
        <v>19</v>
      </c>
      <c r="W534" s="7"/>
    </row>
    <row r="535" spans="1:23" x14ac:dyDescent="0.25">
      <c r="A535" s="49" t="str">
        <f t="shared" si="8"/>
        <v>41820Greater Fresno AreaN/A_13All</v>
      </c>
      <c r="B535" s="7">
        <v>41820</v>
      </c>
      <c r="C535" s="49">
        <v>13</v>
      </c>
      <c r="D535" s="49" t="s">
        <v>38</v>
      </c>
      <c r="E535" s="49">
        <v>1.8837345000000001</v>
      </c>
      <c r="F535" s="49">
        <v>1.9239512000000001</v>
      </c>
      <c r="G535" s="49" t="s">
        <v>33</v>
      </c>
      <c r="H535" s="49">
        <v>2636.326</v>
      </c>
      <c r="I535" s="49">
        <v>13563.282999999999</v>
      </c>
      <c r="J535" s="49">
        <v>96.5</v>
      </c>
      <c r="K535" s="49">
        <v>1.867885E-2</v>
      </c>
      <c r="L535" s="49">
        <v>3.9463499999999999E-2</v>
      </c>
      <c r="M535" s="49">
        <v>4.36608E-2</v>
      </c>
      <c r="N535" s="49">
        <v>-4.0216700000000001E-2</v>
      </c>
      <c r="O535" s="49">
        <v>-9.6102519999999997E-2</v>
      </c>
      <c r="P535" s="49">
        <v>-6.3356919999999997E-2</v>
      </c>
      <c r="Q535" s="49">
        <v>-4.0216700000000001E-2</v>
      </c>
      <c r="R535" s="49">
        <v>-1.7076480000000002E-2</v>
      </c>
      <c r="S535" s="49">
        <v>1.5669120000000002E-2</v>
      </c>
      <c r="T535" s="49" t="s">
        <v>19</v>
      </c>
      <c r="W535" s="7"/>
    </row>
    <row r="536" spans="1:23" x14ac:dyDescent="0.25">
      <c r="A536" s="49" t="str">
        <f t="shared" si="8"/>
        <v>41820Greater Fresno AreaN/A_10All</v>
      </c>
      <c r="B536" s="7">
        <v>41820</v>
      </c>
      <c r="C536" s="49">
        <v>10</v>
      </c>
      <c r="D536" s="49" t="s">
        <v>38</v>
      </c>
      <c r="E536" s="49">
        <v>1.0532520999999999</v>
      </c>
      <c r="F536" s="49">
        <v>1.0372901999999999</v>
      </c>
      <c r="G536" s="49" t="s">
        <v>33</v>
      </c>
      <c r="H536" s="49">
        <v>2636.326</v>
      </c>
      <c r="I536" s="49">
        <v>13563.282999999999</v>
      </c>
      <c r="J536" s="49">
        <v>85</v>
      </c>
      <c r="K536" s="49">
        <v>1.2315339999999999E-2</v>
      </c>
      <c r="L536" s="49">
        <v>2.564054E-2</v>
      </c>
      <c r="M536" s="49">
        <v>2.8444799999999999E-2</v>
      </c>
      <c r="N536" s="49">
        <v>1.5961900000000001E-2</v>
      </c>
      <c r="O536" s="49">
        <v>-2.0447440000000001E-2</v>
      </c>
      <c r="P536" s="49">
        <v>8.8615999999999999E-4</v>
      </c>
      <c r="Q536" s="49">
        <v>1.5961900000000001E-2</v>
      </c>
      <c r="R536" s="49">
        <v>3.1037639999999998E-2</v>
      </c>
      <c r="S536" s="49">
        <v>5.2371239999999999E-2</v>
      </c>
      <c r="T536" s="49" t="s">
        <v>19</v>
      </c>
      <c r="W536" s="7"/>
    </row>
    <row r="537" spans="1:23" x14ac:dyDescent="0.25">
      <c r="A537" s="49" t="str">
        <f t="shared" si="8"/>
        <v>41820Greater Fresno AreaN/A_22All</v>
      </c>
      <c r="B537" s="7">
        <v>41820</v>
      </c>
      <c r="C537" s="49">
        <v>22</v>
      </c>
      <c r="D537" s="49" t="s">
        <v>38</v>
      </c>
      <c r="E537" s="49">
        <v>2.8137346000000001</v>
      </c>
      <c r="F537" s="49">
        <v>3.0108226</v>
      </c>
      <c r="G537" s="49" t="s">
        <v>33</v>
      </c>
      <c r="H537" s="49">
        <v>2636.326</v>
      </c>
      <c r="I537" s="49">
        <v>13563.282999999999</v>
      </c>
      <c r="J537" s="49">
        <v>95</v>
      </c>
      <c r="K537" s="49">
        <v>1.7730780000000002E-2</v>
      </c>
      <c r="L537" s="49">
        <v>3.7624900000000003E-2</v>
      </c>
      <c r="M537" s="49">
        <v>4.1593400000000003E-2</v>
      </c>
      <c r="N537" s="49">
        <v>-0.19708800000000001</v>
      </c>
      <c r="O537" s="49">
        <v>-0.25032755000000001</v>
      </c>
      <c r="P537" s="49">
        <v>-0.21913250000000001</v>
      </c>
      <c r="Q537" s="49">
        <v>-0.19708800000000001</v>
      </c>
      <c r="R537" s="49">
        <v>-0.17504349999999999</v>
      </c>
      <c r="S537" s="49">
        <v>-0.14384844999999999</v>
      </c>
      <c r="T537" s="49" t="s">
        <v>19</v>
      </c>
      <c r="W537" s="7"/>
    </row>
    <row r="538" spans="1:23" x14ac:dyDescent="0.25">
      <c r="A538" s="49" t="str">
        <f t="shared" si="8"/>
        <v>41820Greater Fresno AreaN/A_23All</v>
      </c>
      <c r="B538" s="7">
        <v>41820</v>
      </c>
      <c r="C538" s="49">
        <v>23</v>
      </c>
      <c r="D538" s="49" t="s">
        <v>38</v>
      </c>
      <c r="E538" s="49">
        <v>2.3396663000000002</v>
      </c>
      <c r="F538" s="49">
        <v>2.4864961999999999</v>
      </c>
      <c r="G538" s="49" t="s">
        <v>33</v>
      </c>
      <c r="H538" s="49">
        <v>2636.326</v>
      </c>
      <c r="I538" s="49">
        <v>13563.282999999999</v>
      </c>
      <c r="J538" s="49">
        <v>93</v>
      </c>
      <c r="K538" s="49">
        <v>1.655796E-2</v>
      </c>
      <c r="L538" s="49">
        <v>3.5502560000000002E-2</v>
      </c>
      <c r="M538" s="49">
        <v>3.9173899999999998E-2</v>
      </c>
      <c r="N538" s="49">
        <v>-0.14682990000000001</v>
      </c>
      <c r="O538" s="49">
        <v>-0.19697249</v>
      </c>
      <c r="P538" s="49">
        <v>-0.16759207000000001</v>
      </c>
      <c r="Q538" s="49">
        <v>-0.14682990000000001</v>
      </c>
      <c r="R538" s="49">
        <v>-0.12606772999999999</v>
      </c>
      <c r="S538" s="49">
        <v>-9.6687309999999999E-2</v>
      </c>
      <c r="T538" s="49" t="s">
        <v>19</v>
      </c>
      <c r="W538" s="7"/>
    </row>
    <row r="539" spans="1:23" x14ac:dyDescent="0.25">
      <c r="A539" s="49" t="str">
        <f t="shared" si="8"/>
        <v>41820Greater Fresno AreaN/A_7All</v>
      </c>
      <c r="B539" s="7">
        <v>41820</v>
      </c>
      <c r="C539" s="49">
        <v>7</v>
      </c>
      <c r="D539" s="49" t="s">
        <v>38</v>
      </c>
      <c r="E539" s="49">
        <v>0.81092297000000002</v>
      </c>
      <c r="F539" s="49">
        <v>0.80488084000000004</v>
      </c>
      <c r="G539" s="49" t="s">
        <v>33</v>
      </c>
      <c r="H539" s="49">
        <v>2636.326</v>
      </c>
      <c r="I539" s="49">
        <v>13563.282999999999</v>
      </c>
      <c r="J539" s="49">
        <v>73</v>
      </c>
      <c r="K539" s="49">
        <v>7.9014800000000007E-3</v>
      </c>
      <c r="L539" s="49">
        <v>1.5997330000000001E-2</v>
      </c>
      <c r="M539" s="49">
        <v>1.7842299999999998E-2</v>
      </c>
      <c r="N539" s="49">
        <v>6.0421299999999997E-3</v>
      </c>
      <c r="O539" s="49">
        <v>-1.679601E-2</v>
      </c>
      <c r="P539" s="49">
        <v>-3.4142899999999999E-3</v>
      </c>
      <c r="Q539" s="49">
        <v>6.0421299999999997E-3</v>
      </c>
      <c r="R539" s="49">
        <v>1.549855E-2</v>
      </c>
      <c r="S539" s="49">
        <v>2.888027E-2</v>
      </c>
      <c r="T539" s="49" t="s">
        <v>19</v>
      </c>
      <c r="W539" s="7"/>
    </row>
    <row r="540" spans="1:23" x14ac:dyDescent="0.25">
      <c r="A540" s="49" t="str">
        <f t="shared" si="8"/>
        <v>41820Greater Fresno AreaN/A_21All</v>
      </c>
      <c r="B540" s="7">
        <v>41820</v>
      </c>
      <c r="C540" s="49">
        <v>21</v>
      </c>
      <c r="D540" s="49" t="s">
        <v>38</v>
      </c>
      <c r="E540" s="49">
        <v>3.1105046999999999</v>
      </c>
      <c r="F540" s="49">
        <v>3.3673606</v>
      </c>
      <c r="G540" s="49" t="s">
        <v>33</v>
      </c>
      <c r="H540" s="49">
        <v>2636.326</v>
      </c>
      <c r="I540" s="49">
        <v>13563.282999999999</v>
      </c>
      <c r="J540" s="49">
        <v>98</v>
      </c>
      <c r="K540" s="49">
        <v>1.8500599999999999E-2</v>
      </c>
      <c r="L540" s="49">
        <v>3.9418429999999997E-2</v>
      </c>
      <c r="M540" s="49">
        <v>4.3544100000000002E-2</v>
      </c>
      <c r="N540" s="49">
        <v>-0.25685590000000003</v>
      </c>
      <c r="O540" s="49">
        <v>-0.31259235000000002</v>
      </c>
      <c r="P540" s="49">
        <v>-0.27993426999999999</v>
      </c>
      <c r="Q540" s="49">
        <v>-0.25685590000000003</v>
      </c>
      <c r="R540" s="49">
        <v>-0.23377753000000001</v>
      </c>
      <c r="S540" s="49">
        <v>-0.20111945000000001</v>
      </c>
      <c r="T540" s="49" t="s">
        <v>19</v>
      </c>
      <c r="W540" s="7"/>
    </row>
    <row r="541" spans="1:23" x14ac:dyDescent="0.25">
      <c r="A541" s="49" t="str">
        <f t="shared" si="8"/>
        <v>41820Greater Fresno AreaN/A_12All</v>
      </c>
      <c r="B541" s="7">
        <v>41820</v>
      </c>
      <c r="C541" s="49">
        <v>12</v>
      </c>
      <c r="D541" s="49" t="s">
        <v>38</v>
      </c>
      <c r="E541" s="49">
        <v>1.5333760999999999</v>
      </c>
      <c r="F541" s="49">
        <v>1.5370542</v>
      </c>
      <c r="G541" s="49" t="s">
        <v>33</v>
      </c>
      <c r="H541" s="49">
        <v>2636.326</v>
      </c>
      <c r="I541" s="49">
        <v>13563.282999999999</v>
      </c>
      <c r="J541" s="49">
        <v>93</v>
      </c>
      <c r="K541" s="49">
        <v>1.7052910000000001E-2</v>
      </c>
      <c r="L541" s="49">
        <v>3.5631450000000002E-2</v>
      </c>
      <c r="M541" s="49">
        <v>3.95019E-2</v>
      </c>
      <c r="N541" s="49">
        <v>-3.6781000000000001E-3</v>
      </c>
      <c r="O541" s="49">
        <v>-5.4240530000000002E-2</v>
      </c>
      <c r="P541" s="49">
        <v>-2.4614110000000002E-2</v>
      </c>
      <c r="Q541" s="49">
        <v>-3.6781000000000001E-3</v>
      </c>
      <c r="R541" s="49">
        <v>1.7257910000000001E-2</v>
      </c>
      <c r="S541" s="49">
        <v>4.6884330000000002E-2</v>
      </c>
      <c r="T541" s="49" t="s">
        <v>19</v>
      </c>
      <c r="W541" s="7"/>
    </row>
    <row r="542" spans="1:23" x14ac:dyDescent="0.25">
      <c r="A542" s="49" t="str">
        <f t="shared" si="8"/>
        <v>41820Greater Fresno AreaN/A_6All</v>
      </c>
      <c r="B542" s="7">
        <v>41820</v>
      </c>
      <c r="C542" s="49">
        <v>6</v>
      </c>
      <c r="D542" s="49" t="s">
        <v>38</v>
      </c>
      <c r="E542" s="49">
        <v>0.76214146999999999</v>
      </c>
      <c r="F542" s="49">
        <v>0.75175997999999999</v>
      </c>
      <c r="G542" s="49" t="s">
        <v>33</v>
      </c>
      <c r="H542" s="49">
        <v>2636.326</v>
      </c>
      <c r="I542" s="49">
        <v>13563.282999999999</v>
      </c>
      <c r="J542" s="49">
        <v>73</v>
      </c>
      <c r="K542" s="49">
        <v>7.2653700000000002E-3</v>
      </c>
      <c r="L542" s="49">
        <v>1.4531509999999999E-2</v>
      </c>
      <c r="M542" s="49">
        <v>1.62466E-2</v>
      </c>
      <c r="N542" s="49">
        <v>1.038149E-2</v>
      </c>
      <c r="O542" s="49">
        <v>-1.041416E-2</v>
      </c>
      <c r="P542" s="49">
        <v>1.77079E-3</v>
      </c>
      <c r="Q542" s="49">
        <v>1.038149E-2</v>
      </c>
      <c r="R542" s="49">
        <v>1.8992189999999999E-2</v>
      </c>
      <c r="S542" s="49">
        <v>3.1177139999999999E-2</v>
      </c>
      <c r="T542" s="49" t="s">
        <v>19</v>
      </c>
      <c r="W542" s="7"/>
    </row>
    <row r="543" spans="1:23" x14ac:dyDescent="0.25">
      <c r="A543" s="49" t="str">
        <f t="shared" si="8"/>
        <v>41820Greater Fresno AreaN/A_15All</v>
      </c>
      <c r="B543" s="7">
        <v>41820</v>
      </c>
      <c r="C543" s="49">
        <v>15</v>
      </c>
      <c r="D543" s="49" t="s">
        <v>38</v>
      </c>
      <c r="E543" s="49">
        <v>2.6006960000000001</v>
      </c>
      <c r="F543" s="49">
        <v>2.4547732</v>
      </c>
      <c r="G543" s="49" t="s">
        <v>33</v>
      </c>
      <c r="H543" s="49">
        <v>2636.326</v>
      </c>
      <c r="I543" s="49">
        <v>13563.282999999999</v>
      </c>
      <c r="J543" s="49">
        <v>102.5</v>
      </c>
      <c r="K543" s="49">
        <v>2.1064650000000001E-2</v>
      </c>
      <c r="L543" s="49">
        <v>4.2246569999999997E-2</v>
      </c>
      <c r="M543" s="49">
        <v>4.7206900000000003E-2</v>
      </c>
      <c r="N543" s="49">
        <v>0.14592279999999999</v>
      </c>
      <c r="O543" s="49">
        <v>8.5497970000000006E-2</v>
      </c>
      <c r="P543" s="49">
        <v>0.12090314000000001</v>
      </c>
      <c r="Q543" s="49">
        <v>0.14592279999999999</v>
      </c>
      <c r="R543" s="49">
        <v>0.17094245999999999</v>
      </c>
      <c r="S543" s="49">
        <v>0.20634763</v>
      </c>
      <c r="T543" s="49" t="s">
        <v>19</v>
      </c>
      <c r="W543" s="7"/>
    </row>
    <row r="544" spans="1:23" x14ac:dyDescent="0.25">
      <c r="A544" s="49" t="str">
        <f t="shared" si="8"/>
        <v>41820Greater Fresno AreaN/A_20All</v>
      </c>
      <c r="B544" s="7">
        <v>41820</v>
      </c>
      <c r="C544" s="49">
        <v>20</v>
      </c>
      <c r="D544" s="49" t="s">
        <v>38</v>
      </c>
      <c r="E544" s="49">
        <v>3.4116968999999999</v>
      </c>
      <c r="F544" s="49">
        <v>3.7385272000000001</v>
      </c>
      <c r="G544" s="49" t="s">
        <v>33</v>
      </c>
      <c r="H544" s="49">
        <v>2636.326</v>
      </c>
      <c r="I544" s="49">
        <v>13563.282999999999</v>
      </c>
      <c r="J544" s="49">
        <v>101.5</v>
      </c>
      <c r="K544" s="49">
        <v>1.9600989999999999E-2</v>
      </c>
      <c r="L544" s="49">
        <v>4.1038110000000003E-2</v>
      </c>
      <c r="M544" s="49">
        <v>4.54788E-2</v>
      </c>
      <c r="N544" s="49">
        <v>-0.32683030000000002</v>
      </c>
      <c r="O544" s="49">
        <v>-0.38504316</v>
      </c>
      <c r="P544" s="49">
        <v>-0.35093405999999999</v>
      </c>
      <c r="Q544" s="49">
        <v>-0.32683030000000002</v>
      </c>
      <c r="R544" s="49">
        <v>-0.30272653999999999</v>
      </c>
      <c r="S544" s="49">
        <v>-0.26861743999999999</v>
      </c>
      <c r="T544" s="49" t="s">
        <v>19</v>
      </c>
      <c r="W544" s="7"/>
    </row>
    <row r="545" spans="1:23" x14ac:dyDescent="0.25">
      <c r="A545" s="49" t="str">
        <f t="shared" si="8"/>
        <v>41820Greater Fresno AreaN/A_3All</v>
      </c>
      <c r="B545" s="7">
        <v>41820</v>
      </c>
      <c r="C545" s="49">
        <v>3</v>
      </c>
      <c r="D545" s="49" t="s">
        <v>38</v>
      </c>
      <c r="E545" s="49">
        <v>0.86745309999999998</v>
      </c>
      <c r="F545" s="49">
        <v>0.86369421999999996</v>
      </c>
      <c r="G545" s="49" t="s">
        <v>33</v>
      </c>
      <c r="H545" s="49">
        <v>2636.326</v>
      </c>
      <c r="I545" s="49">
        <v>13563.282999999999</v>
      </c>
      <c r="J545" s="49">
        <v>79.5</v>
      </c>
      <c r="K545" s="49">
        <v>8.3863700000000006E-3</v>
      </c>
      <c r="L545" s="49">
        <v>1.657136E-2</v>
      </c>
      <c r="M545" s="49">
        <v>1.8572600000000002E-2</v>
      </c>
      <c r="N545" s="49">
        <v>3.75888E-3</v>
      </c>
      <c r="O545" s="49">
        <v>-2.0014049999999999E-2</v>
      </c>
      <c r="P545" s="49">
        <v>-6.0845999999999999E-3</v>
      </c>
      <c r="Q545" s="49">
        <v>3.75888E-3</v>
      </c>
      <c r="R545" s="49">
        <v>1.3602360000000001E-2</v>
      </c>
      <c r="S545" s="49">
        <v>2.753181E-2</v>
      </c>
      <c r="T545" s="49" t="s">
        <v>19</v>
      </c>
      <c r="W545" s="7"/>
    </row>
    <row r="546" spans="1:23" x14ac:dyDescent="0.25">
      <c r="A546" s="49" t="str">
        <f t="shared" si="8"/>
        <v>41820Greater Fresno AreaN/A_24All</v>
      </c>
      <c r="B546" s="7">
        <v>41820</v>
      </c>
      <c r="C546" s="49">
        <v>24</v>
      </c>
      <c r="D546" s="49" t="s">
        <v>38</v>
      </c>
      <c r="E546" s="49">
        <v>1.8641312999999999</v>
      </c>
      <c r="F546" s="49">
        <v>1.9637290000000001</v>
      </c>
      <c r="G546" s="49" t="s">
        <v>33</v>
      </c>
      <c r="H546" s="49">
        <v>2636.326</v>
      </c>
      <c r="I546" s="49">
        <v>13563.282999999999</v>
      </c>
      <c r="J546" s="49">
        <v>90.5</v>
      </c>
      <c r="K546" s="49">
        <v>1.4728939999999999E-2</v>
      </c>
      <c r="L546" s="49">
        <v>3.1921669999999999E-2</v>
      </c>
      <c r="M546" s="49">
        <v>3.5155899999999997E-2</v>
      </c>
      <c r="N546" s="49">
        <v>-9.9597699999999997E-2</v>
      </c>
      <c r="O546" s="49">
        <v>-0.14459725000000001</v>
      </c>
      <c r="P546" s="49">
        <v>-0.11823032999999999</v>
      </c>
      <c r="Q546" s="49">
        <v>-9.9597699999999997E-2</v>
      </c>
      <c r="R546" s="49">
        <v>-8.096507E-2</v>
      </c>
      <c r="S546" s="49">
        <v>-5.4598149999999998E-2</v>
      </c>
      <c r="T546" s="49" t="s">
        <v>19</v>
      </c>
      <c r="W546" s="7"/>
    </row>
    <row r="547" spans="1:23" x14ac:dyDescent="0.25">
      <c r="A547" s="49" t="str">
        <f t="shared" si="8"/>
        <v>41820Greater Fresno AreaN/A_1All</v>
      </c>
      <c r="B547" s="7">
        <v>41820</v>
      </c>
      <c r="C547" s="49">
        <v>1</v>
      </c>
      <c r="D547" s="49" t="s">
        <v>38</v>
      </c>
      <c r="E547" s="49">
        <v>1.1805094</v>
      </c>
      <c r="F547" s="49">
        <v>1.1703002</v>
      </c>
      <c r="G547" s="49" t="s">
        <v>33</v>
      </c>
      <c r="H547" s="49">
        <v>2636.326</v>
      </c>
      <c r="I547" s="49">
        <v>13563.282999999999</v>
      </c>
      <c r="J547" s="49">
        <v>84.5</v>
      </c>
      <c r="K547" s="49">
        <v>1.0720850000000001E-2</v>
      </c>
      <c r="L547" s="49">
        <v>2.20085E-2</v>
      </c>
      <c r="M547" s="49">
        <v>2.44808E-2</v>
      </c>
      <c r="N547" s="49">
        <v>1.02092E-2</v>
      </c>
      <c r="O547" s="49">
        <v>-2.1126220000000001E-2</v>
      </c>
      <c r="P547" s="49">
        <v>-2.7656199999999999E-3</v>
      </c>
      <c r="Q547" s="49">
        <v>1.02092E-2</v>
      </c>
      <c r="R547" s="49">
        <v>2.318402E-2</v>
      </c>
      <c r="S547" s="49">
        <v>4.1544619999999997E-2</v>
      </c>
      <c r="T547" s="49" t="s">
        <v>19</v>
      </c>
      <c r="W547" s="7"/>
    </row>
    <row r="548" spans="1:23" x14ac:dyDescent="0.25">
      <c r="A548" s="49" t="str">
        <f t="shared" si="8"/>
        <v>41820Greater Fresno AreaN/A_4All</v>
      </c>
      <c r="B548" s="7">
        <v>41820</v>
      </c>
      <c r="C548" s="49">
        <v>4</v>
      </c>
      <c r="D548" s="49" t="s">
        <v>38</v>
      </c>
      <c r="E548" s="49">
        <v>0.78678267000000002</v>
      </c>
      <c r="F548" s="49">
        <v>0.79289955999999995</v>
      </c>
      <c r="G548" s="49" t="s">
        <v>33</v>
      </c>
      <c r="H548" s="49">
        <v>2636.326</v>
      </c>
      <c r="I548" s="49">
        <v>13563.282999999999</v>
      </c>
      <c r="J548" s="49">
        <v>77</v>
      </c>
      <c r="K548" s="49">
        <v>7.5981E-3</v>
      </c>
      <c r="L548" s="49">
        <v>1.5438210000000001E-2</v>
      </c>
      <c r="M548" s="49">
        <v>1.7206699999999998E-2</v>
      </c>
      <c r="N548" s="49">
        <v>-6.1168899999999998E-3</v>
      </c>
      <c r="O548" s="49">
        <v>-2.8141469999999998E-2</v>
      </c>
      <c r="P548" s="49">
        <v>-1.523644E-2</v>
      </c>
      <c r="Q548" s="49">
        <v>-6.1168899999999998E-3</v>
      </c>
      <c r="R548" s="49">
        <v>3.0026599999999999E-3</v>
      </c>
      <c r="S548" s="49">
        <v>1.5907689999999999E-2</v>
      </c>
      <c r="T548" s="49" t="s">
        <v>19</v>
      </c>
      <c r="W548" s="7"/>
    </row>
    <row r="549" spans="1:23" x14ac:dyDescent="0.25">
      <c r="A549" s="49" t="str">
        <f t="shared" si="8"/>
        <v>41820Greater Fresno AreaN/A_18All</v>
      </c>
      <c r="B549" s="7">
        <v>41820</v>
      </c>
      <c r="C549" s="49">
        <v>18</v>
      </c>
      <c r="D549" s="49" t="s">
        <v>38</v>
      </c>
      <c r="E549" s="49">
        <v>3.4372631</v>
      </c>
      <c r="F549" s="49">
        <v>2.7266404</v>
      </c>
      <c r="G549" s="49" t="s">
        <v>33</v>
      </c>
      <c r="H549" s="49">
        <v>2636.326</v>
      </c>
      <c r="I549" s="49">
        <v>13563.282999999999</v>
      </c>
      <c r="J549" s="49">
        <v>105</v>
      </c>
      <c r="K549" s="49">
        <v>2.0435519999999999E-2</v>
      </c>
      <c r="L549" s="49">
        <v>3.6233889999999998E-2</v>
      </c>
      <c r="M549" s="49">
        <v>4.1599299999999999E-2</v>
      </c>
      <c r="N549" s="49">
        <v>0.71062270000000005</v>
      </c>
      <c r="O549" s="49">
        <v>0.65737559999999995</v>
      </c>
      <c r="P549" s="49">
        <v>0.68857506999999996</v>
      </c>
      <c r="Q549" s="49">
        <v>0.71062270000000005</v>
      </c>
      <c r="R549" s="49">
        <v>0.73267033000000004</v>
      </c>
      <c r="S549" s="49">
        <v>0.76386980000000004</v>
      </c>
      <c r="T549" s="49" t="s">
        <v>19</v>
      </c>
      <c r="W549" s="7"/>
    </row>
    <row r="550" spans="1:23" x14ac:dyDescent="0.25">
      <c r="A550" s="49" t="str">
        <f t="shared" si="8"/>
        <v>41820Greater Fresno AreaN/A_2All</v>
      </c>
      <c r="B550" s="7">
        <v>41820</v>
      </c>
      <c r="C550" s="49">
        <v>2</v>
      </c>
      <c r="D550" s="49" t="s">
        <v>38</v>
      </c>
      <c r="E550" s="49">
        <v>0.99251272000000001</v>
      </c>
      <c r="F550" s="49">
        <v>0.97391974000000003</v>
      </c>
      <c r="G550" s="49" t="s">
        <v>33</v>
      </c>
      <c r="H550" s="49">
        <v>2636.326</v>
      </c>
      <c r="I550" s="49">
        <v>13563.282999999999</v>
      </c>
      <c r="J550" s="49">
        <v>82.5</v>
      </c>
      <c r="K550" s="49">
        <v>9.3896099999999996E-3</v>
      </c>
      <c r="L550" s="49">
        <v>1.8890899999999999E-2</v>
      </c>
      <c r="M550" s="49">
        <v>2.1095800000000001E-2</v>
      </c>
      <c r="N550" s="49">
        <v>1.8592979999999999E-2</v>
      </c>
      <c r="O550" s="49">
        <v>-8.4096399999999995E-3</v>
      </c>
      <c r="P550" s="49">
        <v>7.4122099999999998E-3</v>
      </c>
      <c r="Q550" s="49">
        <v>1.8592979999999999E-2</v>
      </c>
      <c r="R550" s="49">
        <v>2.9773750000000002E-2</v>
      </c>
      <c r="S550" s="49">
        <v>4.55956E-2</v>
      </c>
      <c r="T550" s="49" t="s">
        <v>19</v>
      </c>
      <c r="W550" s="7"/>
    </row>
    <row r="551" spans="1:23" x14ac:dyDescent="0.25">
      <c r="A551" s="49" t="str">
        <f t="shared" si="8"/>
        <v>41820Greater Fresno AreaN/A_5All</v>
      </c>
      <c r="B551" s="7">
        <v>41820</v>
      </c>
      <c r="C551" s="49">
        <v>5</v>
      </c>
      <c r="D551" s="49" t="s">
        <v>38</v>
      </c>
      <c r="E551" s="49">
        <v>0.75323459000000004</v>
      </c>
      <c r="F551" s="49">
        <v>0.75375068999999995</v>
      </c>
      <c r="G551" s="49" t="s">
        <v>33</v>
      </c>
      <c r="H551" s="49">
        <v>2636.326</v>
      </c>
      <c r="I551" s="49">
        <v>13563.282999999999</v>
      </c>
      <c r="J551" s="49">
        <v>75</v>
      </c>
      <c r="K551" s="49">
        <v>7.1454400000000003E-3</v>
      </c>
      <c r="L551" s="49">
        <v>1.442793E-2</v>
      </c>
      <c r="M551" s="49">
        <v>1.6100400000000001E-2</v>
      </c>
      <c r="N551" s="49">
        <v>-5.1610000000000002E-4</v>
      </c>
      <c r="O551" s="49">
        <v>-2.1124609999999999E-2</v>
      </c>
      <c r="P551" s="49">
        <v>-9.0493099999999996E-3</v>
      </c>
      <c r="Q551" s="49">
        <v>-5.1610000000000002E-4</v>
      </c>
      <c r="R551" s="49">
        <v>8.0171099999999992E-3</v>
      </c>
      <c r="S551" s="49">
        <v>2.0092410000000002E-2</v>
      </c>
      <c r="T551" s="49" t="s">
        <v>19</v>
      </c>
      <c r="W551" s="7"/>
    </row>
    <row r="552" spans="1:23" x14ac:dyDescent="0.25">
      <c r="A552" s="49" t="str">
        <f t="shared" si="8"/>
        <v>41820Greater Fresno AreaN/A_19All</v>
      </c>
      <c r="B552" s="7">
        <v>41820</v>
      </c>
      <c r="C552" s="49">
        <v>19</v>
      </c>
      <c r="D552" s="49" t="s">
        <v>38</v>
      </c>
      <c r="E552" s="49">
        <v>3.5423003999999998</v>
      </c>
      <c r="F552" s="49">
        <v>3.6956997</v>
      </c>
      <c r="G552" s="49" t="s">
        <v>33</v>
      </c>
      <c r="H552" s="49">
        <v>2636.326</v>
      </c>
      <c r="I552" s="49">
        <v>13563.282999999999</v>
      </c>
      <c r="J552" s="49">
        <v>104</v>
      </c>
      <c r="K552" s="49">
        <v>2.0056040000000001E-2</v>
      </c>
      <c r="L552" s="49">
        <v>4.102803E-2</v>
      </c>
      <c r="M552" s="49">
        <v>4.5667800000000001E-2</v>
      </c>
      <c r="N552" s="49">
        <v>-0.15339929999999999</v>
      </c>
      <c r="O552" s="49">
        <v>-0.21185408</v>
      </c>
      <c r="P552" s="49">
        <v>-0.17760323</v>
      </c>
      <c r="Q552" s="49">
        <v>-0.15339929999999999</v>
      </c>
      <c r="R552" s="49">
        <v>-0.12919537</v>
      </c>
      <c r="S552" s="49">
        <v>-9.4944520000000004E-2</v>
      </c>
      <c r="T552" s="49" t="s">
        <v>19</v>
      </c>
      <c r="W552" s="7"/>
    </row>
    <row r="553" spans="1:23" x14ac:dyDescent="0.25">
      <c r="A553" s="49" t="str">
        <f t="shared" si="8"/>
        <v>41820Greater Fresno AreaN/A_14All</v>
      </c>
      <c r="B553" s="7">
        <v>41820</v>
      </c>
      <c r="C553" s="49">
        <v>14</v>
      </c>
      <c r="D553" s="49" t="s">
        <v>38</v>
      </c>
      <c r="E553" s="49">
        <v>2.2577194999999999</v>
      </c>
      <c r="F553" s="49">
        <v>2.3204541999999999</v>
      </c>
      <c r="G553" s="49" t="s">
        <v>33</v>
      </c>
      <c r="H553" s="49">
        <v>2636.326</v>
      </c>
      <c r="I553" s="49">
        <v>13563.282999999999</v>
      </c>
      <c r="J553" s="49">
        <v>100.5</v>
      </c>
      <c r="K553" s="49">
        <v>2.0214820000000001E-2</v>
      </c>
      <c r="L553" s="49">
        <v>4.3050619999999998E-2</v>
      </c>
      <c r="M553" s="49">
        <v>4.7560400000000003E-2</v>
      </c>
      <c r="N553" s="49">
        <v>-6.2734700000000004E-2</v>
      </c>
      <c r="O553" s="49">
        <v>-0.12361200999999999</v>
      </c>
      <c r="P553" s="49">
        <v>-8.7941710000000006E-2</v>
      </c>
      <c r="Q553" s="49">
        <v>-6.2734700000000004E-2</v>
      </c>
      <c r="R553" s="49">
        <v>-3.7527690000000002E-2</v>
      </c>
      <c r="S553" s="49">
        <v>-1.85739E-3</v>
      </c>
      <c r="T553" s="49" t="s">
        <v>19</v>
      </c>
      <c r="W553" s="7"/>
    </row>
    <row r="554" spans="1:23" x14ac:dyDescent="0.25">
      <c r="A554" s="49" t="str">
        <f t="shared" si="8"/>
        <v>41850Greater Fresno Area1_23All</v>
      </c>
      <c r="B554" s="7">
        <v>41850</v>
      </c>
      <c r="C554" s="49">
        <v>23</v>
      </c>
      <c r="D554" s="49" t="s">
        <v>38</v>
      </c>
      <c r="E554" s="49">
        <v>2.0998606</v>
      </c>
      <c r="F554" s="49">
        <v>2.1543681000000001</v>
      </c>
      <c r="G554" s="49">
        <v>1</v>
      </c>
      <c r="H554" s="49">
        <v>1736.068</v>
      </c>
      <c r="I554" s="49">
        <v>17580.205999999998</v>
      </c>
      <c r="J554" s="49">
        <v>88</v>
      </c>
      <c r="K554" s="49">
        <v>1.319648E-2</v>
      </c>
      <c r="L554" s="49">
        <v>1.272971E-2</v>
      </c>
      <c r="M554" s="49">
        <v>5.4456200000000003E-2</v>
      </c>
      <c r="N554" s="49">
        <v>-5.45075E-2</v>
      </c>
      <c r="O554" s="49">
        <v>-0.12421144000000001</v>
      </c>
      <c r="P554" s="49">
        <v>-8.3369289999999999E-2</v>
      </c>
      <c r="Q554" s="49">
        <v>-5.45075E-2</v>
      </c>
      <c r="R554" s="49">
        <v>-2.5645709999999999E-2</v>
      </c>
      <c r="S554" s="49">
        <v>1.519644E-2</v>
      </c>
      <c r="T554" s="49" t="s">
        <v>19</v>
      </c>
      <c r="W554" s="7"/>
    </row>
    <row r="555" spans="1:23" x14ac:dyDescent="0.25">
      <c r="A555" s="49" t="str">
        <f t="shared" si="8"/>
        <v>41850Greater Fresno Area1_13All</v>
      </c>
      <c r="B555" s="7">
        <v>41850</v>
      </c>
      <c r="C555" s="49">
        <v>13</v>
      </c>
      <c r="D555" s="49" t="s">
        <v>38</v>
      </c>
      <c r="E555" s="49">
        <v>1.7382630999999999</v>
      </c>
      <c r="F555" s="49">
        <v>1.8179312000000001</v>
      </c>
      <c r="G555" s="49">
        <v>1</v>
      </c>
      <c r="H555" s="49">
        <v>1736.068</v>
      </c>
      <c r="I555" s="49">
        <v>17580.205999999998</v>
      </c>
      <c r="J555" s="49">
        <v>92</v>
      </c>
      <c r="K555" s="49">
        <v>1.3533979999999999E-2</v>
      </c>
      <c r="L555" s="49">
        <v>1.329287E-2</v>
      </c>
      <c r="M555" s="49">
        <v>5.6343799999999999E-2</v>
      </c>
      <c r="N555" s="49">
        <v>-7.9668100000000006E-2</v>
      </c>
      <c r="O555" s="49">
        <v>-0.15178816000000001</v>
      </c>
      <c r="P555" s="49">
        <v>-0.10953031000000001</v>
      </c>
      <c r="Q555" s="49">
        <v>-7.9668100000000006E-2</v>
      </c>
      <c r="R555" s="49">
        <v>-4.9805889999999998E-2</v>
      </c>
      <c r="S555" s="49">
        <v>-7.5480399999999998E-3</v>
      </c>
      <c r="T555" s="49" t="s">
        <v>19</v>
      </c>
      <c r="W555" s="7"/>
    </row>
    <row r="556" spans="1:23" x14ac:dyDescent="0.25">
      <c r="A556" s="49" t="str">
        <f t="shared" si="8"/>
        <v>41850Greater Fresno Area1_9All</v>
      </c>
      <c r="B556" s="7">
        <v>41850</v>
      </c>
      <c r="C556" s="49">
        <v>9</v>
      </c>
      <c r="D556" s="49" t="s">
        <v>38</v>
      </c>
      <c r="E556" s="49">
        <v>1.1048296</v>
      </c>
      <c r="F556" s="49">
        <v>1.1054014999999999</v>
      </c>
      <c r="G556" s="49">
        <v>1</v>
      </c>
      <c r="H556" s="49">
        <v>1736.068</v>
      </c>
      <c r="I556" s="49">
        <v>17580.205999999998</v>
      </c>
      <c r="J556" s="49">
        <v>80.5</v>
      </c>
      <c r="K556" s="49">
        <v>9.1043200000000008E-3</v>
      </c>
      <c r="L556" s="49">
        <v>8.8924299999999998E-3</v>
      </c>
      <c r="M556" s="49">
        <v>3.7798699999999998E-2</v>
      </c>
      <c r="N556" s="49">
        <v>-5.7189999999999997E-4</v>
      </c>
      <c r="O556" s="49">
        <v>-4.8954240000000003E-2</v>
      </c>
      <c r="P556" s="45">
        <v>-2.0605209999999999E-2</v>
      </c>
      <c r="Q556" s="49">
        <v>-5.7189999999999997E-4</v>
      </c>
      <c r="R556" s="49">
        <v>1.9461409999999998E-2</v>
      </c>
      <c r="S556" s="49">
        <v>4.7810440000000003E-2</v>
      </c>
      <c r="T556" s="49" t="s">
        <v>19</v>
      </c>
      <c r="W556" s="7"/>
    </row>
    <row r="557" spans="1:23" x14ac:dyDescent="0.25">
      <c r="A557" s="49" t="str">
        <f t="shared" si="8"/>
        <v>41850Greater Fresno Area1_17All</v>
      </c>
      <c r="B557" s="7">
        <v>41850</v>
      </c>
      <c r="C557" s="49">
        <v>17</v>
      </c>
      <c r="D557" s="49" t="s">
        <v>38</v>
      </c>
      <c r="E557" s="49">
        <v>2.6887721</v>
      </c>
      <c r="F557" s="49">
        <v>2.7913513999999999</v>
      </c>
      <c r="G557" s="49">
        <v>1</v>
      </c>
      <c r="H557" s="49">
        <v>1736.068</v>
      </c>
      <c r="I557" s="49">
        <v>17580.205999999998</v>
      </c>
      <c r="J557" s="49">
        <v>99.5</v>
      </c>
      <c r="K557" s="49">
        <v>1.557739E-2</v>
      </c>
      <c r="L557" s="49">
        <v>1.5577209999999999E-2</v>
      </c>
      <c r="M557" s="49">
        <v>6.5433599999999995E-2</v>
      </c>
      <c r="N557" s="49">
        <v>-0.1025793</v>
      </c>
      <c r="O557" s="49">
        <v>-0.18633431</v>
      </c>
      <c r="P557" s="49">
        <v>-0.13725910999999999</v>
      </c>
      <c r="Q557" s="49">
        <v>-0.1025793</v>
      </c>
      <c r="R557" s="49">
        <v>-6.7899490000000007E-2</v>
      </c>
      <c r="S557" s="49">
        <v>-1.882429E-2</v>
      </c>
      <c r="T557" s="49" t="s">
        <v>19</v>
      </c>
      <c r="W557" s="7"/>
    </row>
    <row r="558" spans="1:23" x14ac:dyDescent="0.25">
      <c r="A558" s="49" t="str">
        <f t="shared" si="8"/>
        <v>41850Greater Fresno Area1_4All</v>
      </c>
      <c r="B558" s="7">
        <v>41850</v>
      </c>
      <c r="C558" s="49">
        <v>4</v>
      </c>
      <c r="D558" s="49" t="s">
        <v>38</v>
      </c>
      <c r="E558" s="49">
        <v>1.1017311000000001</v>
      </c>
      <c r="F558" s="49">
        <v>1.0697273</v>
      </c>
      <c r="G558" s="49">
        <v>1</v>
      </c>
      <c r="H558" s="49">
        <v>1736.068</v>
      </c>
      <c r="I558" s="49">
        <v>17580.205999999998</v>
      </c>
      <c r="J558" s="49">
        <v>84.5</v>
      </c>
      <c r="K558" s="49">
        <v>8.2060799999999993E-3</v>
      </c>
      <c r="L558" s="49">
        <v>7.4564899999999996E-3</v>
      </c>
      <c r="M558" s="49">
        <v>3.29254E-2</v>
      </c>
      <c r="N558" s="49">
        <v>3.2003799999999999E-2</v>
      </c>
      <c r="O558" s="49">
        <v>-1.0140710000000001E-2</v>
      </c>
      <c r="P558" s="49">
        <v>1.455334E-2</v>
      </c>
      <c r="Q558" s="49">
        <v>3.2003799999999999E-2</v>
      </c>
      <c r="R558" s="49">
        <v>4.945426E-2</v>
      </c>
      <c r="S558" s="49">
        <v>7.4148309999999995E-2</v>
      </c>
      <c r="T558" s="49" t="s">
        <v>19</v>
      </c>
      <c r="W558" s="7"/>
    </row>
    <row r="559" spans="1:23" x14ac:dyDescent="0.25">
      <c r="A559" s="49" t="str">
        <f t="shared" si="8"/>
        <v>41850Greater Fresno Area1_21All</v>
      </c>
      <c r="B559" s="7">
        <v>41850</v>
      </c>
      <c r="C559" s="49">
        <v>21</v>
      </c>
      <c r="D559" s="49" t="s">
        <v>38</v>
      </c>
      <c r="E559" s="49">
        <v>2.6882655999999998</v>
      </c>
      <c r="F559" s="49">
        <v>2.6966049999999999</v>
      </c>
      <c r="G559" s="49">
        <v>1</v>
      </c>
      <c r="H559" s="49">
        <v>1736.068</v>
      </c>
      <c r="I559" s="49">
        <v>17580.205999999998</v>
      </c>
      <c r="J559" s="49">
        <v>95.5</v>
      </c>
      <c r="K559" s="49">
        <v>1.418086E-2</v>
      </c>
      <c r="L559" s="49">
        <v>1.3818840000000001E-2</v>
      </c>
      <c r="M559" s="49">
        <v>5.8808399999999997E-2</v>
      </c>
      <c r="N559" s="49">
        <v>-8.3394000000000003E-3</v>
      </c>
      <c r="O559" s="49">
        <v>-8.3614149999999998E-2</v>
      </c>
      <c r="P559" s="49">
        <v>-3.9507849999999997E-2</v>
      </c>
      <c r="Q559" s="49">
        <v>-8.3394000000000003E-3</v>
      </c>
      <c r="R559" s="49">
        <v>2.282905E-2</v>
      </c>
      <c r="S559" s="49">
        <v>6.6935350000000005E-2</v>
      </c>
      <c r="T559" s="49" t="s">
        <v>19</v>
      </c>
      <c r="W559" s="7"/>
    </row>
    <row r="560" spans="1:23" x14ac:dyDescent="0.25">
      <c r="A560" s="49" t="str">
        <f t="shared" si="8"/>
        <v>41850Greater Fresno Area1_12All</v>
      </c>
      <c r="B560" s="7">
        <v>41850</v>
      </c>
      <c r="C560" s="49">
        <v>12</v>
      </c>
      <c r="D560" s="49" t="s">
        <v>38</v>
      </c>
      <c r="E560" s="49">
        <v>1.5153996000000001</v>
      </c>
      <c r="F560" s="49">
        <v>1.6775228</v>
      </c>
      <c r="G560" s="49">
        <v>1</v>
      </c>
      <c r="H560" s="49">
        <v>1736.068</v>
      </c>
      <c r="I560" s="49">
        <v>17580.205999999998</v>
      </c>
      <c r="J560" s="49">
        <v>92.5</v>
      </c>
      <c r="K560" s="49">
        <v>1.253201E-2</v>
      </c>
      <c r="L560" s="49">
        <v>1.3395000000000001E-2</v>
      </c>
      <c r="M560" s="49">
        <v>5.4493699999999999E-2</v>
      </c>
      <c r="N560" s="49">
        <v>-0.1621232</v>
      </c>
      <c r="O560" s="49">
        <v>-0.23187514000000001</v>
      </c>
      <c r="P560" s="49">
        <v>-0.19100486</v>
      </c>
      <c r="Q560" s="49">
        <v>-0.1621232</v>
      </c>
      <c r="R560" s="49">
        <v>-0.13324153999999999</v>
      </c>
      <c r="S560" s="49">
        <v>-9.2371259999999997E-2</v>
      </c>
      <c r="T560" s="49" t="s">
        <v>19</v>
      </c>
      <c r="W560" s="7"/>
    </row>
    <row r="561" spans="1:23" x14ac:dyDescent="0.25">
      <c r="A561" s="49" t="str">
        <f t="shared" si="8"/>
        <v>41850Greater Fresno Area1_24All</v>
      </c>
      <c r="B561" s="7">
        <v>41850</v>
      </c>
      <c r="C561" s="49">
        <v>24</v>
      </c>
      <c r="D561" s="49" t="s">
        <v>38</v>
      </c>
      <c r="E561" s="49">
        <v>1.6921837</v>
      </c>
      <c r="F561" s="49">
        <v>1.7351679</v>
      </c>
      <c r="G561" s="49">
        <v>1</v>
      </c>
      <c r="H561" s="49">
        <v>1736.068</v>
      </c>
      <c r="I561" s="49">
        <v>17580.205999999998</v>
      </c>
      <c r="J561" s="49">
        <v>86.5</v>
      </c>
      <c r="K561" s="49">
        <v>1.161045E-2</v>
      </c>
      <c r="L561" s="49">
        <v>1.120783E-2</v>
      </c>
      <c r="M561" s="49">
        <v>4.7928100000000001E-2</v>
      </c>
      <c r="N561" s="49">
        <v>-4.29842E-2</v>
      </c>
      <c r="O561" s="49">
        <v>-0.10433217</v>
      </c>
      <c r="P561" s="49">
        <v>-6.8386089999999997E-2</v>
      </c>
      <c r="Q561" s="49">
        <v>-4.29842E-2</v>
      </c>
      <c r="R561" s="49">
        <v>-1.758231E-2</v>
      </c>
      <c r="S561" s="49">
        <v>1.8363770000000001E-2</v>
      </c>
      <c r="T561" s="49" t="s">
        <v>19</v>
      </c>
      <c r="W561" s="7"/>
    </row>
    <row r="562" spans="1:23" x14ac:dyDescent="0.25">
      <c r="A562" s="49" t="str">
        <f t="shared" si="8"/>
        <v>41850Greater Fresno Area1_8All</v>
      </c>
      <c r="B562" s="7">
        <v>41850</v>
      </c>
      <c r="C562" s="49">
        <v>8</v>
      </c>
      <c r="D562" s="49" t="s">
        <v>38</v>
      </c>
      <c r="E562" s="49">
        <v>1.1118288999999999</v>
      </c>
      <c r="F562" s="49">
        <v>1.065833</v>
      </c>
      <c r="G562" s="49">
        <v>1</v>
      </c>
      <c r="H562" s="49">
        <v>1736.068</v>
      </c>
      <c r="I562" s="49">
        <v>17580.205999999998</v>
      </c>
      <c r="J562" s="49">
        <v>82</v>
      </c>
      <c r="K562" s="49">
        <v>8.8960600000000008E-3</v>
      </c>
      <c r="L562" s="49">
        <v>8.2227700000000008E-3</v>
      </c>
      <c r="M562" s="49">
        <v>3.5975E-2</v>
      </c>
      <c r="N562" s="49">
        <v>4.5995899999999999E-2</v>
      </c>
      <c r="O562" s="49">
        <v>-5.2099999999999999E-5</v>
      </c>
      <c r="P562" s="49">
        <v>2.6929149999999999E-2</v>
      </c>
      <c r="Q562" s="49">
        <v>4.5995899999999999E-2</v>
      </c>
      <c r="R562" s="49">
        <v>6.506265E-2</v>
      </c>
      <c r="S562" s="49">
        <v>9.2043899999999998E-2</v>
      </c>
      <c r="T562" s="49" t="s">
        <v>19</v>
      </c>
      <c r="W562" s="7"/>
    </row>
    <row r="563" spans="1:23" x14ac:dyDescent="0.25">
      <c r="A563" s="49" t="str">
        <f t="shared" si="8"/>
        <v>41850Greater Fresno Area1_2All</v>
      </c>
      <c r="B563" s="7">
        <v>41850</v>
      </c>
      <c r="C563" s="49">
        <v>2</v>
      </c>
      <c r="D563" s="49" t="s">
        <v>38</v>
      </c>
      <c r="E563" s="49">
        <v>1.3522225999999999</v>
      </c>
      <c r="F563" s="49">
        <v>1.3440532999999999</v>
      </c>
      <c r="G563" s="49">
        <v>1</v>
      </c>
      <c r="H563" s="49">
        <v>1736.068</v>
      </c>
      <c r="I563" s="49">
        <v>17580.205999999998</v>
      </c>
      <c r="J563" s="49">
        <v>87</v>
      </c>
      <c r="K563" s="49">
        <v>1.001179E-2</v>
      </c>
      <c r="L563" s="49">
        <v>9.2213899999999994E-3</v>
      </c>
      <c r="M563" s="49">
        <v>4.0420699999999997E-2</v>
      </c>
      <c r="N563" s="49">
        <v>8.1693000000000009E-3</v>
      </c>
      <c r="O563" s="49">
        <v>-4.3569200000000002E-2</v>
      </c>
      <c r="P563" s="49">
        <v>-1.325367E-2</v>
      </c>
      <c r="Q563" s="49">
        <v>8.1693000000000009E-3</v>
      </c>
      <c r="R563" s="49">
        <v>2.959227E-2</v>
      </c>
      <c r="S563" s="49">
        <v>5.9907799999999997E-2</v>
      </c>
      <c r="T563" s="49" t="s">
        <v>19</v>
      </c>
      <c r="W563" s="7"/>
    </row>
    <row r="564" spans="1:23" x14ac:dyDescent="0.25">
      <c r="A564" s="49" t="str">
        <f t="shared" si="8"/>
        <v>41850Greater Fresno Area1_22All</v>
      </c>
      <c r="B564" s="7">
        <v>41850</v>
      </c>
      <c r="C564" s="49">
        <v>22</v>
      </c>
      <c r="D564" s="49" t="s">
        <v>38</v>
      </c>
      <c r="E564" s="49">
        <v>2.4780644000000001</v>
      </c>
      <c r="F564" s="49">
        <v>2.5259239999999998</v>
      </c>
      <c r="G564" s="49">
        <v>1</v>
      </c>
      <c r="H564" s="49">
        <v>1736.068</v>
      </c>
      <c r="I564" s="49">
        <v>17580.205999999998</v>
      </c>
      <c r="J564" s="49">
        <v>90.5</v>
      </c>
      <c r="K564" s="49">
        <v>1.4050099999999999E-2</v>
      </c>
      <c r="L564" s="49">
        <v>1.3406360000000001E-2</v>
      </c>
      <c r="M564" s="49">
        <v>5.7675299999999999E-2</v>
      </c>
      <c r="N564" s="49">
        <v>-4.7859600000000002E-2</v>
      </c>
      <c r="O564" s="49">
        <v>-0.12168398</v>
      </c>
      <c r="P564" s="45">
        <v>-7.8427510000000006E-2</v>
      </c>
      <c r="Q564" s="49">
        <v>-4.7859600000000002E-2</v>
      </c>
      <c r="R564" s="49">
        <v>-1.7291689999999998E-2</v>
      </c>
      <c r="S564" s="49">
        <v>2.596478E-2</v>
      </c>
      <c r="T564" s="49" t="s">
        <v>19</v>
      </c>
      <c r="W564" s="7"/>
    </row>
    <row r="565" spans="1:23" x14ac:dyDescent="0.25">
      <c r="A565" s="49" t="str">
        <f t="shared" si="8"/>
        <v>41850Greater Fresno Area1_15All</v>
      </c>
      <c r="B565" s="7">
        <v>41850</v>
      </c>
      <c r="C565" s="49">
        <v>15</v>
      </c>
      <c r="D565" s="49" t="s">
        <v>38</v>
      </c>
      <c r="E565" s="49">
        <v>2.106147</v>
      </c>
      <c r="F565" s="49">
        <v>2.1998999000000001</v>
      </c>
      <c r="G565" s="49">
        <v>1</v>
      </c>
      <c r="H565" s="49">
        <v>1736.068</v>
      </c>
      <c r="I565" s="49">
        <v>17580.205999999998</v>
      </c>
      <c r="J565" s="49">
        <v>94.5</v>
      </c>
      <c r="K565" s="49">
        <v>1.471504E-2</v>
      </c>
      <c r="L565" s="49">
        <v>1.457723E-2</v>
      </c>
      <c r="M565" s="49">
        <v>6.1521399999999997E-2</v>
      </c>
      <c r="N565" s="49">
        <v>-9.37529E-2</v>
      </c>
      <c r="O565" s="49">
        <v>-0.17250029</v>
      </c>
      <c r="P565" s="49">
        <v>-0.12635924000000001</v>
      </c>
      <c r="Q565" s="49">
        <v>-9.37529E-2</v>
      </c>
      <c r="R565" s="49">
        <v>-6.1146560000000003E-2</v>
      </c>
      <c r="S565" s="49">
        <v>-1.500551E-2</v>
      </c>
      <c r="T565" s="49" t="s">
        <v>19</v>
      </c>
      <c r="W565" s="7"/>
    </row>
    <row r="566" spans="1:23" x14ac:dyDescent="0.25">
      <c r="A566" s="49" t="str">
        <f t="shared" si="8"/>
        <v>41850Greater Fresno Area1_1All</v>
      </c>
      <c r="B566" s="7">
        <v>41850</v>
      </c>
      <c r="C566" s="49">
        <v>1</v>
      </c>
      <c r="D566" s="49" t="s">
        <v>38</v>
      </c>
      <c r="E566" s="49">
        <v>1.5301731000000001</v>
      </c>
      <c r="F566" s="49">
        <v>1.5937612999999999</v>
      </c>
      <c r="G566" s="49">
        <v>1</v>
      </c>
      <c r="H566" s="49">
        <v>1736.068</v>
      </c>
      <c r="I566" s="49">
        <v>17580.205999999998</v>
      </c>
      <c r="J566" s="49">
        <v>88.5</v>
      </c>
      <c r="K566" s="49">
        <v>1.090722E-2</v>
      </c>
      <c r="L566" s="49">
        <v>1.0936710000000001E-2</v>
      </c>
      <c r="M566" s="49">
        <v>4.58789E-2</v>
      </c>
      <c r="N566" s="49">
        <v>-6.3588199999999998E-2</v>
      </c>
      <c r="O566" s="49">
        <v>-0.12231319</v>
      </c>
      <c r="P566" s="49">
        <v>-8.7904019999999999E-2</v>
      </c>
      <c r="Q566" s="49">
        <v>-6.3588199999999998E-2</v>
      </c>
      <c r="R566" s="49">
        <v>-3.9272380000000003E-2</v>
      </c>
      <c r="S566" s="49">
        <v>-4.8632099999999998E-3</v>
      </c>
      <c r="T566" s="49" t="s">
        <v>19</v>
      </c>
      <c r="W566" s="7"/>
    </row>
    <row r="567" spans="1:23" x14ac:dyDescent="0.25">
      <c r="A567" s="49" t="str">
        <f t="shared" si="8"/>
        <v>41850Greater Fresno Area1_10All</v>
      </c>
      <c r="B567" s="7">
        <v>41850</v>
      </c>
      <c r="C567" s="49">
        <v>10</v>
      </c>
      <c r="D567" s="49" t="s">
        <v>38</v>
      </c>
      <c r="E567" s="49">
        <v>1.1751198</v>
      </c>
      <c r="F567" s="49">
        <v>1.1434266</v>
      </c>
      <c r="G567" s="49">
        <v>1</v>
      </c>
      <c r="H567" s="49">
        <v>1736.068</v>
      </c>
      <c r="I567" s="49">
        <v>17580.205999999998</v>
      </c>
      <c r="J567" s="49">
        <v>86</v>
      </c>
      <c r="K567" s="49">
        <v>9.7423800000000001E-3</v>
      </c>
      <c r="L567" s="49">
        <v>8.7718299999999996E-3</v>
      </c>
      <c r="M567" s="49">
        <v>3.89281E-2</v>
      </c>
      <c r="N567" s="49">
        <v>3.1693199999999998E-2</v>
      </c>
      <c r="O567" s="49">
        <v>-1.8134770000000001E-2</v>
      </c>
      <c r="P567" s="49">
        <v>1.106131E-2</v>
      </c>
      <c r="Q567" s="49">
        <v>3.1693199999999998E-2</v>
      </c>
      <c r="R567" s="49">
        <v>5.2325089999999998E-2</v>
      </c>
      <c r="S567" s="49">
        <v>8.1521170000000004E-2</v>
      </c>
      <c r="T567" s="49" t="s">
        <v>19</v>
      </c>
      <c r="W567" s="7"/>
    </row>
    <row r="568" spans="1:23" x14ac:dyDescent="0.25">
      <c r="A568" s="49" t="str">
        <f t="shared" si="8"/>
        <v>41850Greater Fresno Area1_11All</v>
      </c>
      <c r="B568" s="7">
        <v>41850</v>
      </c>
      <c r="C568" s="49">
        <v>11</v>
      </c>
      <c r="D568" s="49" t="s">
        <v>38</v>
      </c>
      <c r="E568" s="49">
        <v>1.2888653000000001</v>
      </c>
      <c r="F568" s="49">
        <v>1.2608124000000001</v>
      </c>
      <c r="G568" s="49">
        <v>1</v>
      </c>
      <c r="H568" s="49">
        <v>1736.068</v>
      </c>
      <c r="I568" s="49">
        <v>17580.205999999998</v>
      </c>
      <c r="J568" s="49">
        <v>90</v>
      </c>
      <c r="K568" s="49">
        <v>1.097424E-2</v>
      </c>
      <c r="L568" s="49">
        <v>1.009314E-2</v>
      </c>
      <c r="M568" s="49">
        <v>4.4276700000000002E-2</v>
      </c>
      <c r="N568" s="49">
        <v>2.8052899999999999E-2</v>
      </c>
      <c r="O568" s="49">
        <v>-2.8621279999999999E-2</v>
      </c>
      <c r="P568" s="49">
        <v>4.58625E-3</v>
      </c>
      <c r="Q568" s="49">
        <v>2.8052899999999999E-2</v>
      </c>
      <c r="R568" s="49">
        <v>5.1519549999999997E-2</v>
      </c>
      <c r="S568" s="49">
        <v>8.4727079999999996E-2</v>
      </c>
      <c r="T568" s="49" t="s">
        <v>19</v>
      </c>
      <c r="W568" s="7"/>
    </row>
    <row r="569" spans="1:23" x14ac:dyDescent="0.25">
      <c r="A569" s="49" t="str">
        <f t="shared" si="8"/>
        <v>41850Greater Fresno Area1_19All</v>
      </c>
      <c r="B569" s="7">
        <v>41850</v>
      </c>
      <c r="C569" s="49">
        <v>19</v>
      </c>
      <c r="D569" s="49" t="s">
        <v>38</v>
      </c>
      <c r="E569" s="49">
        <v>2.9806455999999999</v>
      </c>
      <c r="F569" s="49">
        <v>2.9432919000000002</v>
      </c>
      <c r="G569" s="49">
        <v>1</v>
      </c>
      <c r="H569" s="49">
        <v>1736.068</v>
      </c>
      <c r="I569" s="49">
        <v>17580.205999999998</v>
      </c>
      <c r="J569" s="49">
        <v>100.5</v>
      </c>
      <c r="K569" s="49">
        <v>1.5557039999999999E-2</v>
      </c>
      <c r="L569" s="49">
        <v>1.519827E-2</v>
      </c>
      <c r="M569" s="49">
        <v>6.45955E-2</v>
      </c>
      <c r="N569" s="49">
        <v>3.7353699999999997E-2</v>
      </c>
      <c r="O569" s="49">
        <v>-4.532854E-2</v>
      </c>
      <c r="P569" s="49">
        <v>3.1180800000000001E-3</v>
      </c>
      <c r="Q569" s="49">
        <v>3.7353699999999997E-2</v>
      </c>
      <c r="R569" s="49">
        <v>7.1589310000000003E-2</v>
      </c>
      <c r="S569" s="49">
        <v>0.12003593999999999</v>
      </c>
      <c r="T569" s="49" t="s">
        <v>19</v>
      </c>
      <c r="W569" s="7"/>
    </row>
    <row r="570" spans="1:23" x14ac:dyDescent="0.25">
      <c r="A570" s="49" t="str">
        <f t="shared" si="8"/>
        <v>41850Greater Fresno Area1_3All</v>
      </c>
      <c r="B570" s="7">
        <v>41850</v>
      </c>
      <c r="C570" s="49">
        <v>3</v>
      </c>
      <c r="D570" s="49" t="s">
        <v>38</v>
      </c>
      <c r="E570" s="49">
        <v>1.1761093</v>
      </c>
      <c r="F570" s="49">
        <v>1.1943196</v>
      </c>
      <c r="G570" s="49">
        <v>1</v>
      </c>
      <c r="H570" s="49">
        <v>1736.068</v>
      </c>
      <c r="I570" s="49">
        <v>17580.205999999998</v>
      </c>
      <c r="J570" s="49">
        <v>86</v>
      </c>
      <c r="K570" s="49">
        <v>8.74109E-3</v>
      </c>
      <c r="L570" s="49">
        <v>8.2944400000000001E-3</v>
      </c>
      <c r="M570" s="49">
        <v>3.5786999999999999E-2</v>
      </c>
      <c r="N570" s="49">
        <v>-1.8210299999999999E-2</v>
      </c>
      <c r="O570" s="49">
        <v>-6.4017660000000004E-2</v>
      </c>
      <c r="P570" s="49">
        <v>-3.7177410000000001E-2</v>
      </c>
      <c r="Q570" s="49">
        <v>-1.8210299999999999E-2</v>
      </c>
      <c r="R570" s="49">
        <v>7.5681000000000001E-4</v>
      </c>
      <c r="S570" s="49">
        <v>2.759706E-2</v>
      </c>
      <c r="T570" s="49" t="s">
        <v>19</v>
      </c>
      <c r="W570" s="7"/>
    </row>
    <row r="571" spans="1:23" x14ac:dyDescent="0.25">
      <c r="A571" s="49" t="str">
        <f t="shared" si="8"/>
        <v>41850Greater Fresno Area1_6All</v>
      </c>
      <c r="B571" s="7">
        <v>41850</v>
      </c>
      <c r="C571" s="49">
        <v>6</v>
      </c>
      <c r="D571" s="49" t="s">
        <v>38</v>
      </c>
      <c r="E571" s="49">
        <v>1.0155794</v>
      </c>
      <c r="F571" s="49">
        <v>1.0079518999999999</v>
      </c>
      <c r="G571" s="49">
        <v>1</v>
      </c>
      <c r="H571" s="49">
        <v>1736.068</v>
      </c>
      <c r="I571" s="49">
        <v>17580.205999999998</v>
      </c>
      <c r="J571" s="49">
        <v>82.5</v>
      </c>
      <c r="K571" s="49">
        <v>7.8946899999999993E-3</v>
      </c>
      <c r="L571" s="49">
        <v>7.1565800000000001E-3</v>
      </c>
      <c r="M571" s="49">
        <v>3.1642000000000003E-2</v>
      </c>
      <c r="N571" s="49">
        <v>7.6274999999999997E-3</v>
      </c>
      <c r="O571" s="49">
        <v>-3.2874260000000002E-2</v>
      </c>
      <c r="P571" s="49">
        <v>-9.1427599999999998E-3</v>
      </c>
      <c r="Q571" s="49">
        <v>7.6274999999999997E-3</v>
      </c>
      <c r="R571" s="49">
        <v>2.4397760000000001E-2</v>
      </c>
      <c r="S571" s="49">
        <v>4.812926E-2</v>
      </c>
      <c r="T571" s="49" t="s">
        <v>19</v>
      </c>
      <c r="W571" s="7"/>
    </row>
    <row r="572" spans="1:23" x14ac:dyDescent="0.25">
      <c r="A572" s="49" t="str">
        <f t="shared" si="8"/>
        <v>41850Greater Fresno Area1_14All</v>
      </c>
      <c r="B572" s="7">
        <v>41850</v>
      </c>
      <c r="C572" s="49">
        <v>14</v>
      </c>
      <c r="D572" s="49" t="s">
        <v>38</v>
      </c>
      <c r="E572" s="49">
        <v>1.9604788</v>
      </c>
      <c r="F572" s="49">
        <v>2.0349571000000002</v>
      </c>
      <c r="G572" s="49">
        <v>1</v>
      </c>
      <c r="H572" s="49">
        <v>1736.068</v>
      </c>
      <c r="I572" s="49">
        <v>17580.205999999998</v>
      </c>
      <c r="J572" s="49">
        <v>92.5</v>
      </c>
      <c r="K572" s="49">
        <v>1.4011620000000001E-2</v>
      </c>
      <c r="L572" s="49">
        <v>1.425706E-2</v>
      </c>
      <c r="M572" s="49">
        <v>5.9377199999999998E-2</v>
      </c>
      <c r="N572" s="49">
        <v>-7.4478299999999997E-2</v>
      </c>
      <c r="O572" s="49">
        <v>-0.15048112</v>
      </c>
      <c r="P572" s="49">
        <v>-0.10594822</v>
      </c>
      <c r="Q572" s="49">
        <v>-7.4478299999999997E-2</v>
      </c>
      <c r="R572" s="49">
        <v>-4.3008379999999999E-2</v>
      </c>
      <c r="S572" s="49">
        <v>1.5245199999999999E-3</v>
      </c>
      <c r="T572" s="49" t="s">
        <v>19</v>
      </c>
      <c r="W572" s="7"/>
    </row>
    <row r="573" spans="1:23" x14ac:dyDescent="0.25">
      <c r="A573" s="49" t="str">
        <f t="shared" si="8"/>
        <v>41850Greater Fresno Area1_7All</v>
      </c>
      <c r="B573" s="7">
        <v>41850</v>
      </c>
      <c r="C573" s="49">
        <v>7</v>
      </c>
      <c r="D573" s="49" t="s">
        <v>38</v>
      </c>
      <c r="E573" s="49">
        <v>1.0412192</v>
      </c>
      <c r="F573" s="49">
        <v>1.0372688999999999</v>
      </c>
      <c r="G573" s="49">
        <v>1</v>
      </c>
      <c r="H573" s="49">
        <v>1736.068</v>
      </c>
      <c r="I573" s="49">
        <v>17580.205999999998</v>
      </c>
      <c r="J573" s="49">
        <v>82.5</v>
      </c>
      <c r="K573" s="49">
        <v>8.3576899999999992E-3</v>
      </c>
      <c r="L573" s="49">
        <v>7.6754400000000004E-3</v>
      </c>
      <c r="M573" s="49">
        <v>3.3697299999999999E-2</v>
      </c>
      <c r="N573" s="49">
        <v>3.9503000000000003E-3</v>
      </c>
      <c r="O573" s="49">
        <v>-3.918224E-2</v>
      </c>
      <c r="P573" s="49">
        <v>-1.390927E-2</v>
      </c>
      <c r="Q573" s="49">
        <v>3.9503000000000003E-3</v>
      </c>
      <c r="R573" s="49">
        <v>2.1809869999999999E-2</v>
      </c>
      <c r="S573" s="49">
        <v>4.7082840000000001E-2</v>
      </c>
      <c r="T573" s="49" t="s">
        <v>19</v>
      </c>
      <c r="W573" s="7"/>
    </row>
    <row r="574" spans="1:23" x14ac:dyDescent="0.25">
      <c r="A574" s="49" t="str">
        <f t="shared" si="8"/>
        <v>41850Greater Fresno Area1_5All</v>
      </c>
      <c r="B574" s="7">
        <v>41850</v>
      </c>
      <c r="C574" s="49">
        <v>5</v>
      </c>
      <c r="D574" s="49" t="s">
        <v>38</v>
      </c>
      <c r="E574" s="49">
        <v>1.0378787</v>
      </c>
      <c r="F574" s="49">
        <v>1.0382102</v>
      </c>
      <c r="G574" s="49">
        <v>1</v>
      </c>
      <c r="H574" s="49">
        <v>1736.068</v>
      </c>
      <c r="I574" s="49">
        <v>17580.205999999998</v>
      </c>
      <c r="J574" s="49">
        <v>82.5</v>
      </c>
      <c r="K574" s="49">
        <v>7.7285299999999999E-3</v>
      </c>
      <c r="L574" s="49">
        <v>7.39655E-3</v>
      </c>
      <c r="M574" s="49">
        <v>3.1771099999999997E-2</v>
      </c>
      <c r="N574" s="49">
        <v>-3.3149999999999998E-4</v>
      </c>
      <c r="O574" s="49">
        <v>-4.0998510000000002E-2</v>
      </c>
      <c r="P574" s="49">
        <v>-1.717018E-2</v>
      </c>
      <c r="Q574" s="49">
        <v>-3.3149999999999998E-4</v>
      </c>
      <c r="R574" s="49">
        <v>1.650718E-2</v>
      </c>
      <c r="S574" s="49">
        <v>4.0335509999999998E-2</v>
      </c>
      <c r="T574" s="49" t="s">
        <v>19</v>
      </c>
      <c r="W574" s="7"/>
    </row>
    <row r="575" spans="1:23" x14ac:dyDescent="0.25">
      <c r="A575" s="49" t="str">
        <f t="shared" si="8"/>
        <v>41850Greater Fresno Area1_16All</v>
      </c>
      <c r="B575" s="7">
        <v>41850</v>
      </c>
      <c r="C575" s="49">
        <v>16</v>
      </c>
      <c r="D575" s="49" t="s">
        <v>38</v>
      </c>
      <c r="E575" s="49">
        <v>2.3822567000000001</v>
      </c>
      <c r="F575" s="49">
        <v>2.4655100000000001</v>
      </c>
      <c r="G575" s="49">
        <v>1</v>
      </c>
      <c r="H575" s="49">
        <v>1736.068</v>
      </c>
      <c r="I575" s="49">
        <v>17580.205999999998</v>
      </c>
      <c r="J575" s="49">
        <v>98</v>
      </c>
      <c r="K575" s="49">
        <v>1.51177E-2</v>
      </c>
      <c r="L575" s="49">
        <v>1.503813E-2</v>
      </c>
      <c r="M575" s="49">
        <v>6.3335299999999997E-2</v>
      </c>
      <c r="N575" s="49">
        <v>-8.3253300000000002E-2</v>
      </c>
      <c r="O575" s="49">
        <v>-0.16432247999999999</v>
      </c>
      <c r="P575" s="49">
        <v>-0.11682101</v>
      </c>
      <c r="Q575" s="49">
        <v>-8.3253300000000002E-2</v>
      </c>
      <c r="R575" s="49">
        <v>-4.9685590000000002E-2</v>
      </c>
      <c r="S575" s="49">
        <v>-2.1841199999999999E-3</v>
      </c>
      <c r="T575" s="49" t="s">
        <v>19</v>
      </c>
      <c r="W575" s="7"/>
    </row>
    <row r="576" spans="1:23" x14ac:dyDescent="0.25">
      <c r="A576" s="49" t="str">
        <f t="shared" si="8"/>
        <v>41850Greater Fresno Area1_20All</v>
      </c>
      <c r="B576" s="7">
        <v>41850</v>
      </c>
      <c r="C576" s="49">
        <v>20</v>
      </c>
      <c r="D576" s="49" t="s">
        <v>38</v>
      </c>
      <c r="E576" s="49">
        <v>2.8704754000000001</v>
      </c>
      <c r="F576" s="49">
        <v>2.8374931999999999</v>
      </c>
      <c r="G576" s="49">
        <v>1</v>
      </c>
      <c r="H576" s="49">
        <v>1736.068</v>
      </c>
      <c r="I576" s="49">
        <v>17580.205999999998</v>
      </c>
      <c r="J576" s="49">
        <v>99</v>
      </c>
      <c r="K576" s="49">
        <v>1.509227E-2</v>
      </c>
      <c r="L576" s="49">
        <v>1.4540320000000001E-2</v>
      </c>
      <c r="M576" s="49">
        <v>6.22418E-2</v>
      </c>
      <c r="N576" s="49">
        <v>3.2982200000000003E-2</v>
      </c>
      <c r="O576" s="49">
        <v>-4.6687300000000001E-2</v>
      </c>
      <c r="P576" s="45">
        <v>-5.9540000000000001E-6</v>
      </c>
      <c r="Q576" s="49">
        <v>3.2982200000000003E-2</v>
      </c>
      <c r="R576" s="49">
        <v>6.5970349999999997E-2</v>
      </c>
      <c r="S576" s="49">
        <v>0.11265169999999999</v>
      </c>
      <c r="T576" s="49" t="s">
        <v>19</v>
      </c>
      <c r="W576" s="7"/>
    </row>
    <row r="577" spans="1:23" x14ac:dyDescent="0.25">
      <c r="A577" s="49" t="str">
        <f t="shared" si="8"/>
        <v>41850Greater Fresno Area1_18All</v>
      </c>
      <c r="B577" s="7">
        <v>41850</v>
      </c>
      <c r="C577" s="49">
        <v>18</v>
      </c>
      <c r="D577" s="49" t="s">
        <v>38</v>
      </c>
      <c r="E577" s="49">
        <v>2.9587628000000001</v>
      </c>
      <c r="F577" s="49">
        <v>3.0039395</v>
      </c>
      <c r="G577" s="49">
        <v>1</v>
      </c>
      <c r="H577" s="49">
        <v>1736.068</v>
      </c>
      <c r="I577" s="49">
        <v>17580.205999999998</v>
      </c>
      <c r="J577" s="49">
        <v>100</v>
      </c>
      <c r="K577" s="49">
        <v>1.562267E-2</v>
      </c>
      <c r="L577" s="49">
        <v>1.541854E-2</v>
      </c>
      <c r="M577" s="49">
        <v>6.5194699999999994E-2</v>
      </c>
      <c r="N577" s="49">
        <v>-4.51767E-2</v>
      </c>
      <c r="O577" s="49">
        <v>-0.12862592</v>
      </c>
      <c r="P577" s="49">
        <v>-7.9729889999999998E-2</v>
      </c>
      <c r="Q577" s="49">
        <v>-4.51767E-2</v>
      </c>
      <c r="R577" s="49">
        <v>-1.0623509999999999E-2</v>
      </c>
      <c r="S577" s="49">
        <v>3.8272519999999997E-2</v>
      </c>
      <c r="T577" s="49" t="s">
        <v>19</v>
      </c>
      <c r="W577" s="7"/>
    </row>
    <row r="578" spans="1:23" x14ac:dyDescent="0.25">
      <c r="A578" s="49" t="str">
        <f t="shared" si="8"/>
        <v>41850Greater Fresno Area2_19All</v>
      </c>
      <c r="B578" s="7">
        <v>41850</v>
      </c>
      <c r="C578" s="49">
        <v>19</v>
      </c>
      <c r="D578" s="49" t="s">
        <v>38</v>
      </c>
      <c r="E578" s="49">
        <v>2.9806455999999999</v>
      </c>
      <c r="F578" s="49">
        <v>3.0273530000000002</v>
      </c>
      <c r="G578" s="49">
        <v>2</v>
      </c>
      <c r="H578" s="49">
        <v>1724.991</v>
      </c>
      <c r="I578" s="49">
        <v>17580.205999999998</v>
      </c>
      <c r="J578" s="49">
        <v>100.5</v>
      </c>
      <c r="K578" s="49">
        <v>1.5557039999999999E-2</v>
      </c>
      <c r="L578" s="49">
        <v>1.6113929999999999E-2</v>
      </c>
      <c r="M578" s="49">
        <v>6.6518400000000005E-2</v>
      </c>
      <c r="N578" s="49">
        <v>-4.6707400000000003E-2</v>
      </c>
      <c r="O578" s="49">
        <v>-0.13185094999999999</v>
      </c>
      <c r="P578" s="49">
        <v>-8.1962149999999998E-2</v>
      </c>
      <c r="Q578" s="49">
        <v>-4.6707400000000003E-2</v>
      </c>
      <c r="R578" s="49">
        <v>-1.145265E-2</v>
      </c>
      <c r="S578" s="49">
        <v>3.8436150000000002E-2</v>
      </c>
      <c r="T578" s="49" t="s">
        <v>19</v>
      </c>
      <c r="W578" s="7"/>
    </row>
    <row r="579" spans="1:23" x14ac:dyDescent="0.25">
      <c r="A579" s="49" t="str">
        <f t="shared" ref="A579:A642" si="9">CONCATENATE(B579,D579,G579,"_",C579,T579)</f>
        <v>41850Greater Fresno Area2_3All</v>
      </c>
      <c r="B579" s="7">
        <v>41850</v>
      </c>
      <c r="C579" s="49">
        <v>3</v>
      </c>
      <c r="D579" s="49" t="s">
        <v>38</v>
      </c>
      <c r="E579" s="49">
        <v>1.1761093</v>
      </c>
      <c r="F579" s="49">
        <v>1.2058488999999999</v>
      </c>
      <c r="G579" s="49">
        <v>2</v>
      </c>
      <c r="H579" s="49">
        <v>1724.991</v>
      </c>
      <c r="I579" s="49">
        <v>17580.205999999998</v>
      </c>
      <c r="J579" s="49">
        <v>86</v>
      </c>
      <c r="K579" s="49">
        <v>8.74109E-3</v>
      </c>
      <c r="L579" s="49">
        <v>8.7278300000000007E-3</v>
      </c>
      <c r="M579" s="49">
        <v>3.6681100000000001E-2</v>
      </c>
      <c r="N579" s="49">
        <v>-2.9739600000000001E-2</v>
      </c>
      <c r="O579" s="49">
        <v>-7.6691410000000002E-2</v>
      </c>
      <c r="P579" s="49">
        <v>-4.9180580000000002E-2</v>
      </c>
      <c r="Q579" s="49">
        <v>-2.9739600000000001E-2</v>
      </c>
      <c r="R579" s="49">
        <v>-1.029862E-2</v>
      </c>
      <c r="S579" s="49">
        <v>1.7212209999999999E-2</v>
      </c>
      <c r="T579" s="49" t="s">
        <v>19</v>
      </c>
      <c r="W579" s="7"/>
    </row>
    <row r="580" spans="1:23" x14ac:dyDescent="0.25">
      <c r="A580" s="49" t="str">
        <f t="shared" si="9"/>
        <v>41850Greater Fresno Area2_5All</v>
      </c>
      <c r="B580" s="7">
        <v>41850</v>
      </c>
      <c r="C580" s="49">
        <v>5</v>
      </c>
      <c r="D580" s="49" t="s">
        <v>38</v>
      </c>
      <c r="E580" s="49">
        <v>1.0378787</v>
      </c>
      <c r="F580" s="49">
        <v>1.0558973</v>
      </c>
      <c r="G580" s="49">
        <v>2</v>
      </c>
      <c r="H580" s="49">
        <v>1724.991</v>
      </c>
      <c r="I580" s="49">
        <v>17580.205999999998</v>
      </c>
      <c r="J580" s="49">
        <v>82.5</v>
      </c>
      <c r="K580" s="49">
        <v>7.7285299999999999E-3</v>
      </c>
      <c r="L580" s="49">
        <v>7.84959E-3</v>
      </c>
      <c r="M580" s="49">
        <v>3.2713100000000002E-2</v>
      </c>
      <c r="N580" s="49">
        <v>-1.8018599999999999E-2</v>
      </c>
      <c r="O580" s="49">
        <v>-5.9891369999999999E-2</v>
      </c>
      <c r="P580" s="49">
        <v>-3.5356539999999999E-2</v>
      </c>
      <c r="Q580" s="49">
        <v>-1.8018599999999999E-2</v>
      </c>
      <c r="R580" s="49">
        <v>-6.8066000000000003E-4</v>
      </c>
      <c r="S580" s="49">
        <v>2.3854170000000001E-2</v>
      </c>
      <c r="T580" s="49" t="s">
        <v>19</v>
      </c>
      <c r="W580" s="7"/>
    </row>
    <row r="581" spans="1:23" x14ac:dyDescent="0.25">
      <c r="A581" s="49" t="str">
        <f t="shared" si="9"/>
        <v>41850Greater Fresno Area2_12All</v>
      </c>
      <c r="B581" s="7">
        <v>41850</v>
      </c>
      <c r="C581" s="49">
        <v>12</v>
      </c>
      <c r="D581" s="49" t="s">
        <v>38</v>
      </c>
      <c r="E581" s="49">
        <v>1.5153996000000001</v>
      </c>
      <c r="F581" s="49">
        <v>1.3532481999999999</v>
      </c>
      <c r="G581" s="49">
        <v>2</v>
      </c>
      <c r="H581" s="49">
        <v>1724.991</v>
      </c>
      <c r="I581" s="49">
        <v>17580.205999999998</v>
      </c>
      <c r="J581" s="49">
        <v>92.5</v>
      </c>
      <c r="K581" s="49">
        <v>1.253201E-2</v>
      </c>
      <c r="L581" s="49">
        <v>1.1697819999999999E-2</v>
      </c>
      <c r="M581" s="49">
        <v>5.0899699999999999E-2</v>
      </c>
      <c r="N581" s="49">
        <v>0.1621514</v>
      </c>
      <c r="O581" s="49">
        <v>9.6999779999999994E-2</v>
      </c>
      <c r="P581" s="49">
        <v>0.13517456</v>
      </c>
      <c r="Q581" s="49">
        <v>0.1621514</v>
      </c>
      <c r="R581" s="49">
        <v>0.18912824</v>
      </c>
      <c r="S581" s="49">
        <v>0.22730301999999999</v>
      </c>
      <c r="T581" s="49" t="s">
        <v>19</v>
      </c>
      <c r="W581" s="7"/>
    </row>
    <row r="582" spans="1:23" x14ac:dyDescent="0.25">
      <c r="A582" s="49" t="str">
        <f t="shared" si="9"/>
        <v>41850Greater Fresno Area2_24All</v>
      </c>
      <c r="B582" s="7">
        <v>41850</v>
      </c>
      <c r="C582" s="49">
        <v>24</v>
      </c>
      <c r="D582" s="49" t="s">
        <v>38</v>
      </c>
      <c r="E582" s="49">
        <v>1.6921837</v>
      </c>
      <c r="F582" s="49">
        <v>1.7628896000000001</v>
      </c>
      <c r="G582" s="49">
        <v>2</v>
      </c>
      <c r="H582" s="49">
        <v>1724.991</v>
      </c>
      <c r="I582" s="49">
        <v>17580.205999999998</v>
      </c>
      <c r="J582" s="49">
        <v>86.5</v>
      </c>
      <c r="K582" s="49">
        <v>1.161045E-2</v>
      </c>
      <c r="L582" s="49">
        <v>1.189021E-2</v>
      </c>
      <c r="M582" s="49">
        <v>4.9352899999999998E-2</v>
      </c>
      <c r="N582" s="49">
        <v>-7.0705900000000002E-2</v>
      </c>
      <c r="O582" s="49">
        <v>-0.13387761000000001</v>
      </c>
      <c r="P582" s="49">
        <v>-9.6862939999999995E-2</v>
      </c>
      <c r="Q582" s="49">
        <v>-7.0705900000000002E-2</v>
      </c>
      <c r="R582" s="49">
        <v>-4.4548860000000003E-2</v>
      </c>
      <c r="S582" s="49">
        <v>-7.5341899999999996E-3</v>
      </c>
      <c r="T582" s="49" t="s">
        <v>19</v>
      </c>
      <c r="W582" s="7"/>
    </row>
    <row r="583" spans="1:23" x14ac:dyDescent="0.25">
      <c r="A583" s="49" t="str">
        <f t="shared" si="9"/>
        <v>41850Greater Fresno Area2_9All</v>
      </c>
      <c r="B583" s="7">
        <v>41850</v>
      </c>
      <c r="C583" s="49">
        <v>9</v>
      </c>
      <c r="D583" s="49" t="s">
        <v>38</v>
      </c>
      <c r="E583" s="49">
        <v>1.1048296</v>
      </c>
      <c r="F583" s="49">
        <v>1.1263311</v>
      </c>
      <c r="G583" s="49">
        <v>2</v>
      </c>
      <c r="H583" s="49">
        <v>1724.991</v>
      </c>
      <c r="I583" s="49">
        <v>17580.205999999998</v>
      </c>
      <c r="J583" s="49">
        <v>80.5</v>
      </c>
      <c r="K583" s="49">
        <v>9.1043200000000008E-3</v>
      </c>
      <c r="L583" s="49">
        <v>9.0609100000000001E-3</v>
      </c>
      <c r="M583" s="49">
        <v>3.8143000000000003E-2</v>
      </c>
      <c r="N583" s="49">
        <v>-2.15015E-2</v>
      </c>
      <c r="O583" s="49">
        <v>-7.0324540000000005E-2</v>
      </c>
      <c r="P583" s="49">
        <v>-4.1717289999999997E-2</v>
      </c>
      <c r="Q583" s="49">
        <v>-2.15015E-2</v>
      </c>
      <c r="R583" s="49">
        <v>-1.28571E-3</v>
      </c>
      <c r="S583" s="49">
        <v>2.7321539999999998E-2</v>
      </c>
      <c r="T583" s="49" t="s">
        <v>19</v>
      </c>
      <c r="W583" s="7"/>
    </row>
    <row r="584" spans="1:23" x14ac:dyDescent="0.25">
      <c r="A584" s="49" t="str">
        <f t="shared" si="9"/>
        <v>41850Greater Fresno Area2_10All</v>
      </c>
      <c r="B584" s="7">
        <v>41850</v>
      </c>
      <c r="C584" s="49">
        <v>10</v>
      </c>
      <c r="D584" s="49" t="s">
        <v>38</v>
      </c>
      <c r="E584" s="49">
        <v>1.1751198</v>
      </c>
      <c r="F584" s="49">
        <v>1.1804074</v>
      </c>
      <c r="G584" s="49">
        <v>2</v>
      </c>
      <c r="H584" s="49">
        <v>1724.991</v>
      </c>
      <c r="I584" s="49">
        <v>17580.205999999998</v>
      </c>
      <c r="J584" s="49">
        <v>86</v>
      </c>
      <c r="K584" s="49">
        <v>9.7423800000000001E-3</v>
      </c>
      <c r="L584" s="49">
        <v>9.9254900000000004E-3</v>
      </c>
      <c r="M584" s="49">
        <v>4.1302199999999997E-2</v>
      </c>
      <c r="N584" s="49">
        <v>-5.2875999999999999E-3</v>
      </c>
      <c r="O584" s="49">
        <v>-5.8154419999999998E-2</v>
      </c>
      <c r="P584" s="49">
        <v>-2.717777E-2</v>
      </c>
      <c r="Q584" s="49">
        <v>-5.2875999999999999E-3</v>
      </c>
      <c r="R584" s="49">
        <v>1.6602570000000001E-2</v>
      </c>
      <c r="S584" s="49">
        <v>4.7579219999999998E-2</v>
      </c>
      <c r="T584" s="49" t="s">
        <v>19</v>
      </c>
      <c r="W584" s="7"/>
    </row>
    <row r="585" spans="1:23" x14ac:dyDescent="0.25">
      <c r="A585" s="49" t="str">
        <f t="shared" si="9"/>
        <v>41850Greater Fresno Area2_21All</v>
      </c>
      <c r="B585" s="7">
        <v>41850</v>
      </c>
      <c r="C585" s="49">
        <v>21</v>
      </c>
      <c r="D585" s="49" t="s">
        <v>38</v>
      </c>
      <c r="E585" s="49">
        <v>2.6882655999999998</v>
      </c>
      <c r="F585" s="49">
        <v>2.7090534000000002</v>
      </c>
      <c r="G585" s="49">
        <v>2</v>
      </c>
      <c r="H585" s="49">
        <v>1724.991</v>
      </c>
      <c r="I585" s="49">
        <v>17580.205999999998</v>
      </c>
      <c r="J585" s="49">
        <v>95.5</v>
      </c>
      <c r="K585" s="49">
        <v>1.418086E-2</v>
      </c>
      <c r="L585" s="49">
        <v>1.4865420000000001E-2</v>
      </c>
      <c r="M585" s="49">
        <v>6.1015E-2</v>
      </c>
      <c r="N585" s="49">
        <v>-2.0787799999999999E-2</v>
      </c>
      <c r="O585" s="49">
        <v>-9.8887000000000003E-2</v>
      </c>
      <c r="P585" s="49">
        <v>-5.3125749999999999E-2</v>
      </c>
      <c r="Q585" s="49">
        <v>-2.0787799999999999E-2</v>
      </c>
      <c r="R585" s="49">
        <v>1.155015E-2</v>
      </c>
      <c r="S585" s="49">
        <v>5.7311399999999998E-2</v>
      </c>
      <c r="T585" s="49" t="s">
        <v>19</v>
      </c>
      <c r="W585" s="7"/>
    </row>
    <row r="586" spans="1:23" x14ac:dyDescent="0.25">
      <c r="A586" s="49" t="str">
        <f t="shared" si="9"/>
        <v>41850Greater Fresno Area2_13All</v>
      </c>
      <c r="B586" s="7">
        <v>41850</v>
      </c>
      <c r="C586" s="49">
        <v>13</v>
      </c>
      <c r="D586" s="49" t="s">
        <v>38</v>
      </c>
      <c r="E586" s="49">
        <v>1.7382630999999999</v>
      </c>
      <c r="F586" s="49">
        <v>1.8662519</v>
      </c>
      <c r="G586" s="49">
        <v>2</v>
      </c>
      <c r="H586" s="49">
        <v>1724.991</v>
      </c>
      <c r="I586" s="49">
        <v>17580.205999999998</v>
      </c>
      <c r="J586" s="49">
        <v>92</v>
      </c>
      <c r="K586" s="49">
        <v>1.3533979999999999E-2</v>
      </c>
      <c r="L586" s="49">
        <v>1.414236E-2</v>
      </c>
      <c r="M586" s="49">
        <v>5.81348E-2</v>
      </c>
      <c r="N586" s="49">
        <v>-0.12798880000000001</v>
      </c>
      <c r="O586" s="49">
        <v>-0.20240134000000001</v>
      </c>
      <c r="P586" s="49">
        <v>-0.15880024000000001</v>
      </c>
      <c r="Q586" s="49">
        <v>-0.12798880000000001</v>
      </c>
      <c r="R586" s="49">
        <v>-9.7177360000000004E-2</v>
      </c>
      <c r="S586" s="49">
        <v>-5.3576260000000001E-2</v>
      </c>
      <c r="T586" s="49" t="s">
        <v>19</v>
      </c>
      <c r="W586" s="7"/>
    </row>
    <row r="587" spans="1:23" x14ac:dyDescent="0.25">
      <c r="A587" s="49" t="str">
        <f t="shared" si="9"/>
        <v>41850Greater Fresno Area2_1All</v>
      </c>
      <c r="B587" s="7">
        <v>41850</v>
      </c>
      <c r="C587" s="49">
        <v>1</v>
      </c>
      <c r="D587" s="49" t="s">
        <v>38</v>
      </c>
      <c r="E587" s="49">
        <v>1.5301731000000001</v>
      </c>
      <c r="F587" s="49">
        <v>1.5705848</v>
      </c>
      <c r="G587" s="49">
        <v>2</v>
      </c>
      <c r="H587" s="49">
        <v>1724.991</v>
      </c>
      <c r="I587" s="49">
        <v>17580.205999999998</v>
      </c>
      <c r="J587" s="49">
        <v>88.5</v>
      </c>
      <c r="K587" s="49">
        <v>1.090722E-2</v>
      </c>
      <c r="L587" s="49">
        <v>1.088039E-2</v>
      </c>
      <c r="M587" s="49">
        <v>4.5749400000000003E-2</v>
      </c>
      <c r="N587" s="49">
        <v>-4.0411700000000002E-2</v>
      </c>
      <c r="O587" s="49">
        <v>-9.8970929999999999E-2</v>
      </c>
      <c r="P587" s="49">
        <v>-6.4658880000000002E-2</v>
      </c>
      <c r="Q587" s="49">
        <v>-4.0411700000000002E-2</v>
      </c>
      <c r="R587" s="49">
        <v>-1.6164520000000002E-2</v>
      </c>
      <c r="S587" s="49">
        <v>1.8147529999999999E-2</v>
      </c>
      <c r="T587" s="49" t="s">
        <v>19</v>
      </c>
      <c r="W587" s="7"/>
    </row>
    <row r="588" spans="1:23" x14ac:dyDescent="0.25">
      <c r="A588" s="49" t="str">
        <f t="shared" si="9"/>
        <v>41850Greater Fresno Area2_8All</v>
      </c>
      <c r="B588" s="7">
        <v>41850</v>
      </c>
      <c r="C588" s="49">
        <v>8</v>
      </c>
      <c r="D588" s="49" t="s">
        <v>38</v>
      </c>
      <c r="E588" s="49">
        <v>1.1118288999999999</v>
      </c>
      <c r="F588" s="49">
        <v>1.0845104999999999</v>
      </c>
      <c r="G588" s="49">
        <v>2</v>
      </c>
      <c r="H588" s="49">
        <v>1724.991</v>
      </c>
      <c r="I588" s="49">
        <v>17580.205999999998</v>
      </c>
      <c r="J588" s="49">
        <v>82</v>
      </c>
      <c r="K588" s="49">
        <v>8.8960600000000008E-3</v>
      </c>
      <c r="L588" s="49">
        <v>8.33857E-3</v>
      </c>
      <c r="M588" s="49">
        <v>3.6202699999999997E-2</v>
      </c>
      <c r="N588" s="49">
        <v>2.73184E-2</v>
      </c>
      <c r="O588" s="49">
        <v>-1.9021059999999999E-2</v>
      </c>
      <c r="P588" s="49">
        <v>8.1309699999999995E-3</v>
      </c>
      <c r="Q588" s="49">
        <v>2.73184E-2</v>
      </c>
      <c r="R588" s="49">
        <v>4.6505829999999998E-2</v>
      </c>
      <c r="S588" s="49">
        <v>7.3657860000000006E-2</v>
      </c>
      <c r="T588" s="49" t="s">
        <v>19</v>
      </c>
      <c r="W588" s="7"/>
    </row>
    <row r="589" spans="1:23" x14ac:dyDescent="0.25">
      <c r="A589" s="49" t="str">
        <f t="shared" si="9"/>
        <v>41850Greater Fresno Area2_11All</v>
      </c>
      <c r="B589" s="7">
        <v>41850</v>
      </c>
      <c r="C589" s="49">
        <v>11</v>
      </c>
      <c r="D589" s="49" t="s">
        <v>38</v>
      </c>
      <c r="E589" s="49">
        <v>1.2888653000000001</v>
      </c>
      <c r="F589" s="49">
        <v>1.2116152</v>
      </c>
      <c r="G589" s="49">
        <v>2</v>
      </c>
      <c r="H589" s="49">
        <v>1724.991</v>
      </c>
      <c r="I589" s="49">
        <v>17580.205999999998</v>
      </c>
      <c r="J589" s="49">
        <v>90</v>
      </c>
      <c r="K589" s="49">
        <v>1.097424E-2</v>
      </c>
      <c r="L589" s="49">
        <v>1.0280569999999999E-2</v>
      </c>
      <c r="M589" s="49">
        <v>4.4647699999999998E-2</v>
      </c>
      <c r="N589" s="49">
        <v>7.7250100000000002E-2</v>
      </c>
      <c r="O589" s="49">
        <v>2.0101040000000001E-2</v>
      </c>
      <c r="P589" s="49">
        <v>5.358682E-2</v>
      </c>
      <c r="Q589" s="49">
        <v>7.7250100000000002E-2</v>
      </c>
      <c r="R589" s="49">
        <v>0.10091338</v>
      </c>
      <c r="S589" s="49">
        <v>0.13439915999999999</v>
      </c>
      <c r="T589" s="49" t="s">
        <v>19</v>
      </c>
      <c r="W589" s="7"/>
    </row>
    <row r="590" spans="1:23" x14ac:dyDescent="0.25">
      <c r="A590" s="49" t="str">
        <f t="shared" si="9"/>
        <v>41850Greater Fresno Area2_20All</v>
      </c>
      <c r="B590" s="7">
        <v>41850</v>
      </c>
      <c r="C590" s="49">
        <v>20</v>
      </c>
      <c r="D590" s="49" t="s">
        <v>38</v>
      </c>
      <c r="E590" s="49">
        <v>2.8704754000000001</v>
      </c>
      <c r="F590" s="49">
        <v>2.9002338000000001</v>
      </c>
      <c r="G590" s="49">
        <v>2</v>
      </c>
      <c r="H590" s="49">
        <v>1724.991</v>
      </c>
      <c r="I590" s="49">
        <v>17580.205999999998</v>
      </c>
      <c r="J590" s="49">
        <v>99</v>
      </c>
      <c r="K590" s="49">
        <v>1.509227E-2</v>
      </c>
      <c r="L590" s="49">
        <v>1.5646719999999999E-2</v>
      </c>
      <c r="M590" s="49">
        <v>6.4561599999999997E-2</v>
      </c>
      <c r="N590" s="49">
        <v>-2.9758400000000001E-2</v>
      </c>
      <c r="O590" s="49">
        <v>-0.11239725</v>
      </c>
      <c r="P590" s="49">
        <v>-6.3976050000000007E-2</v>
      </c>
      <c r="Q590" s="49">
        <v>-2.9758400000000001E-2</v>
      </c>
      <c r="R590" s="49">
        <v>4.4592499999999997E-3</v>
      </c>
      <c r="S590" s="49">
        <v>5.2880450000000002E-2</v>
      </c>
      <c r="T590" s="49" t="s">
        <v>19</v>
      </c>
      <c r="W590" s="7"/>
    </row>
    <row r="591" spans="1:23" x14ac:dyDescent="0.25">
      <c r="A591" s="49" t="str">
        <f t="shared" si="9"/>
        <v>41850Greater Fresno Area2_23All</v>
      </c>
      <c r="B591" s="7">
        <v>41850</v>
      </c>
      <c r="C591" s="49">
        <v>23</v>
      </c>
      <c r="D591" s="49" t="s">
        <v>38</v>
      </c>
      <c r="E591" s="49">
        <v>2.0998606</v>
      </c>
      <c r="F591" s="49">
        <v>2.1610708999999999</v>
      </c>
      <c r="G591" s="49">
        <v>2</v>
      </c>
      <c r="H591" s="49">
        <v>1724.991</v>
      </c>
      <c r="I591" s="49">
        <v>17580.205999999998</v>
      </c>
      <c r="J591" s="49">
        <v>88</v>
      </c>
      <c r="K591" s="49">
        <v>1.319648E-2</v>
      </c>
      <c r="L591" s="49">
        <v>1.34351E-2</v>
      </c>
      <c r="M591" s="49">
        <v>5.5925599999999999E-2</v>
      </c>
      <c r="N591" s="49">
        <v>-6.1210300000000002E-2</v>
      </c>
      <c r="O591" s="49">
        <v>-0.13279506999999999</v>
      </c>
      <c r="P591" s="49">
        <v>-9.085087E-2</v>
      </c>
      <c r="Q591" s="49">
        <v>-6.1210300000000002E-2</v>
      </c>
      <c r="R591" s="49">
        <v>-3.1569729999999997E-2</v>
      </c>
      <c r="S591" s="49">
        <v>1.037447E-2</v>
      </c>
      <c r="T591" s="49" t="s">
        <v>19</v>
      </c>
      <c r="W591" s="7"/>
    </row>
    <row r="592" spans="1:23" x14ac:dyDescent="0.25">
      <c r="A592" s="49" t="str">
        <f t="shared" si="9"/>
        <v>41850Greater Fresno Area2_14All</v>
      </c>
      <c r="B592" s="7">
        <v>41850</v>
      </c>
      <c r="C592" s="49">
        <v>14</v>
      </c>
      <c r="D592" s="49" t="s">
        <v>38</v>
      </c>
      <c r="E592" s="49">
        <v>1.9604788</v>
      </c>
      <c r="F592" s="49">
        <v>1.9904998</v>
      </c>
      <c r="G592" s="49">
        <v>2</v>
      </c>
      <c r="H592" s="49">
        <v>1724.991</v>
      </c>
      <c r="I592" s="49">
        <v>17580.205999999998</v>
      </c>
      <c r="J592" s="49">
        <v>92.5</v>
      </c>
      <c r="K592" s="49">
        <v>1.4011620000000001E-2</v>
      </c>
      <c r="L592" s="49">
        <v>1.4856640000000001E-2</v>
      </c>
      <c r="M592" s="49">
        <v>6.0651799999999999E-2</v>
      </c>
      <c r="N592" s="49">
        <v>-3.0020999999999999E-2</v>
      </c>
      <c r="O592" s="49">
        <v>-0.1076553</v>
      </c>
      <c r="P592" s="49">
        <v>-6.2166449999999998E-2</v>
      </c>
      <c r="Q592" s="49">
        <v>-3.0020999999999999E-2</v>
      </c>
      <c r="R592" s="49">
        <v>2.1244499999999999E-3</v>
      </c>
      <c r="S592" s="49">
        <v>4.7613299999999997E-2</v>
      </c>
      <c r="T592" s="49" t="s">
        <v>19</v>
      </c>
      <c r="W592" s="7"/>
    </row>
    <row r="593" spans="1:23" x14ac:dyDescent="0.25">
      <c r="A593" s="49" t="str">
        <f t="shared" si="9"/>
        <v>41850Greater Fresno Area2_16All</v>
      </c>
      <c r="B593" s="7">
        <v>41850</v>
      </c>
      <c r="C593" s="49">
        <v>16</v>
      </c>
      <c r="D593" s="49" t="s">
        <v>38</v>
      </c>
      <c r="E593" s="49">
        <v>2.3822567000000001</v>
      </c>
      <c r="F593" s="49">
        <v>2.3579273000000001</v>
      </c>
      <c r="G593" s="49">
        <v>2</v>
      </c>
      <c r="H593" s="49">
        <v>1724.991</v>
      </c>
      <c r="I593" s="49">
        <v>17580.205999999998</v>
      </c>
      <c r="J593" s="49">
        <v>98</v>
      </c>
      <c r="K593" s="49">
        <v>1.51177E-2</v>
      </c>
      <c r="L593" s="49">
        <v>1.561597E-2</v>
      </c>
      <c r="M593" s="49">
        <v>6.4547900000000005E-2</v>
      </c>
      <c r="N593" s="49">
        <v>2.4329400000000001E-2</v>
      </c>
      <c r="O593" s="49">
        <v>-5.8291910000000002E-2</v>
      </c>
      <c r="P593" s="49">
        <v>-9.8809899999999992E-3</v>
      </c>
      <c r="Q593" s="49">
        <v>2.4329400000000001E-2</v>
      </c>
      <c r="R593" s="49">
        <v>5.8539790000000001E-2</v>
      </c>
      <c r="S593" s="49">
        <v>0.10695071</v>
      </c>
      <c r="T593" s="49" t="s">
        <v>19</v>
      </c>
      <c r="W593" s="7"/>
    </row>
    <row r="594" spans="1:23" x14ac:dyDescent="0.25">
      <c r="A594" s="49" t="str">
        <f t="shared" si="9"/>
        <v>41850Greater Fresno Area2_2All</v>
      </c>
      <c r="B594" s="7">
        <v>41850</v>
      </c>
      <c r="C594" s="49">
        <v>2</v>
      </c>
      <c r="D594" s="49" t="s">
        <v>38</v>
      </c>
      <c r="E594" s="49">
        <v>1.3522225999999999</v>
      </c>
      <c r="F594" s="49">
        <v>1.3397243000000001</v>
      </c>
      <c r="G594" s="49">
        <v>2</v>
      </c>
      <c r="H594" s="49">
        <v>1724.991</v>
      </c>
      <c r="I594" s="49">
        <v>17580.205999999998</v>
      </c>
      <c r="J594" s="49">
        <v>87</v>
      </c>
      <c r="K594" s="49">
        <v>1.001179E-2</v>
      </c>
      <c r="L594" s="49">
        <v>9.5107100000000003E-3</v>
      </c>
      <c r="M594" s="49">
        <v>4.1001900000000001E-2</v>
      </c>
      <c r="N594" s="49">
        <v>1.24983E-2</v>
      </c>
      <c r="O594" s="49">
        <v>-3.998413E-2</v>
      </c>
      <c r="P594" s="49">
        <v>-9.2327099999999999E-3</v>
      </c>
      <c r="Q594" s="49">
        <v>1.24983E-2</v>
      </c>
      <c r="R594" s="49">
        <v>3.4229309999999999E-2</v>
      </c>
      <c r="S594" s="49">
        <v>6.498073E-2</v>
      </c>
      <c r="T594" s="49" t="s">
        <v>19</v>
      </c>
      <c r="W594" s="7"/>
    </row>
    <row r="595" spans="1:23" x14ac:dyDescent="0.25">
      <c r="A595" s="49" t="str">
        <f t="shared" si="9"/>
        <v>41850Greater Fresno Area2_17All</v>
      </c>
      <c r="B595" s="7">
        <v>41850</v>
      </c>
      <c r="C595" s="49">
        <v>17</v>
      </c>
      <c r="D595" s="49" t="s">
        <v>38</v>
      </c>
      <c r="E595" s="49">
        <v>2.6887721</v>
      </c>
      <c r="F595" s="49">
        <v>2.6934426</v>
      </c>
      <c r="G595" s="49">
        <v>2</v>
      </c>
      <c r="H595" s="49">
        <v>1724.991</v>
      </c>
      <c r="I595" s="49">
        <v>17580.205999999998</v>
      </c>
      <c r="J595" s="49">
        <v>99.5</v>
      </c>
      <c r="K595" s="49">
        <v>1.557739E-2</v>
      </c>
      <c r="L595" s="49">
        <v>1.5777429999999999E-2</v>
      </c>
      <c r="M595" s="49">
        <v>6.5842100000000001E-2</v>
      </c>
      <c r="N595" s="49">
        <v>-4.6705000000000002E-3</v>
      </c>
      <c r="O595" s="49">
        <v>-8.8948390000000002E-2</v>
      </c>
      <c r="P595" s="49">
        <v>-3.9566810000000001E-2</v>
      </c>
      <c r="Q595" s="49">
        <v>-4.6705000000000002E-3</v>
      </c>
      <c r="R595" s="49">
        <v>3.0225809999999999E-2</v>
      </c>
      <c r="S595" s="49">
        <v>7.960739E-2</v>
      </c>
      <c r="T595" s="49" t="s">
        <v>19</v>
      </c>
      <c r="W595" s="7"/>
    </row>
    <row r="596" spans="1:23" x14ac:dyDescent="0.25">
      <c r="A596" s="49" t="str">
        <f t="shared" si="9"/>
        <v>41850Greater Fresno Area2_4All</v>
      </c>
      <c r="B596" s="7">
        <v>41850</v>
      </c>
      <c r="C596" s="49">
        <v>4</v>
      </c>
      <c r="D596" s="49" t="s">
        <v>38</v>
      </c>
      <c r="E596" s="49">
        <v>1.1017311000000001</v>
      </c>
      <c r="F596" s="49">
        <v>1.1114790999999999</v>
      </c>
      <c r="G596" s="49">
        <v>2</v>
      </c>
      <c r="H596" s="49">
        <v>1724.991</v>
      </c>
      <c r="I596" s="49">
        <v>17580.205999999998</v>
      </c>
      <c r="J596" s="49">
        <v>84.5</v>
      </c>
      <c r="K596" s="49">
        <v>8.2060799999999993E-3</v>
      </c>
      <c r="L596" s="49">
        <v>8.1634499999999992E-3</v>
      </c>
      <c r="M596" s="49">
        <v>3.4372399999999997E-2</v>
      </c>
      <c r="N596" s="49">
        <v>-9.7479999999999997E-3</v>
      </c>
      <c r="O596" s="49">
        <v>-5.3744670000000001E-2</v>
      </c>
      <c r="P596" s="49">
        <v>-2.796537E-2</v>
      </c>
      <c r="Q596" s="49">
        <v>-9.7479999999999997E-3</v>
      </c>
      <c r="R596" s="49">
        <v>8.4693700000000004E-3</v>
      </c>
      <c r="S596" s="49">
        <v>3.4248670000000002E-2</v>
      </c>
      <c r="T596" s="49" t="s">
        <v>19</v>
      </c>
      <c r="W596" s="7"/>
    </row>
    <row r="597" spans="1:23" x14ac:dyDescent="0.25">
      <c r="A597" s="49" t="str">
        <f t="shared" si="9"/>
        <v>41850Greater Fresno Area2_22All</v>
      </c>
      <c r="B597" s="7">
        <v>41850</v>
      </c>
      <c r="C597" s="49">
        <v>22</v>
      </c>
      <c r="D597" s="49" t="s">
        <v>38</v>
      </c>
      <c r="E597" s="49">
        <v>2.4780644000000001</v>
      </c>
      <c r="F597" s="49">
        <v>2.5344389000000001</v>
      </c>
      <c r="G597" s="49">
        <v>2</v>
      </c>
      <c r="H597" s="49">
        <v>1724.991</v>
      </c>
      <c r="I597" s="49">
        <v>17580.205999999998</v>
      </c>
      <c r="J597" s="49">
        <v>90.5</v>
      </c>
      <c r="K597" s="49">
        <v>1.4050099999999999E-2</v>
      </c>
      <c r="L597" s="49">
        <v>1.447126E-2</v>
      </c>
      <c r="M597" s="49">
        <v>5.9899800000000003E-2</v>
      </c>
      <c r="N597" s="49">
        <v>-5.6374500000000001E-2</v>
      </c>
      <c r="O597" s="49">
        <v>-0.13304624000000001</v>
      </c>
      <c r="P597" s="49">
        <v>-8.8121389999999994E-2</v>
      </c>
      <c r="Q597" s="49">
        <v>-5.6374500000000001E-2</v>
      </c>
      <c r="R597" s="49">
        <v>-2.4627610000000001E-2</v>
      </c>
      <c r="S597" s="49">
        <v>2.0297240000000001E-2</v>
      </c>
      <c r="T597" s="49" t="s">
        <v>19</v>
      </c>
      <c r="W597" s="7"/>
    </row>
    <row r="598" spans="1:23" x14ac:dyDescent="0.25">
      <c r="A598" s="49" t="str">
        <f t="shared" si="9"/>
        <v>41850Greater Fresno Area2_7All</v>
      </c>
      <c r="B598" s="7">
        <v>41850</v>
      </c>
      <c r="C598" s="49">
        <v>7</v>
      </c>
      <c r="D598" s="49" t="s">
        <v>38</v>
      </c>
      <c r="E598" s="49">
        <v>1.0412192</v>
      </c>
      <c r="F598" s="49">
        <v>1.0729304</v>
      </c>
      <c r="G598" s="49">
        <v>2</v>
      </c>
      <c r="H598" s="49">
        <v>1724.991</v>
      </c>
      <c r="I598" s="49">
        <v>17580.205999999998</v>
      </c>
      <c r="J598" s="49">
        <v>82.5</v>
      </c>
      <c r="K598" s="49">
        <v>8.3576899999999992E-3</v>
      </c>
      <c r="L598" s="49">
        <v>8.1993799999999992E-3</v>
      </c>
      <c r="M598" s="49">
        <v>3.4766499999999999E-2</v>
      </c>
      <c r="N598" s="49">
        <v>-3.1711200000000002E-2</v>
      </c>
      <c r="O598" s="49">
        <v>-7.621232E-2</v>
      </c>
      <c r="P598" s="49">
        <v>-5.0137439999999998E-2</v>
      </c>
      <c r="Q598" s="49">
        <v>-3.1711200000000002E-2</v>
      </c>
      <c r="R598" s="49">
        <v>-1.328495E-2</v>
      </c>
      <c r="S598" s="49">
        <v>1.278992E-2</v>
      </c>
      <c r="T598" s="49" t="s">
        <v>19</v>
      </c>
      <c r="W598" s="7"/>
    </row>
    <row r="599" spans="1:23" x14ac:dyDescent="0.25">
      <c r="A599" s="49" t="str">
        <f t="shared" si="9"/>
        <v>41850Greater Fresno Area2_15All</v>
      </c>
      <c r="B599" s="7">
        <v>41850</v>
      </c>
      <c r="C599" s="49">
        <v>15</v>
      </c>
      <c r="D599" s="49" t="s">
        <v>38</v>
      </c>
      <c r="E599" s="49">
        <v>2.106147</v>
      </c>
      <c r="F599" s="49">
        <v>2.0759751999999998</v>
      </c>
      <c r="G599" s="49">
        <v>2</v>
      </c>
      <c r="H599" s="49">
        <v>1724.991</v>
      </c>
      <c r="I599" s="49">
        <v>17580.205999999998</v>
      </c>
      <c r="J599" s="49">
        <v>94.5</v>
      </c>
      <c r="K599" s="49">
        <v>1.471504E-2</v>
      </c>
      <c r="L599" s="49">
        <v>1.492602E-2</v>
      </c>
      <c r="M599" s="49">
        <v>6.2243899999999998E-2</v>
      </c>
      <c r="N599" s="49">
        <v>3.0171799999999999E-2</v>
      </c>
      <c r="O599" s="49">
        <v>-4.9500389999999998E-2</v>
      </c>
      <c r="P599" s="49">
        <v>-2.8174699999999999E-3</v>
      </c>
      <c r="Q599" s="49">
        <v>3.0171799999999999E-2</v>
      </c>
      <c r="R599" s="49">
        <v>6.316107E-2</v>
      </c>
      <c r="S599" s="49">
        <v>0.10984399</v>
      </c>
      <c r="T599" s="49" t="s">
        <v>19</v>
      </c>
      <c r="W599" s="7"/>
    </row>
    <row r="600" spans="1:23" x14ac:dyDescent="0.25">
      <c r="A600" s="49" t="str">
        <f t="shared" si="9"/>
        <v>41850Greater Fresno Area2_18All</v>
      </c>
      <c r="B600" s="7">
        <v>41850</v>
      </c>
      <c r="C600" s="49">
        <v>18</v>
      </c>
      <c r="D600" s="49" t="s">
        <v>38</v>
      </c>
      <c r="E600" s="49">
        <v>2.9587628000000001</v>
      </c>
      <c r="F600" s="49">
        <v>2.9350334</v>
      </c>
      <c r="G600" s="49">
        <v>2</v>
      </c>
      <c r="H600" s="49">
        <v>1724.991</v>
      </c>
      <c r="I600" s="49">
        <v>17580.205999999998</v>
      </c>
      <c r="J600" s="49">
        <v>100</v>
      </c>
      <c r="K600" s="49">
        <v>1.562267E-2</v>
      </c>
      <c r="L600" s="49">
        <v>1.5582199999999999E-2</v>
      </c>
      <c r="M600" s="49">
        <v>6.5523600000000001E-2</v>
      </c>
      <c r="N600" s="49">
        <v>2.3729400000000001E-2</v>
      </c>
      <c r="O600" s="49">
        <v>-6.0140810000000003E-2</v>
      </c>
      <c r="P600" s="49">
        <v>-1.099811E-2</v>
      </c>
      <c r="Q600" s="49">
        <v>2.3729400000000001E-2</v>
      </c>
      <c r="R600" s="49">
        <v>5.8456910000000001E-2</v>
      </c>
      <c r="S600" s="49">
        <v>0.10759961</v>
      </c>
      <c r="T600" s="49" t="s">
        <v>19</v>
      </c>
      <c r="W600" s="7"/>
    </row>
    <row r="601" spans="1:23" x14ac:dyDescent="0.25">
      <c r="A601" s="49" t="str">
        <f t="shared" si="9"/>
        <v>41850Greater Fresno Area2_6All</v>
      </c>
      <c r="B601" s="7">
        <v>41850</v>
      </c>
      <c r="C601" s="49">
        <v>6</v>
      </c>
      <c r="D601" s="49" t="s">
        <v>38</v>
      </c>
      <c r="E601" s="49">
        <v>1.0155794</v>
      </c>
      <c r="F601" s="49">
        <v>1.0368291000000001</v>
      </c>
      <c r="G601" s="49">
        <v>2</v>
      </c>
      <c r="H601" s="49">
        <v>1724.991</v>
      </c>
      <c r="I601" s="49">
        <v>17580.205999999998</v>
      </c>
      <c r="J601" s="49">
        <v>82.5</v>
      </c>
      <c r="K601" s="49">
        <v>7.8946899999999993E-3</v>
      </c>
      <c r="L601" s="49">
        <v>8.0607100000000004E-3</v>
      </c>
      <c r="M601" s="49">
        <v>3.3506599999999997E-2</v>
      </c>
      <c r="N601" s="49">
        <v>-2.12497E-2</v>
      </c>
      <c r="O601" s="49">
        <v>-6.4138150000000005E-2</v>
      </c>
      <c r="P601" s="49">
        <v>-3.90082E-2</v>
      </c>
      <c r="Q601" s="49">
        <v>-2.12497E-2</v>
      </c>
      <c r="R601" s="49">
        <v>-3.4911999999999999E-3</v>
      </c>
      <c r="S601" s="49">
        <v>2.1638750000000002E-2</v>
      </c>
      <c r="T601" s="49" t="s">
        <v>19</v>
      </c>
      <c r="W601" s="7"/>
    </row>
    <row r="602" spans="1:23" x14ac:dyDescent="0.25">
      <c r="A602" s="49" t="str">
        <f t="shared" si="9"/>
        <v>41850Greater Fresno Area3_8All</v>
      </c>
      <c r="B602" s="7">
        <v>41850</v>
      </c>
      <c r="C602" s="49">
        <v>8</v>
      </c>
      <c r="D602" s="49" t="s">
        <v>38</v>
      </c>
      <c r="E602" s="49">
        <v>1.1118288999999999</v>
      </c>
      <c r="F602" s="49">
        <v>1.1010808999999999</v>
      </c>
      <c r="G602" s="49">
        <v>3</v>
      </c>
      <c r="H602" s="49">
        <v>1709.886</v>
      </c>
      <c r="I602" s="49">
        <v>17580.205999999998</v>
      </c>
      <c r="J602" s="49">
        <v>82</v>
      </c>
      <c r="K602" s="49">
        <v>8.8960600000000008E-3</v>
      </c>
      <c r="L602" s="49">
        <v>8.0589900000000003E-3</v>
      </c>
      <c r="M602" s="49">
        <v>3.5615300000000003E-2</v>
      </c>
      <c r="N602" s="49">
        <v>1.0748000000000001E-2</v>
      </c>
      <c r="O602" s="49">
        <v>-3.4839580000000002E-2</v>
      </c>
      <c r="P602" s="49">
        <v>-8.1281099999999992E-3</v>
      </c>
      <c r="Q602" s="49">
        <v>1.0748000000000001E-2</v>
      </c>
      <c r="R602" s="49">
        <v>2.9624109999999999E-2</v>
      </c>
      <c r="S602" s="49">
        <v>5.6335580000000003E-2</v>
      </c>
      <c r="T602" s="49" t="s">
        <v>19</v>
      </c>
      <c r="W602" s="7"/>
    </row>
    <row r="603" spans="1:23" x14ac:dyDescent="0.25">
      <c r="A603" s="49" t="str">
        <f t="shared" si="9"/>
        <v>41850Greater Fresno Area3_16All</v>
      </c>
      <c r="B603" s="7">
        <v>41850</v>
      </c>
      <c r="C603" s="49">
        <v>16</v>
      </c>
      <c r="D603" s="49" t="s">
        <v>38</v>
      </c>
      <c r="E603" s="49">
        <v>2.3822567000000001</v>
      </c>
      <c r="F603" s="49">
        <v>2.5135898999999999</v>
      </c>
      <c r="G603" s="49">
        <v>3</v>
      </c>
      <c r="H603" s="49">
        <v>1709.886</v>
      </c>
      <c r="I603" s="49">
        <v>17580.205999999998</v>
      </c>
      <c r="J603" s="49">
        <v>98</v>
      </c>
      <c r="K603" s="49">
        <v>1.51177E-2</v>
      </c>
      <c r="L603" s="49">
        <v>1.5644290000000002E-2</v>
      </c>
      <c r="M603" s="49">
        <v>6.4562800000000004E-2</v>
      </c>
      <c r="N603" s="49">
        <v>-0.13133320000000001</v>
      </c>
      <c r="O603" s="49">
        <v>-0.21397358</v>
      </c>
      <c r="P603" s="49">
        <v>-0.16555148</v>
      </c>
      <c r="Q603" s="49">
        <v>-0.13133320000000001</v>
      </c>
      <c r="R603" s="49">
        <v>-9.7114919999999993E-2</v>
      </c>
      <c r="S603" s="49">
        <v>-4.8692819999999998E-2</v>
      </c>
      <c r="T603" s="49" t="s">
        <v>19</v>
      </c>
      <c r="W603" s="7"/>
    </row>
    <row r="604" spans="1:23" x14ac:dyDescent="0.25">
      <c r="A604" s="49" t="str">
        <f t="shared" si="9"/>
        <v>41850Greater Fresno Area3_7All</v>
      </c>
      <c r="B604" s="7">
        <v>41850</v>
      </c>
      <c r="C604" s="49">
        <v>7</v>
      </c>
      <c r="D604" s="49" t="s">
        <v>38</v>
      </c>
      <c r="E604" s="49">
        <v>1.0412192</v>
      </c>
      <c r="F604" s="49">
        <v>1.1001513000000001</v>
      </c>
      <c r="G604" s="49">
        <v>3</v>
      </c>
      <c r="H604" s="49">
        <v>1709.886</v>
      </c>
      <c r="I604" s="49">
        <v>17580.205999999998</v>
      </c>
      <c r="J604" s="49">
        <v>82.5</v>
      </c>
      <c r="K604" s="49">
        <v>8.3576899999999992E-3</v>
      </c>
      <c r="L604" s="49">
        <v>8.0099200000000002E-3</v>
      </c>
      <c r="M604" s="49">
        <v>3.4350499999999999E-2</v>
      </c>
      <c r="N604" s="49">
        <v>-5.8932100000000001E-2</v>
      </c>
      <c r="O604" s="49">
        <v>-0.10290074</v>
      </c>
      <c r="P604" s="49">
        <v>-7.7137869999999997E-2</v>
      </c>
      <c r="Q604" s="49">
        <v>-5.8932100000000001E-2</v>
      </c>
      <c r="R604" s="49">
        <v>-4.072634E-2</v>
      </c>
      <c r="S604" s="49">
        <v>-1.496346E-2</v>
      </c>
      <c r="T604" s="49" t="s">
        <v>19</v>
      </c>
      <c r="W604" s="7"/>
    </row>
    <row r="605" spans="1:23" x14ac:dyDescent="0.25">
      <c r="A605" s="49" t="str">
        <f t="shared" si="9"/>
        <v>41850Greater Fresno Area3_11All</v>
      </c>
      <c r="B605" s="7">
        <v>41850</v>
      </c>
      <c r="C605" s="49">
        <v>11</v>
      </c>
      <c r="D605" s="49" t="s">
        <v>38</v>
      </c>
      <c r="E605" s="49">
        <v>1.2888653000000001</v>
      </c>
      <c r="F605" s="49">
        <v>1.3351592000000001</v>
      </c>
      <c r="G605" s="49">
        <v>3</v>
      </c>
      <c r="H605" s="49">
        <v>1709.886</v>
      </c>
      <c r="I605" s="49">
        <v>17580.205999999998</v>
      </c>
      <c r="J605" s="49">
        <v>90</v>
      </c>
      <c r="K605" s="49">
        <v>1.097424E-2</v>
      </c>
      <c r="L605" s="49">
        <v>1.117134E-2</v>
      </c>
      <c r="M605" s="49">
        <v>4.6472600000000003E-2</v>
      </c>
      <c r="N605" s="49">
        <v>-4.6293899999999999E-2</v>
      </c>
      <c r="O605" s="49">
        <v>-0.10577883</v>
      </c>
      <c r="P605" s="49">
        <v>-7.0924379999999995E-2</v>
      </c>
      <c r="Q605" s="49">
        <v>-4.6293899999999999E-2</v>
      </c>
      <c r="R605" s="49">
        <v>-2.1663419999999999E-2</v>
      </c>
      <c r="S605" s="49">
        <v>1.3191029999999999E-2</v>
      </c>
      <c r="T605" s="49" t="s">
        <v>19</v>
      </c>
      <c r="W605" s="7"/>
    </row>
    <row r="606" spans="1:23" x14ac:dyDescent="0.25">
      <c r="A606" s="49" t="str">
        <f t="shared" si="9"/>
        <v>41850Greater Fresno Area3_23All</v>
      </c>
      <c r="B606" s="7">
        <v>41850</v>
      </c>
      <c r="C606" s="49">
        <v>23</v>
      </c>
      <c r="D606" s="49" t="s">
        <v>38</v>
      </c>
      <c r="E606" s="49">
        <v>2.0998606</v>
      </c>
      <c r="F606" s="49">
        <v>2.2631285000000001</v>
      </c>
      <c r="G606" s="49">
        <v>3</v>
      </c>
      <c r="H606" s="49">
        <v>1709.886</v>
      </c>
      <c r="I606" s="49">
        <v>17580.205999999998</v>
      </c>
      <c r="J606" s="49">
        <v>88</v>
      </c>
      <c r="K606" s="49">
        <v>1.319648E-2</v>
      </c>
      <c r="L606" s="49">
        <v>1.3618369999999999E-2</v>
      </c>
      <c r="M606" s="49">
        <v>5.6277099999999997E-2</v>
      </c>
      <c r="N606" s="49">
        <v>-0.16326789999999999</v>
      </c>
      <c r="O606" s="49">
        <v>-0.23530259000000001</v>
      </c>
      <c r="P606" s="49">
        <v>-0.19309476</v>
      </c>
      <c r="Q606" s="49">
        <v>-0.16326789999999999</v>
      </c>
      <c r="R606" s="49">
        <v>-0.13344104000000001</v>
      </c>
      <c r="S606" s="49">
        <v>-9.1233209999999995E-2</v>
      </c>
      <c r="T606" s="49" t="s">
        <v>19</v>
      </c>
      <c r="W606" s="7"/>
    </row>
    <row r="607" spans="1:23" x14ac:dyDescent="0.25">
      <c r="A607" s="49" t="str">
        <f t="shared" si="9"/>
        <v>41850Greater Fresno Area3_10All</v>
      </c>
      <c r="B607" s="7">
        <v>41850</v>
      </c>
      <c r="C607" s="49">
        <v>10</v>
      </c>
      <c r="D607" s="49" t="s">
        <v>38</v>
      </c>
      <c r="E607" s="49">
        <v>1.1751198</v>
      </c>
      <c r="F607" s="49">
        <v>1.2449847999999999</v>
      </c>
      <c r="G607" s="49">
        <v>3</v>
      </c>
      <c r="H607" s="49">
        <v>1709.886</v>
      </c>
      <c r="I607" s="49">
        <v>17580.205999999998</v>
      </c>
      <c r="J607" s="49">
        <v>86</v>
      </c>
      <c r="K607" s="49">
        <v>9.7423800000000001E-3</v>
      </c>
      <c r="L607" s="49">
        <v>9.7829200000000005E-3</v>
      </c>
      <c r="M607" s="49">
        <v>4.0971399999999998E-2</v>
      </c>
      <c r="N607" s="49">
        <v>-6.9864999999999997E-2</v>
      </c>
      <c r="O607" s="49">
        <v>-0.12230839</v>
      </c>
      <c r="P607" s="49">
        <v>-9.1579839999999996E-2</v>
      </c>
      <c r="Q607" s="49">
        <v>-6.9864999999999997E-2</v>
      </c>
      <c r="R607" s="49">
        <v>-4.8150159999999997E-2</v>
      </c>
      <c r="S607" s="49">
        <v>-1.7421610000000001E-2</v>
      </c>
      <c r="T607" s="49" t="s">
        <v>19</v>
      </c>
      <c r="W607" s="7"/>
    </row>
    <row r="608" spans="1:23" x14ac:dyDescent="0.25">
      <c r="A608" s="49" t="str">
        <f t="shared" si="9"/>
        <v>41850Greater Fresno Area3_13All</v>
      </c>
      <c r="B608" s="7">
        <v>41850</v>
      </c>
      <c r="C608" s="49">
        <v>13</v>
      </c>
      <c r="D608" s="49" t="s">
        <v>38</v>
      </c>
      <c r="E608" s="49">
        <v>1.7382630999999999</v>
      </c>
      <c r="F608" s="49">
        <v>1.5713697</v>
      </c>
      <c r="G608" s="49">
        <v>3</v>
      </c>
      <c r="H608" s="49">
        <v>1709.886</v>
      </c>
      <c r="I608" s="49">
        <v>17580.205999999998</v>
      </c>
      <c r="J608" s="49">
        <v>92</v>
      </c>
      <c r="K608" s="49">
        <v>1.3533979999999999E-2</v>
      </c>
      <c r="L608" s="49">
        <v>1.126605E-2</v>
      </c>
      <c r="M608" s="49">
        <v>5.2240700000000001E-2</v>
      </c>
      <c r="N608" s="49">
        <v>0.1668934</v>
      </c>
      <c r="O608" s="49">
        <v>0.1000253</v>
      </c>
      <c r="P608" s="49">
        <v>0.13920583</v>
      </c>
      <c r="Q608" s="49">
        <v>0.1668934</v>
      </c>
      <c r="R608" s="49">
        <v>0.19458096999999999</v>
      </c>
      <c r="S608" s="49">
        <v>0.23376150000000001</v>
      </c>
      <c r="T608" s="49" t="s">
        <v>19</v>
      </c>
      <c r="W608" s="7"/>
    </row>
    <row r="609" spans="1:23" x14ac:dyDescent="0.25">
      <c r="A609" s="49" t="str">
        <f t="shared" si="9"/>
        <v>41850Greater Fresno Area3_1All</v>
      </c>
      <c r="B609" s="7">
        <v>41850</v>
      </c>
      <c r="C609" s="49">
        <v>1</v>
      </c>
      <c r="D609" s="49" t="s">
        <v>38</v>
      </c>
      <c r="E609" s="49">
        <v>1.5301731000000001</v>
      </c>
      <c r="F609" s="49">
        <v>1.6351150000000001</v>
      </c>
      <c r="G609" s="49">
        <v>3</v>
      </c>
      <c r="H609" s="49">
        <v>1709.886</v>
      </c>
      <c r="I609" s="49">
        <v>17580.205999999998</v>
      </c>
      <c r="J609" s="49">
        <v>88.5</v>
      </c>
      <c r="K609" s="49">
        <v>1.090722E-2</v>
      </c>
      <c r="L609" s="49">
        <v>1.0858039999999999E-2</v>
      </c>
      <c r="M609" s="49">
        <v>4.5671099999999999E-2</v>
      </c>
      <c r="N609" s="49">
        <v>-0.1049419</v>
      </c>
      <c r="O609" s="49">
        <v>-0.16340091000000001</v>
      </c>
      <c r="P609" s="49">
        <v>-0.12914758000000001</v>
      </c>
      <c r="Q609" s="49">
        <v>-0.1049419</v>
      </c>
      <c r="R609" s="49">
        <v>-8.0736219999999997E-2</v>
      </c>
      <c r="S609" s="49">
        <v>-4.6482889999999999E-2</v>
      </c>
      <c r="T609" s="49" t="s">
        <v>19</v>
      </c>
      <c r="W609" s="7"/>
    </row>
    <row r="610" spans="1:23" x14ac:dyDescent="0.25">
      <c r="A610" s="49" t="str">
        <f t="shared" si="9"/>
        <v>41850Greater Fresno Area3_22All</v>
      </c>
      <c r="B610" s="7">
        <v>41850</v>
      </c>
      <c r="C610" s="49">
        <v>22</v>
      </c>
      <c r="D610" s="49" t="s">
        <v>38</v>
      </c>
      <c r="E610" s="49">
        <v>2.4780644000000001</v>
      </c>
      <c r="F610" s="49">
        <v>2.6283333</v>
      </c>
      <c r="G610" s="49">
        <v>3</v>
      </c>
      <c r="H610" s="49">
        <v>1709.886</v>
      </c>
      <c r="I610" s="49">
        <v>17580.205999999998</v>
      </c>
      <c r="J610" s="49">
        <v>90.5</v>
      </c>
      <c r="K610" s="49">
        <v>1.4050099999999999E-2</v>
      </c>
      <c r="L610" s="49">
        <v>1.398377E-2</v>
      </c>
      <c r="M610" s="49">
        <v>5.8824799999999997E-2</v>
      </c>
      <c r="N610" s="49">
        <v>-0.15026890000000001</v>
      </c>
      <c r="O610" s="49">
        <v>-0.22556464000000001</v>
      </c>
      <c r="P610" s="49">
        <v>-0.18144604</v>
      </c>
      <c r="Q610" s="49">
        <v>-0.15026890000000001</v>
      </c>
      <c r="R610" s="49">
        <v>-0.11909176</v>
      </c>
      <c r="S610" s="49">
        <v>-7.4973159999999997E-2</v>
      </c>
      <c r="T610" s="49" t="s">
        <v>19</v>
      </c>
      <c r="W610" s="7"/>
    </row>
    <row r="611" spans="1:23" x14ac:dyDescent="0.25">
      <c r="A611" s="49" t="str">
        <f t="shared" si="9"/>
        <v>41850Greater Fresno Area3_6All</v>
      </c>
      <c r="B611" s="7">
        <v>41850</v>
      </c>
      <c r="C611" s="49">
        <v>6</v>
      </c>
      <c r="D611" s="49" t="s">
        <v>38</v>
      </c>
      <c r="E611" s="49">
        <v>1.0155794</v>
      </c>
      <c r="F611" s="49">
        <v>1.0649925</v>
      </c>
      <c r="G611" s="49">
        <v>3</v>
      </c>
      <c r="H611" s="49">
        <v>1709.886</v>
      </c>
      <c r="I611" s="49">
        <v>17580.205999999998</v>
      </c>
      <c r="J611" s="49">
        <v>82.5</v>
      </c>
      <c r="K611" s="49">
        <v>7.8946899999999993E-3</v>
      </c>
      <c r="L611" s="49">
        <v>7.6356799999999997E-3</v>
      </c>
      <c r="M611" s="49">
        <v>3.2591000000000002E-2</v>
      </c>
      <c r="N611" s="49">
        <v>-4.9413100000000001E-2</v>
      </c>
      <c r="O611" s="49">
        <v>-9.1129580000000002E-2</v>
      </c>
      <c r="P611" s="49">
        <v>-6.6686330000000002E-2</v>
      </c>
      <c r="Q611" s="49">
        <v>-4.9413100000000001E-2</v>
      </c>
      <c r="R611" s="49">
        <v>-3.2139870000000001E-2</v>
      </c>
      <c r="S611" s="49">
        <v>-7.6966200000000004E-3</v>
      </c>
      <c r="T611" s="49" t="s">
        <v>19</v>
      </c>
      <c r="W611" s="7"/>
    </row>
    <row r="612" spans="1:23" x14ac:dyDescent="0.25">
      <c r="A612" s="49" t="str">
        <f t="shared" si="9"/>
        <v>41850Greater Fresno Area3_24All</v>
      </c>
      <c r="B612" s="7">
        <v>41850</v>
      </c>
      <c r="C612" s="49">
        <v>24</v>
      </c>
      <c r="D612" s="49" t="s">
        <v>38</v>
      </c>
      <c r="E612" s="49">
        <v>1.6921837</v>
      </c>
      <c r="F612" s="49">
        <v>1.8097291</v>
      </c>
      <c r="G612" s="49">
        <v>3</v>
      </c>
      <c r="H612" s="49">
        <v>1709.886</v>
      </c>
      <c r="I612" s="49">
        <v>17580.205999999998</v>
      </c>
      <c r="J612" s="49">
        <v>86.5</v>
      </c>
      <c r="K612" s="49">
        <v>1.161045E-2</v>
      </c>
      <c r="L612" s="49">
        <v>1.188867E-2</v>
      </c>
      <c r="M612" s="49">
        <v>4.9314999999999998E-2</v>
      </c>
      <c r="N612" s="49">
        <v>-0.11754539999999999</v>
      </c>
      <c r="O612" s="49">
        <v>-0.18066860000000001</v>
      </c>
      <c r="P612" s="49">
        <v>-0.14368234999999999</v>
      </c>
      <c r="Q612" s="49">
        <v>-0.11754539999999999</v>
      </c>
      <c r="R612" s="49">
        <v>-9.1408450000000002E-2</v>
      </c>
      <c r="S612" s="49">
        <v>-5.4422199999999997E-2</v>
      </c>
      <c r="T612" s="49" t="s">
        <v>19</v>
      </c>
      <c r="W612" s="7"/>
    </row>
    <row r="613" spans="1:23" x14ac:dyDescent="0.25">
      <c r="A613" s="49" t="str">
        <f t="shared" si="9"/>
        <v>41850Greater Fresno Area3_2All</v>
      </c>
      <c r="B613" s="7">
        <v>41850</v>
      </c>
      <c r="C613" s="49">
        <v>2</v>
      </c>
      <c r="D613" s="49" t="s">
        <v>38</v>
      </c>
      <c r="E613" s="49">
        <v>1.3522225999999999</v>
      </c>
      <c r="F613" s="49">
        <v>1.4026662000000001</v>
      </c>
      <c r="G613" s="49">
        <v>3</v>
      </c>
      <c r="H613" s="49">
        <v>1709.886</v>
      </c>
      <c r="I613" s="49">
        <v>17580.205999999998</v>
      </c>
      <c r="J613" s="49">
        <v>87</v>
      </c>
      <c r="K613" s="49">
        <v>1.001179E-2</v>
      </c>
      <c r="L613" s="49">
        <v>9.4659500000000008E-3</v>
      </c>
      <c r="M613" s="49">
        <v>4.0883500000000003E-2</v>
      </c>
      <c r="N613" s="49">
        <v>-5.0443599999999998E-2</v>
      </c>
      <c r="O613" s="49">
        <v>-0.10277448</v>
      </c>
      <c r="P613" s="49">
        <v>-7.211186E-2</v>
      </c>
      <c r="Q613" s="49">
        <v>-5.0443599999999998E-2</v>
      </c>
      <c r="R613" s="49">
        <v>-2.8775350000000002E-2</v>
      </c>
      <c r="S613" s="49">
        <v>1.8872800000000001E-3</v>
      </c>
      <c r="T613" s="49" t="s">
        <v>19</v>
      </c>
      <c r="W613" s="7"/>
    </row>
    <row r="614" spans="1:23" x14ac:dyDescent="0.25">
      <c r="A614" s="49" t="str">
        <f t="shared" si="9"/>
        <v>41850Greater Fresno Area3_15All</v>
      </c>
      <c r="B614" s="7">
        <v>41850</v>
      </c>
      <c r="C614" s="49">
        <v>15</v>
      </c>
      <c r="D614" s="49" t="s">
        <v>38</v>
      </c>
      <c r="E614" s="49">
        <v>2.106147</v>
      </c>
      <c r="F614" s="49">
        <v>2.2062347</v>
      </c>
      <c r="G614" s="49">
        <v>3</v>
      </c>
      <c r="H614" s="49">
        <v>1709.886</v>
      </c>
      <c r="I614" s="49">
        <v>17580.205999999998</v>
      </c>
      <c r="J614" s="49">
        <v>94.5</v>
      </c>
      <c r="K614" s="49">
        <v>1.471504E-2</v>
      </c>
      <c r="L614" s="49">
        <v>1.508397E-2</v>
      </c>
      <c r="M614" s="49">
        <v>6.2536400000000006E-2</v>
      </c>
      <c r="N614" s="49">
        <v>-0.1000877</v>
      </c>
      <c r="O614" s="49">
        <v>-0.18013429</v>
      </c>
      <c r="P614" s="49">
        <v>-0.13323198999999999</v>
      </c>
      <c r="Q614" s="49">
        <v>-0.1000877</v>
      </c>
      <c r="R614" s="49">
        <v>-6.6943409999999995E-2</v>
      </c>
      <c r="S614" s="49">
        <v>-2.0041110000000001E-2</v>
      </c>
      <c r="T614" s="49" t="s">
        <v>19</v>
      </c>
      <c r="W614" s="7"/>
    </row>
    <row r="615" spans="1:23" x14ac:dyDescent="0.25">
      <c r="A615" s="49" t="str">
        <f t="shared" si="9"/>
        <v>41850Greater Fresno Area3_19All</v>
      </c>
      <c r="B615" s="7">
        <v>41850</v>
      </c>
      <c r="C615" s="49">
        <v>19</v>
      </c>
      <c r="D615" s="49" t="s">
        <v>38</v>
      </c>
      <c r="E615" s="49">
        <v>2.9806455999999999</v>
      </c>
      <c r="F615" s="49">
        <v>3.0273500000000002</v>
      </c>
      <c r="G615" s="49">
        <v>3</v>
      </c>
      <c r="H615" s="49">
        <v>1709.886</v>
      </c>
      <c r="I615" s="49">
        <v>17580.205999999998</v>
      </c>
      <c r="J615" s="49">
        <v>100.5</v>
      </c>
      <c r="K615" s="49">
        <v>1.5557039999999999E-2</v>
      </c>
      <c r="L615" s="49">
        <v>1.5002349999999999E-2</v>
      </c>
      <c r="M615" s="49">
        <v>6.4131300000000002E-2</v>
      </c>
      <c r="N615" s="49">
        <v>-4.67044E-2</v>
      </c>
      <c r="O615" s="49">
        <v>-0.12879246</v>
      </c>
      <c r="P615" s="49">
        <v>-8.0693989999999993E-2</v>
      </c>
      <c r="Q615" s="49">
        <v>-4.67044E-2</v>
      </c>
      <c r="R615" s="49">
        <v>-1.271481E-2</v>
      </c>
      <c r="S615" s="49">
        <v>3.5383659999999997E-2</v>
      </c>
      <c r="T615" s="49" t="s">
        <v>19</v>
      </c>
      <c r="W615" s="7"/>
    </row>
    <row r="616" spans="1:23" x14ac:dyDescent="0.25">
      <c r="A616" s="49" t="str">
        <f t="shared" si="9"/>
        <v>41850Greater Fresno Area3_5All</v>
      </c>
      <c r="B616" s="7">
        <v>41850</v>
      </c>
      <c r="C616" s="49">
        <v>5</v>
      </c>
      <c r="D616" s="49" t="s">
        <v>38</v>
      </c>
      <c r="E616" s="49">
        <v>1.0378787</v>
      </c>
      <c r="F616" s="49">
        <v>1.0690077</v>
      </c>
      <c r="G616" s="49">
        <v>3</v>
      </c>
      <c r="H616" s="49">
        <v>1709.886</v>
      </c>
      <c r="I616" s="49">
        <v>17580.205999999998</v>
      </c>
      <c r="J616" s="49">
        <v>82.5</v>
      </c>
      <c r="K616" s="49">
        <v>7.7285299999999999E-3</v>
      </c>
      <c r="L616" s="49">
        <v>7.8005000000000001E-3</v>
      </c>
      <c r="M616" s="49">
        <v>3.2586299999999999E-2</v>
      </c>
      <c r="N616" s="49">
        <v>-3.1129E-2</v>
      </c>
      <c r="O616" s="49">
        <v>-7.2839459999999995E-2</v>
      </c>
      <c r="P616" s="49">
        <v>-4.8399739999999997E-2</v>
      </c>
      <c r="Q616" s="49">
        <v>-3.1129E-2</v>
      </c>
      <c r="R616" s="49">
        <v>-1.3858260000000001E-2</v>
      </c>
      <c r="S616" s="49">
        <v>1.0581460000000001E-2</v>
      </c>
      <c r="T616" s="49" t="s">
        <v>19</v>
      </c>
      <c r="W616" s="7"/>
    </row>
    <row r="617" spans="1:23" x14ac:dyDescent="0.25">
      <c r="A617" s="49" t="str">
        <f t="shared" si="9"/>
        <v>41850Greater Fresno Area3_20All</v>
      </c>
      <c r="B617" s="7">
        <v>41850</v>
      </c>
      <c r="C617" s="49">
        <v>20</v>
      </c>
      <c r="D617" s="49" t="s">
        <v>38</v>
      </c>
      <c r="E617" s="49">
        <v>2.8704754000000001</v>
      </c>
      <c r="F617" s="49">
        <v>2.9234366000000001</v>
      </c>
      <c r="G617" s="49">
        <v>3</v>
      </c>
      <c r="H617" s="49">
        <v>1709.886</v>
      </c>
      <c r="I617" s="49">
        <v>17580.205999999998</v>
      </c>
      <c r="J617" s="49">
        <v>99</v>
      </c>
      <c r="K617" s="49">
        <v>1.509227E-2</v>
      </c>
      <c r="L617" s="49">
        <v>1.4864749999999999E-2</v>
      </c>
      <c r="M617" s="49">
        <v>6.2860799999999994E-2</v>
      </c>
      <c r="N617" s="49">
        <v>-5.29612E-2</v>
      </c>
      <c r="O617" s="49">
        <v>-0.13342302</v>
      </c>
      <c r="P617" s="49">
        <v>-8.6277419999999994E-2</v>
      </c>
      <c r="Q617" s="49">
        <v>-5.29612E-2</v>
      </c>
      <c r="R617" s="49">
        <v>-1.9644979999999999E-2</v>
      </c>
      <c r="S617" s="49">
        <v>2.750062E-2</v>
      </c>
      <c r="T617" s="49" t="s">
        <v>19</v>
      </c>
      <c r="W617" s="7"/>
    </row>
    <row r="618" spans="1:23" x14ac:dyDescent="0.25">
      <c r="A618" s="49" t="str">
        <f t="shared" si="9"/>
        <v>41850Greater Fresno Area3_21All</v>
      </c>
      <c r="B618" s="7">
        <v>41850</v>
      </c>
      <c r="C618" s="49">
        <v>21</v>
      </c>
      <c r="D618" s="49" t="s">
        <v>38</v>
      </c>
      <c r="E618" s="49">
        <v>2.6882655999999998</v>
      </c>
      <c r="F618" s="49">
        <v>2.7886224999999998</v>
      </c>
      <c r="G618" s="49">
        <v>3</v>
      </c>
      <c r="H618" s="49">
        <v>1709.886</v>
      </c>
      <c r="I618" s="49">
        <v>17580.205999999998</v>
      </c>
      <c r="J618" s="49">
        <v>95.5</v>
      </c>
      <c r="K618" s="49">
        <v>1.418086E-2</v>
      </c>
      <c r="L618" s="49">
        <v>1.420648E-2</v>
      </c>
      <c r="M618" s="49">
        <v>5.9567000000000002E-2</v>
      </c>
      <c r="N618" s="49">
        <v>-0.1003569</v>
      </c>
      <c r="O618" s="49">
        <v>-0.17660265999999999</v>
      </c>
      <c r="P618" s="49">
        <v>-0.13192740999999999</v>
      </c>
      <c r="Q618" s="49">
        <v>-0.1003569</v>
      </c>
      <c r="R618" s="49">
        <v>-6.8786390000000003E-2</v>
      </c>
      <c r="S618" s="49">
        <v>-2.411114E-2</v>
      </c>
      <c r="T618" s="49" t="s">
        <v>19</v>
      </c>
      <c r="W618" s="7"/>
    </row>
    <row r="619" spans="1:23" x14ac:dyDescent="0.25">
      <c r="A619" s="49" t="str">
        <f t="shared" si="9"/>
        <v>41850Greater Fresno Area3_17All</v>
      </c>
      <c r="B619" s="7">
        <v>41850</v>
      </c>
      <c r="C619" s="49">
        <v>17</v>
      </c>
      <c r="D619" s="49" t="s">
        <v>38</v>
      </c>
      <c r="E619" s="49">
        <v>2.6887721</v>
      </c>
      <c r="F619" s="49">
        <v>2.7395334</v>
      </c>
      <c r="G619" s="49">
        <v>3</v>
      </c>
      <c r="H619" s="49">
        <v>1709.886</v>
      </c>
      <c r="I619" s="49">
        <v>17580.205999999998</v>
      </c>
      <c r="J619" s="49">
        <v>99.5</v>
      </c>
      <c r="K619" s="49">
        <v>1.557739E-2</v>
      </c>
      <c r="L619" s="49">
        <v>1.548219E-2</v>
      </c>
      <c r="M619" s="49">
        <v>6.5173800000000004E-2</v>
      </c>
      <c r="N619" s="49">
        <v>-5.0761300000000002E-2</v>
      </c>
      <c r="O619" s="49">
        <v>-0.13418376000000001</v>
      </c>
      <c r="P619" s="49">
        <v>-8.5303409999999996E-2</v>
      </c>
      <c r="Q619" s="49">
        <v>-5.0761300000000002E-2</v>
      </c>
      <c r="R619" s="49">
        <v>-1.6219190000000001E-2</v>
      </c>
      <c r="S619" s="49">
        <v>3.2661160000000002E-2</v>
      </c>
      <c r="T619" s="49" t="s">
        <v>19</v>
      </c>
      <c r="W619" s="7"/>
    </row>
    <row r="620" spans="1:23" x14ac:dyDescent="0.25">
      <c r="A620" s="49" t="str">
        <f t="shared" si="9"/>
        <v>41850Greater Fresno Area3_3All</v>
      </c>
      <c r="B620" s="7">
        <v>41850</v>
      </c>
      <c r="C620" s="49">
        <v>3</v>
      </c>
      <c r="D620" s="49" t="s">
        <v>38</v>
      </c>
      <c r="E620" s="49">
        <v>1.1761093</v>
      </c>
      <c r="F620" s="49">
        <v>1.2390861</v>
      </c>
      <c r="G620" s="49">
        <v>3</v>
      </c>
      <c r="H620" s="49">
        <v>1709.886</v>
      </c>
      <c r="I620" s="49">
        <v>17580.205999999998</v>
      </c>
      <c r="J620" s="49">
        <v>86</v>
      </c>
      <c r="K620" s="49">
        <v>8.74109E-3</v>
      </c>
      <c r="L620" s="49">
        <v>8.7364599999999997E-3</v>
      </c>
      <c r="M620" s="49">
        <v>3.6674100000000001E-2</v>
      </c>
      <c r="N620" s="49">
        <v>-6.2976799999999999E-2</v>
      </c>
      <c r="O620" s="49">
        <v>-0.10991964999999999</v>
      </c>
      <c r="P620" s="49">
        <v>-8.2414070000000006E-2</v>
      </c>
      <c r="Q620" s="49">
        <v>-6.2976799999999999E-2</v>
      </c>
      <c r="R620" s="49">
        <v>-4.353953E-2</v>
      </c>
      <c r="S620" s="49">
        <v>-1.6033950000000002E-2</v>
      </c>
      <c r="T620" s="49" t="s">
        <v>19</v>
      </c>
      <c r="W620" s="7"/>
    </row>
    <row r="621" spans="1:23" x14ac:dyDescent="0.25">
      <c r="A621" s="49" t="str">
        <f t="shared" si="9"/>
        <v>41850Greater Fresno Area3_12All</v>
      </c>
      <c r="B621" s="7">
        <v>41850</v>
      </c>
      <c r="C621" s="49">
        <v>12</v>
      </c>
      <c r="D621" s="49" t="s">
        <v>38</v>
      </c>
      <c r="E621" s="49">
        <v>1.5153996000000001</v>
      </c>
      <c r="F621" s="49">
        <v>1.4267658000000001</v>
      </c>
      <c r="G621" s="49">
        <v>3</v>
      </c>
      <c r="H621" s="49">
        <v>1709.886</v>
      </c>
      <c r="I621" s="49">
        <v>17580.205999999998</v>
      </c>
      <c r="J621" s="49">
        <v>92.5</v>
      </c>
      <c r="K621" s="49">
        <v>1.253201E-2</v>
      </c>
      <c r="L621" s="49">
        <v>1.174738E-2</v>
      </c>
      <c r="M621" s="49">
        <v>5.0967999999999999E-2</v>
      </c>
      <c r="N621" s="49">
        <v>8.8633799999999999E-2</v>
      </c>
      <c r="O621" s="49">
        <v>2.3394760000000001E-2</v>
      </c>
      <c r="P621" s="49">
        <v>6.1620759999999997E-2</v>
      </c>
      <c r="Q621" s="49">
        <v>8.8633799999999999E-2</v>
      </c>
      <c r="R621" s="49">
        <v>0.11564684</v>
      </c>
      <c r="S621" s="49">
        <v>0.15387284000000001</v>
      </c>
      <c r="T621" s="49" t="s">
        <v>19</v>
      </c>
      <c r="W621" s="7"/>
    </row>
    <row r="622" spans="1:23" x14ac:dyDescent="0.25">
      <c r="A622" s="49" t="str">
        <f t="shared" si="9"/>
        <v>41850Greater Fresno Area3_9All</v>
      </c>
      <c r="B622" s="7">
        <v>41850</v>
      </c>
      <c r="C622" s="49">
        <v>9</v>
      </c>
      <c r="D622" s="49" t="s">
        <v>38</v>
      </c>
      <c r="E622" s="49">
        <v>1.1048296</v>
      </c>
      <c r="F622" s="49">
        <v>1.1310043000000001</v>
      </c>
      <c r="G622" s="49">
        <v>3</v>
      </c>
      <c r="H622" s="49">
        <v>1709.886</v>
      </c>
      <c r="I622" s="49">
        <v>17580.205999999998</v>
      </c>
      <c r="J622" s="49">
        <v>80.5</v>
      </c>
      <c r="K622" s="49">
        <v>9.1043200000000008E-3</v>
      </c>
      <c r="L622" s="49">
        <v>8.5071899999999995E-3</v>
      </c>
      <c r="M622" s="49">
        <v>3.69723E-2</v>
      </c>
      <c r="N622" s="49">
        <v>-2.6174699999999999E-2</v>
      </c>
      <c r="O622" s="49">
        <v>-7.3499239999999993E-2</v>
      </c>
      <c r="P622" s="49">
        <v>-4.5770020000000002E-2</v>
      </c>
      <c r="Q622" s="49">
        <v>-2.6174699999999999E-2</v>
      </c>
      <c r="R622" s="49">
        <v>-6.5793800000000001E-3</v>
      </c>
      <c r="S622" s="49">
        <v>2.114984E-2</v>
      </c>
      <c r="T622" s="49" t="s">
        <v>19</v>
      </c>
      <c r="W622" s="7"/>
    </row>
    <row r="623" spans="1:23" x14ac:dyDescent="0.25">
      <c r="A623" s="49" t="str">
        <f t="shared" si="9"/>
        <v>41850Greater Fresno Area3_14All</v>
      </c>
      <c r="B623" s="7">
        <v>41850</v>
      </c>
      <c r="C623" s="49">
        <v>14</v>
      </c>
      <c r="D623" s="49" t="s">
        <v>38</v>
      </c>
      <c r="E623" s="49">
        <v>1.9604788</v>
      </c>
      <c r="F623" s="49">
        <v>2.1628042999999999</v>
      </c>
      <c r="G623" s="49">
        <v>3</v>
      </c>
      <c r="H623" s="49">
        <v>1709.886</v>
      </c>
      <c r="I623" s="49">
        <v>17580.205999999998</v>
      </c>
      <c r="J623" s="49">
        <v>92.5</v>
      </c>
      <c r="K623" s="49">
        <v>1.4011620000000001E-2</v>
      </c>
      <c r="L623" s="49">
        <v>1.459538E-2</v>
      </c>
      <c r="M623" s="49">
        <v>6.0044300000000002E-2</v>
      </c>
      <c r="N623" s="49">
        <v>-0.20232549999999999</v>
      </c>
      <c r="O623" s="49">
        <v>-0.27918219999999999</v>
      </c>
      <c r="P623" s="49">
        <v>-0.23414898000000001</v>
      </c>
      <c r="Q623" s="49">
        <v>-0.20232549999999999</v>
      </c>
      <c r="R623" s="49">
        <v>-0.17050202</v>
      </c>
      <c r="S623" s="49">
        <v>-0.12546879999999999</v>
      </c>
      <c r="T623" s="49" t="s">
        <v>19</v>
      </c>
      <c r="W623" s="7"/>
    </row>
    <row r="624" spans="1:23" x14ac:dyDescent="0.25">
      <c r="A624" s="49" t="str">
        <f t="shared" si="9"/>
        <v>41850Greater Fresno Area3_4All</v>
      </c>
      <c r="B624" s="7">
        <v>41850</v>
      </c>
      <c r="C624" s="49">
        <v>4</v>
      </c>
      <c r="D624" s="49" t="s">
        <v>38</v>
      </c>
      <c r="E624" s="49">
        <v>1.1017311000000001</v>
      </c>
      <c r="F624" s="49">
        <v>1.1252088</v>
      </c>
      <c r="G624" s="49">
        <v>3</v>
      </c>
      <c r="H624" s="49">
        <v>1709.886</v>
      </c>
      <c r="I624" s="49">
        <v>17580.205999999998</v>
      </c>
      <c r="J624" s="49">
        <v>84.5</v>
      </c>
      <c r="K624" s="49">
        <v>8.2060799999999993E-3</v>
      </c>
      <c r="L624" s="49">
        <v>8.1569399999999997E-3</v>
      </c>
      <c r="M624" s="49">
        <v>3.4335299999999999E-2</v>
      </c>
      <c r="N624" s="49">
        <v>-2.3477700000000001E-2</v>
      </c>
      <c r="O624" s="49">
        <v>-6.7426879999999995E-2</v>
      </c>
      <c r="P624" s="49">
        <v>-4.1675410000000003E-2</v>
      </c>
      <c r="Q624" s="49">
        <v>-2.3477700000000001E-2</v>
      </c>
      <c r="R624" s="49">
        <v>-5.27999E-3</v>
      </c>
      <c r="S624" s="49">
        <v>2.047148E-2</v>
      </c>
      <c r="T624" s="49" t="s">
        <v>19</v>
      </c>
      <c r="W624" s="7"/>
    </row>
    <row r="625" spans="1:23" x14ac:dyDescent="0.25">
      <c r="A625" s="49" t="str">
        <f t="shared" si="9"/>
        <v>41850Greater Fresno Area3_18All</v>
      </c>
      <c r="B625" s="7">
        <v>41850</v>
      </c>
      <c r="C625" s="49">
        <v>18</v>
      </c>
      <c r="D625" s="49" t="s">
        <v>38</v>
      </c>
      <c r="E625" s="49">
        <v>2.9587628000000001</v>
      </c>
      <c r="F625" s="49">
        <v>2.9900783</v>
      </c>
      <c r="G625" s="49">
        <v>3</v>
      </c>
      <c r="H625" s="49">
        <v>1709.886</v>
      </c>
      <c r="I625" s="49">
        <v>17580.205999999998</v>
      </c>
      <c r="J625" s="49">
        <v>100</v>
      </c>
      <c r="K625" s="49">
        <v>1.562267E-2</v>
      </c>
      <c r="L625" s="49">
        <v>1.531485E-2</v>
      </c>
      <c r="M625" s="49">
        <v>6.4919099999999993E-2</v>
      </c>
      <c r="N625" s="49">
        <v>-3.1315500000000003E-2</v>
      </c>
      <c r="O625" s="49">
        <v>-0.11441195</v>
      </c>
      <c r="P625" s="49">
        <v>-6.5722619999999995E-2</v>
      </c>
      <c r="Q625" s="49">
        <v>-3.1315500000000003E-2</v>
      </c>
      <c r="R625" s="49">
        <v>3.0916199999999998E-3</v>
      </c>
      <c r="S625" s="49">
        <v>5.1780949999999999E-2</v>
      </c>
      <c r="T625" s="49" t="s">
        <v>19</v>
      </c>
      <c r="W625" s="7"/>
    </row>
    <row r="626" spans="1:23" x14ac:dyDescent="0.25">
      <c r="A626" s="49" t="str">
        <f t="shared" si="9"/>
        <v>41850Greater Fresno Area4_18All</v>
      </c>
      <c r="B626" s="7">
        <v>41850</v>
      </c>
      <c r="C626" s="49">
        <v>18</v>
      </c>
      <c r="D626" s="49" t="s">
        <v>38</v>
      </c>
      <c r="E626" s="49">
        <v>2.9587628000000001</v>
      </c>
      <c r="F626" s="49">
        <v>2.9831037</v>
      </c>
      <c r="G626" s="49">
        <v>4</v>
      </c>
      <c r="H626" s="49">
        <v>1812.6</v>
      </c>
      <c r="I626" s="49">
        <v>17580.205999999998</v>
      </c>
      <c r="J626" s="49">
        <v>100</v>
      </c>
      <c r="K626" s="49">
        <v>1.562267E-2</v>
      </c>
      <c r="L626" s="49">
        <v>1.5864099999999999E-2</v>
      </c>
      <c r="M626" s="49">
        <v>6.5537899999999996E-2</v>
      </c>
      <c r="N626" s="49">
        <v>-2.4340899999999999E-2</v>
      </c>
      <c r="O626" s="49">
        <v>-0.10822941</v>
      </c>
      <c r="P626" s="49">
        <v>-5.9075990000000002E-2</v>
      </c>
      <c r="Q626" s="49">
        <v>-2.4340899999999999E-2</v>
      </c>
      <c r="R626" s="49">
        <v>1.0394189999999999E-2</v>
      </c>
      <c r="S626" s="49">
        <v>5.9547610000000001E-2</v>
      </c>
      <c r="T626" s="49" t="s">
        <v>19</v>
      </c>
      <c r="W626" s="7"/>
    </row>
    <row r="627" spans="1:23" x14ac:dyDescent="0.25">
      <c r="A627" s="49" t="str">
        <f t="shared" si="9"/>
        <v>41850Greater Fresno Area4_14All</v>
      </c>
      <c r="B627" s="7">
        <v>41850</v>
      </c>
      <c r="C627" s="49">
        <v>14</v>
      </c>
      <c r="D627" s="49" t="s">
        <v>38</v>
      </c>
      <c r="E627" s="49">
        <v>1.9604788</v>
      </c>
      <c r="F627" s="49">
        <v>1.7647647</v>
      </c>
      <c r="G627" s="49">
        <v>4</v>
      </c>
      <c r="H627" s="49">
        <v>1812.6</v>
      </c>
      <c r="I627" s="49">
        <v>17580.205999999998</v>
      </c>
      <c r="J627" s="49">
        <v>92.5</v>
      </c>
      <c r="K627" s="49">
        <v>1.4011620000000001E-2</v>
      </c>
      <c r="L627" s="49">
        <v>1.2602759999999999E-2</v>
      </c>
      <c r="M627" s="49">
        <v>5.5515200000000001E-2</v>
      </c>
      <c r="N627" s="49">
        <v>0.1957141</v>
      </c>
      <c r="O627" s="49">
        <v>0.12465464</v>
      </c>
      <c r="P627" s="49">
        <v>0.16629104</v>
      </c>
      <c r="Q627" s="49">
        <v>0.1957141</v>
      </c>
      <c r="R627" s="49">
        <v>0.22513716</v>
      </c>
      <c r="S627" s="49">
        <v>0.26677356000000002</v>
      </c>
      <c r="T627" s="49" t="s">
        <v>19</v>
      </c>
      <c r="W627" s="7"/>
    </row>
    <row r="628" spans="1:23" x14ac:dyDescent="0.25">
      <c r="A628" s="49" t="str">
        <f t="shared" si="9"/>
        <v>41850Greater Fresno Area4_1All</v>
      </c>
      <c r="B628" s="7">
        <v>41850</v>
      </c>
      <c r="C628" s="49">
        <v>1</v>
      </c>
      <c r="D628" s="49" t="s">
        <v>38</v>
      </c>
      <c r="E628" s="49">
        <v>1.5301731000000001</v>
      </c>
      <c r="F628" s="49">
        <v>1.6587810000000001</v>
      </c>
      <c r="G628" s="49">
        <v>4</v>
      </c>
      <c r="H628" s="49">
        <v>1812.6</v>
      </c>
      <c r="I628" s="49">
        <v>17580.205999999998</v>
      </c>
      <c r="J628" s="49">
        <v>88.5</v>
      </c>
      <c r="K628" s="49">
        <v>1.090722E-2</v>
      </c>
      <c r="L628" s="49">
        <v>1.1837530000000001E-2</v>
      </c>
      <c r="M628" s="49">
        <v>4.7359999999999999E-2</v>
      </c>
      <c r="N628" s="49">
        <v>-0.1286079</v>
      </c>
      <c r="O628" s="49">
        <v>-0.1892287</v>
      </c>
      <c r="P628" s="49">
        <v>-0.1537087</v>
      </c>
      <c r="Q628" s="49">
        <v>-0.1286079</v>
      </c>
      <c r="R628" s="49">
        <v>-0.1035071</v>
      </c>
      <c r="S628" s="49">
        <v>-6.7987099999999995E-2</v>
      </c>
      <c r="T628" s="49" t="s">
        <v>19</v>
      </c>
      <c r="W628" s="7"/>
    </row>
    <row r="629" spans="1:23" x14ac:dyDescent="0.25">
      <c r="A629" s="49" t="str">
        <f t="shared" si="9"/>
        <v>41850Greater Fresno Area4_22All</v>
      </c>
      <c r="B629" s="7">
        <v>41850</v>
      </c>
      <c r="C629" s="49">
        <v>22</v>
      </c>
      <c r="D629" s="49" t="s">
        <v>38</v>
      </c>
      <c r="E629" s="49">
        <v>2.4780644000000001</v>
      </c>
      <c r="F629" s="49">
        <v>2.5280976000000002</v>
      </c>
      <c r="G629" s="49">
        <v>4</v>
      </c>
      <c r="H629" s="49">
        <v>1812.6</v>
      </c>
      <c r="I629" s="49">
        <v>17580.205999999998</v>
      </c>
      <c r="J629" s="49">
        <v>90.5</v>
      </c>
      <c r="K629" s="49">
        <v>1.4050099999999999E-2</v>
      </c>
      <c r="L629" s="49">
        <v>1.4079690000000001E-2</v>
      </c>
      <c r="M629" s="49">
        <v>5.8553800000000003E-2</v>
      </c>
      <c r="N629" s="49">
        <v>-5.00332E-2</v>
      </c>
      <c r="O629" s="49">
        <v>-0.12498206000000001</v>
      </c>
      <c r="P629" s="49">
        <v>-8.106671E-2</v>
      </c>
      <c r="Q629" s="49">
        <v>-5.00332E-2</v>
      </c>
      <c r="R629" s="49">
        <v>-1.899969E-2</v>
      </c>
      <c r="S629" s="49">
        <v>2.4915659999999999E-2</v>
      </c>
      <c r="T629" s="49" t="s">
        <v>19</v>
      </c>
      <c r="W629" s="7"/>
    </row>
    <row r="630" spans="1:23" x14ac:dyDescent="0.25">
      <c r="A630" s="49" t="str">
        <f t="shared" si="9"/>
        <v>41850Greater Fresno Area4_19All</v>
      </c>
      <c r="B630" s="7">
        <v>41850</v>
      </c>
      <c r="C630" s="49">
        <v>19</v>
      </c>
      <c r="D630" s="49" t="s">
        <v>38</v>
      </c>
      <c r="E630" s="49">
        <v>2.9806455999999999</v>
      </c>
      <c r="F630" s="49">
        <v>3.0444000999999998</v>
      </c>
      <c r="G630" s="49">
        <v>4</v>
      </c>
      <c r="H630" s="49">
        <v>1812.6</v>
      </c>
      <c r="I630" s="49">
        <v>17580.205999999998</v>
      </c>
      <c r="J630" s="49">
        <v>100.5</v>
      </c>
      <c r="K630" s="49">
        <v>1.5557039999999999E-2</v>
      </c>
      <c r="L630" s="49">
        <v>1.5968880000000001E-2</v>
      </c>
      <c r="M630" s="49">
        <v>6.5618599999999999E-2</v>
      </c>
      <c r="N630" s="49">
        <v>-6.3754500000000006E-2</v>
      </c>
      <c r="O630" s="49">
        <v>-0.14774630999999999</v>
      </c>
      <c r="P630" s="49">
        <v>-9.8532359999999999E-2</v>
      </c>
      <c r="Q630" s="49">
        <v>-6.3754500000000006E-2</v>
      </c>
      <c r="R630" s="49">
        <v>-2.8976640000000001E-2</v>
      </c>
      <c r="S630" s="49">
        <v>2.0237310000000001E-2</v>
      </c>
      <c r="T630" s="49" t="s">
        <v>19</v>
      </c>
      <c r="W630" s="7"/>
    </row>
    <row r="631" spans="1:23" x14ac:dyDescent="0.25">
      <c r="A631" s="49" t="str">
        <f t="shared" si="9"/>
        <v>41850Greater Fresno Area4_6All</v>
      </c>
      <c r="B631" s="7">
        <v>41850</v>
      </c>
      <c r="C631" s="49">
        <v>6</v>
      </c>
      <c r="D631" s="49" t="s">
        <v>38</v>
      </c>
      <c r="E631" s="49">
        <v>1.0155794</v>
      </c>
      <c r="F631" s="49">
        <v>1.0486633000000001</v>
      </c>
      <c r="G631" s="49">
        <v>4</v>
      </c>
      <c r="H631" s="49">
        <v>1812.6</v>
      </c>
      <c r="I631" s="49">
        <v>17580.205999999998</v>
      </c>
      <c r="J631" s="49">
        <v>82.5</v>
      </c>
      <c r="K631" s="49">
        <v>7.8946899999999993E-3</v>
      </c>
      <c r="L631" s="49">
        <v>8.0078500000000004E-3</v>
      </c>
      <c r="M631" s="49">
        <v>3.3100299999999999E-2</v>
      </c>
      <c r="N631" s="49">
        <v>-3.3083899999999999E-2</v>
      </c>
      <c r="O631" s="49">
        <v>-7.5452279999999997E-2</v>
      </c>
      <c r="P631" s="49">
        <v>-5.0627060000000002E-2</v>
      </c>
      <c r="Q631" s="49">
        <v>-3.3083899999999999E-2</v>
      </c>
      <c r="R631" s="49">
        <v>-1.5540740000000001E-2</v>
      </c>
      <c r="S631" s="49">
        <v>9.2844799999999995E-3</v>
      </c>
      <c r="T631" s="49" t="s">
        <v>19</v>
      </c>
      <c r="W631" s="7"/>
    </row>
    <row r="632" spans="1:23" x14ac:dyDescent="0.25">
      <c r="A632" s="49" t="str">
        <f t="shared" si="9"/>
        <v>41850Greater Fresno Area4_12All</v>
      </c>
      <c r="B632" s="7">
        <v>41850</v>
      </c>
      <c r="C632" s="49">
        <v>12</v>
      </c>
      <c r="D632" s="49" t="s">
        <v>38</v>
      </c>
      <c r="E632" s="49">
        <v>1.5153996000000001</v>
      </c>
      <c r="F632" s="49">
        <v>1.5196807000000001</v>
      </c>
      <c r="G632" s="49">
        <v>4</v>
      </c>
      <c r="H632" s="49">
        <v>1812.6</v>
      </c>
      <c r="I632" s="49">
        <v>17580.205999999998</v>
      </c>
      <c r="J632" s="49">
        <v>92.5</v>
      </c>
      <c r="K632" s="49">
        <v>1.253201E-2</v>
      </c>
      <c r="L632" s="49">
        <v>1.2475740000000001E-2</v>
      </c>
      <c r="M632" s="49">
        <v>5.2057399999999997E-2</v>
      </c>
      <c r="N632" s="49">
        <v>-4.2811000000000004E-3</v>
      </c>
      <c r="O632" s="49">
        <v>-7.0914569999999996E-2</v>
      </c>
      <c r="P632" s="49">
        <v>-3.187152E-2</v>
      </c>
      <c r="Q632" s="49">
        <v>-4.2811000000000004E-3</v>
      </c>
      <c r="R632" s="49">
        <v>2.3309320000000001E-2</v>
      </c>
      <c r="S632" s="49">
        <v>6.2352369999999997E-2</v>
      </c>
      <c r="T632" s="49" t="s">
        <v>19</v>
      </c>
      <c r="W632" s="7"/>
    </row>
    <row r="633" spans="1:23" x14ac:dyDescent="0.25">
      <c r="A633" s="49" t="str">
        <f t="shared" si="9"/>
        <v>41850Greater Fresno Area4_16All</v>
      </c>
      <c r="B633" s="7">
        <v>41850</v>
      </c>
      <c r="C633" s="49">
        <v>16</v>
      </c>
      <c r="D633" s="49" t="s">
        <v>38</v>
      </c>
      <c r="E633" s="49">
        <v>2.3822567000000001</v>
      </c>
      <c r="F633" s="49">
        <v>2.4880040000000001</v>
      </c>
      <c r="G633" s="49">
        <v>4</v>
      </c>
      <c r="H633" s="49">
        <v>1812.6</v>
      </c>
      <c r="I633" s="49">
        <v>17580.205999999998</v>
      </c>
      <c r="J633" s="49">
        <v>98</v>
      </c>
      <c r="K633" s="49">
        <v>1.51177E-2</v>
      </c>
      <c r="L633" s="49">
        <v>1.580353E-2</v>
      </c>
      <c r="M633" s="49">
        <v>6.4362799999999998E-2</v>
      </c>
      <c r="N633" s="49">
        <v>-0.1057473</v>
      </c>
      <c r="O633" s="49">
        <v>-0.18813168</v>
      </c>
      <c r="P633" s="49">
        <v>-0.13985958000000001</v>
      </c>
      <c r="Q633" s="49">
        <v>-0.1057473</v>
      </c>
      <c r="R633" s="49">
        <v>-7.1635019999999994E-2</v>
      </c>
      <c r="S633" s="49">
        <v>-2.3362919999999999E-2</v>
      </c>
      <c r="T633" s="49" t="s">
        <v>19</v>
      </c>
      <c r="W633" s="7"/>
    </row>
    <row r="634" spans="1:23" x14ac:dyDescent="0.25">
      <c r="A634" s="49" t="str">
        <f t="shared" si="9"/>
        <v>41850Greater Fresno Area4_4All</v>
      </c>
      <c r="B634" s="7">
        <v>41850</v>
      </c>
      <c r="C634" s="49">
        <v>4</v>
      </c>
      <c r="D634" s="49" t="s">
        <v>38</v>
      </c>
      <c r="E634" s="49">
        <v>1.1017311000000001</v>
      </c>
      <c r="F634" s="49">
        <v>1.1108279999999999</v>
      </c>
      <c r="G634" s="49">
        <v>4</v>
      </c>
      <c r="H634" s="49">
        <v>1812.6</v>
      </c>
      <c r="I634" s="49">
        <v>17580.205999999998</v>
      </c>
      <c r="J634" s="49">
        <v>84.5</v>
      </c>
      <c r="K634" s="49">
        <v>8.2060799999999993E-3</v>
      </c>
      <c r="L634" s="49">
        <v>8.4833900000000004E-3</v>
      </c>
      <c r="M634" s="49">
        <v>3.4737999999999998E-2</v>
      </c>
      <c r="N634" s="49">
        <v>-9.0968999999999998E-3</v>
      </c>
      <c r="O634" s="49">
        <v>-5.3561539999999998E-2</v>
      </c>
      <c r="P634" s="49">
        <v>-2.7508040000000001E-2</v>
      </c>
      <c r="Q634" s="49">
        <v>-9.0968999999999998E-3</v>
      </c>
      <c r="R634" s="49">
        <v>9.3142399999999997E-3</v>
      </c>
      <c r="S634" s="49">
        <v>3.5367740000000002E-2</v>
      </c>
      <c r="T634" s="49" t="s">
        <v>19</v>
      </c>
      <c r="W634" s="7"/>
    </row>
    <row r="635" spans="1:23" x14ac:dyDescent="0.25">
      <c r="A635" s="49" t="str">
        <f t="shared" si="9"/>
        <v>41850Greater Fresno Area4_15All</v>
      </c>
      <c r="B635" s="7">
        <v>41850</v>
      </c>
      <c r="C635" s="49">
        <v>15</v>
      </c>
      <c r="D635" s="49" t="s">
        <v>38</v>
      </c>
      <c r="E635" s="49">
        <v>2.106147</v>
      </c>
      <c r="F635" s="49">
        <v>2.3370057000000002</v>
      </c>
      <c r="G635" s="49">
        <v>4</v>
      </c>
      <c r="H635" s="49">
        <v>1812.6</v>
      </c>
      <c r="I635" s="49">
        <v>17580.205999999998</v>
      </c>
      <c r="J635" s="49">
        <v>94.5</v>
      </c>
      <c r="K635" s="49">
        <v>1.471504E-2</v>
      </c>
      <c r="L635" s="49">
        <v>1.608768E-2</v>
      </c>
      <c r="M635" s="49">
        <v>6.4145599999999997E-2</v>
      </c>
      <c r="N635" s="49">
        <v>-0.2308587</v>
      </c>
      <c r="O635" s="49">
        <v>-0.31296507000000001</v>
      </c>
      <c r="P635" s="49">
        <v>-0.26485586999999999</v>
      </c>
      <c r="Q635" s="49">
        <v>-0.2308587</v>
      </c>
      <c r="R635" s="49">
        <v>-0.19686153000000001</v>
      </c>
      <c r="S635" s="49">
        <v>-0.14875232999999999</v>
      </c>
      <c r="T635" s="49" t="s">
        <v>19</v>
      </c>
      <c r="W635" s="7"/>
    </row>
    <row r="636" spans="1:23" x14ac:dyDescent="0.25">
      <c r="A636" s="49" t="str">
        <f t="shared" si="9"/>
        <v>41850Greater Fresno Area4_23All</v>
      </c>
      <c r="B636" s="7">
        <v>41850</v>
      </c>
      <c r="C636" s="49">
        <v>23</v>
      </c>
      <c r="D636" s="49" t="s">
        <v>38</v>
      </c>
      <c r="E636" s="49">
        <v>2.0998606</v>
      </c>
      <c r="F636" s="49">
        <v>2.1865173000000002</v>
      </c>
      <c r="G636" s="49">
        <v>4</v>
      </c>
      <c r="H636" s="49">
        <v>1812.6</v>
      </c>
      <c r="I636" s="49">
        <v>17580.205999999998</v>
      </c>
      <c r="J636" s="49">
        <v>88</v>
      </c>
      <c r="K636" s="49">
        <v>1.319648E-2</v>
      </c>
      <c r="L636" s="49">
        <v>1.319855E-2</v>
      </c>
      <c r="M636" s="49">
        <v>5.4943499999999999E-2</v>
      </c>
      <c r="N636" s="49">
        <v>-8.6656700000000003E-2</v>
      </c>
      <c r="O636" s="49">
        <v>-0.15698438000000001</v>
      </c>
      <c r="P636" s="49">
        <v>-0.11577676000000001</v>
      </c>
      <c r="Q636" s="49">
        <v>-8.6656700000000003E-2</v>
      </c>
      <c r="R636" s="49">
        <v>-5.7536650000000002E-2</v>
      </c>
      <c r="S636" s="49">
        <v>-1.632902E-2</v>
      </c>
      <c r="T636" s="49" t="s">
        <v>19</v>
      </c>
      <c r="W636" s="7"/>
    </row>
    <row r="637" spans="1:23" x14ac:dyDescent="0.25">
      <c r="A637" s="49" t="str">
        <f t="shared" si="9"/>
        <v>41850Greater Fresno Area4_5All</v>
      </c>
      <c r="B637" s="7">
        <v>41850</v>
      </c>
      <c r="C637" s="49">
        <v>5</v>
      </c>
      <c r="D637" s="49" t="s">
        <v>38</v>
      </c>
      <c r="E637" s="49">
        <v>1.0378787</v>
      </c>
      <c r="F637" s="49">
        <v>1.0550611000000001</v>
      </c>
      <c r="G637" s="49">
        <v>4</v>
      </c>
      <c r="H637" s="49">
        <v>1812.6</v>
      </c>
      <c r="I637" s="49">
        <v>17580.205999999998</v>
      </c>
      <c r="J637" s="49">
        <v>82.5</v>
      </c>
      <c r="K637" s="49">
        <v>7.7285299999999999E-3</v>
      </c>
      <c r="L637" s="49">
        <v>9.0351200000000007E-3</v>
      </c>
      <c r="M637" s="49">
        <v>3.49661E-2</v>
      </c>
      <c r="N637" s="49">
        <v>-1.71824E-2</v>
      </c>
      <c r="O637" s="49">
        <v>-6.1939010000000003E-2</v>
      </c>
      <c r="P637" s="49">
        <v>-3.5714429999999998E-2</v>
      </c>
      <c r="Q637" s="49">
        <v>-1.71824E-2</v>
      </c>
      <c r="R637" s="49">
        <v>1.3496300000000001E-3</v>
      </c>
      <c r="S637" s="49">
        <v>2.7574209999999998E-2</v>
      </c>
      <c r="T637" s="49" t="s">
        <v>19</v>
      </c>
      <c r="W637" s="7"/>
    </row>
    <row r="638" spans="1:23" x14ac:dyDescent="0.25">
      <c r="A638" s="49" t="str">
        <f t="shared" si="9"/>
        <v>41850Greater Fresno Area4_2All</v>
      </c>
      <c r="B638" s="7">
        <v>41850</v>
      </c>
      <c r="C638" s="49">
        <v>2</v>
      </c>
      <c r="D638" s="49" t="s">
        <v>38</v>
      </c>
      <c r="E638" s="49">
        <v>1.3522225999999999</v>
      </c>
      <c r="F638" s="49">
        <v>1.4226118999999999</v>
      </c>
      <c r="G638" s="49">
        <v>4</v>
      </c>
      <c r="H638" s="49">
        <v>1812.6</v>
      </c>
      <c r="I638" s="49">
        <v>17580.205999999998</v>
      </c>
      <c r="J638" s="49">
        <v>87</v>
      </c>
      <c r="K638" s="49">
        <v>1.001179E-2</v>
      </c>
      <c r="L638" s="49">
        <v>1.012101E-2</v>
      </c>
      <c r="M638" s="49">
        <v>4.1905900000000003E-2</v>
      </c>
      <c r="N638" s="49">
        <v>-7.0389300000000002E-2</v>
      </c>
      <c r="O638" s="49">
        <v>-0.12402885</v>
      </c>
      <c r="P638" s="49">
        <v>-9.2599429999999996E-2</v>
      </c>
      <c r="Q638" s="49">
        <v>-7.0389300000000002E-2</v>
      </c>
      <c r="R638" s="49">
        <v>-4.817917E-2</v>
      </c>
      <c r="S638" s="49">
        <v>-1.6749750000000001E-2</v>
      </c>
      <c r="T638" s="49" t="s">
        <v>19</v>
      </c>
      <c r="W638" s="7"/>
    </row>
    <row r="639" spans="1:23" x14ac:dyDescent="0.25">
      <c r="A639" s="49" t="str">
        <f t="shared" si="9"/>
        <v>41850Greater Fresno Area4_24All</v>
      </c>
      <c r="B639" s="7">
        <v>41850</v>
      </c>
      <c r="C639" s="49">
        <v>24</v>
      </c>
      <c r="D639" s="49" t="s">
        <v>38</v>
      </c>
      <c r="E639" s="49">
        <v>1.6921837</v>
      </c>
      <c r="F639" s="49">
        <v>1.7998676</v>
      </c>
      <c r="G639" s="49">
        <v>4</v>
      </c>
      <c r="H639" s="49">
        <v>1812.6</v>
      </c>
      <c r="I639" s="49">
        <v>17580.205999999998</v>
      </c>
      <c r="J639" s="49">
        <v>86.5</v>
      </c>
      <c r="K639" s="49">
        <v>1.161045E-2</v>
      </c>
      <c r="L639" s="49">
        <v>1.201116E-2</v>
      </c>
      <c r="M639" s="49">
        <v>4.9166799999999997E-2</v>
      </c>
      <c r="N639" s="49">
        <v>-0.1076839</v>
      </c>
      <c r="O639" s="49">
        <v>-0.1706174</v>
      </c>
      <c r="P639" s="49">
        <v>-0.13374230000000001</v>
      </c>
      <c r="Q639" s="49">
        <v>-0.1076839</v>
      </c>
      <c r="R639" s="49">
        <v>-8.1625500000000004E-2</v>
      </c>
      <c r="S639" s="49">
        <v>-4.4750400000000003E-2</v>
      </c>
      <c r="T639" s="49" t="s">
        <v>19</v>
      </c>
      <c r="W639" s="7"/>
    </row>
    <row r="640" spans="1:23" x14ac:dyDescent="0.25">
      <c r="A640" s="49" t="str">
        <f t="shared" si="9"/>
        <v>41850Greater Fresno Area4_3All</v>
      </c>
      <c r="B640" s="7">
        <v>41850</v>
      </c>
      <c r="C640" s="49">
        <v>3</v>
      </c>
      <c r="D640" s="49" t="s">
        <v>38</v>
      </c>
      <c r="E640" s="49">
        <v>1.1761093</v>
      </c>
      <c r="F640" s="49">
        <v>1.2109546</v>
      </c>
      <c r="G640" s="49">
        <v>4</v>
      </c>
      <c r="H640" s="49">
        <v>1812.6</v>
      </c>
      <c r="I640" s="49">
        <v>17580.205999999998</v>
      </c>
      <c r="J640" s="49">
        <v>86</v>
      </c>
      <c r="K640" s="49">
        <v>8.74109E-3</v>
      </c>
      <c r="L640" s="49">
        <v>8.7877000000000007E-3</v>
      </c>
      <c r="M640" s="49">
        <v>3.6486600000000001E-2</v>
      </c>
      <c r="N640" s="49">
        <v>-3.4845300000000003E-2</v>
      </c>
      <c r="O640" s="49">
        <v>-8.154815E-2</v>
      </c>
      <c r="P640" s="49">
        <v>-5.4183200000000001E-2</v>
      </c>
      <c r="Q640" s="49">
        <v>-3.4845300000000003E-2</v>
      </c>
      <c r="R640" s="49">
        <v>-1.5507399999999999E-2</v>
      </c>
      <c r="S640" s="49">
        <v>1.185755E-2</v>
      </c>
      <c r="T640" s="49" t="s">
        <v>19</v>
      </c>
      <c r="W640" s="7"/>
    </row>
    <row r="641" spans="1:23" x14ac:dyDescent="0.25">
      <c r="A641" s="49" t="str">
        <f t="shared" si="9"/>
        <v>41850Greater Fresno Area4_13All</v>
      </c>
      <c r="B641" s="7">
        <v>41850</v>
      </c>
      <c r="C641" s="49">
        <v>13</v>
      </c>
      <c r="D641" s="49" t="s">
        <v>38</v>
      </c>
      <c r="E641" s="49">
        <v>1.7382630999999999</v>
      </c>
      <c r="F641" s="49">
        <v>1.6781729999999999</v>
      </c>
      <c r="G641" s="49">
        <v>4</v>
      </c>
      <c r="H641" s="49">
        <v>1812.6</v>
      </c>
      <c r="I641" s="49">
        <v>17580.205999999998</v>
      </c>
      <c r="J641" s="49">
        <v>92</v>
      </c>
      <c r="K641" s="49">
        <v>1.3533979999999999E-2</v>
      </c>
      <c r="L641" s="49">
        <v>1.285539E-2</v>
      </c>
      <c r="M641" s="49">
        <v>5.4968000000000003E-2</v>
      </c>
      <c r="N641" s="49">
        <v>6.00901E-2</v>
      </c>
      <c r="O641" s="49">
        <v>-1.0268940000000001E-2</v>
      </c>
      <c r="P641" s="49">
        <v>3.0957060000000002E-2</v>
      </c>
      <c r="Q641" s="49">
        <v>6.00901E-2</v>
      </c>
      <c r="R641" s="49">
        <v>8.9223140000000006E-2</v>
      </c>
      <c r="S641" s="49">
        <v>0.13044913999999999</v>
      </c>
      <c r="T641" s="49" t="s">
        <v>19</v>
      </c>
      <c r="W641" s="7"/>
    </row>
    <row r="642" spans="1:23" x14ac:dyDescent="0.25">
      <c r="A642" s="49" t="str">
        <f t="shared" si="9"/>
        <v>41850Greater Fresno Area4_20All</v>
      </c>
      <c r="B642" s="7">
        <v>41850</v>
      </c>
      <c r="C642" s="49">
        <v>20</v>
      </c>
      <c r="D642" s="49" t="s">
        <v>38</v>
      </c>
      <c r="E642" s="49">
        <v>2.8704754000000001</v>
      </c>
      <c r="F642" s="49">
        <v>2.8954306999999999</v>
      </c>
      <c r="G642" s="49">
        <v>4</v>
      </c>
      <c r="H642" s="49">
        <v>1812.6</v>
      </c>
      <c r="I642" s="49">
        <v>17580.205999999998</v>
      </c>
      <c r="J642" s="49">
        <v>99</v>
      </c>
      <c r="K642" s="49">
        <v>1.509227E-2</v>
      </c>
      <c r="L642" s="49">
        <v>1.5255080000000001E-2</v>
      </c>
      <c r="M642" s="49">
        <v>6.3167200000000007E-2</v>
      </c>
      <c r="N642" s="49">
        <v>-2.49553E-2</v>
      </c>
      <c r="O642" s="49">
        <v>-0.10580932</v>
      </c>
      <c r="P642" s="49">
        <v>-5.843392E-2</v>
      </c>
      <c r="Q642" s="49">
        <v>-2.49553E-2</v>
      </c>
      <c r="R642" s="49">
        <v>8.5233199999999992E-3</v>
      </c>
      <c r="S642" s="49">
        <v>5.5898719999999999E-2</v>
      </c>
      <c r="T642" s="49" t="s">
        <v>19</v>
      </c>
      <c r="W642" s="7"/>
    </row>
    <row r="643" spans="1:23" x14ac:dyDescent="0.25">
      <c r="A643" s="49" t="str">
        <f t="shared" ref="A643:A706" si="10">CONCATENATE(B643,D643,G643,"_",C643,T643)</f>
        <v>41850Greater Fresno Area4_7All</v>
      </c>
      <c r="B643" s="7">
        <v>41850</v>
      </c>
      <c r="C643" s="49">
        <v>7</v>
      </c>
      <c r="D643" s="49" t="s">
        <v>38</v>
      </c>
      <c r="E643" s="49">
        <v>1.0412192</v>
      </c>
      <c r="F643" s="49">
        <v>1.0907814</v>
      </c>
      <c r="G643" s="49">
        <v>4</v>
      </c>
      <c r="H643" s="49">
        <v>1812.6</v>
      </c>
      <c r="I643" s="49">
        <v>17580.205999999998</v>
      </c>
      <c r="J643" s="49">
        <v>82.5</v>
      </c>
      <c r="K643" s="49">
        <v>8.3576899999999992E-3</v>
      </c>
      <c r="L643" s="49">
        <v>1.0225329999999999E-2</v>
      </c>
      <c r="M643" s="49">
        <v>3.8827500000000001E-2</v>
      </c>
      <c r="N643" s="49">
        <v>-4.9562200000000001E-2</v>
      </c>
      <c r="O643" s="49">
        <v>-9.92614E-2</v>
      </c>
      <c r="P643" s="49">
        <v>-7.014078E-2</v>
      </c>
      <c r="Q643" s="49">
        <v>-4.9562200000000001E-2</v>
      </c>
      <c r="R643" s="49">
        <v>-2.8983620000000002E-2</v>
      </c>
      <c r="S643" s="49">
        <v>1.37E-4</v>
      </c>
      <c r="T643" s="49" t="s">
        <v>19</v>
      </c>
      <c r="W643" s="7"/>
    </row>
    <row r="644" spans="1:23" x14ac:dyDescent="0.25">
      <c r="A644" s="49" t="str">
        <f t="shared" si="10"/>
        <v>41850Greater Fresno Area4_21All</v>
      </c>
      <c r="B644" s="7">
        <v>41850</v>
      </c>
      <c r="C644" s="49">
        <v>21</v>
      </c>
      <c r="D644" s="49" t="s">
        <v>38</v>
      </c>
      <c r="E644" s="49">
        <v>2.6882655999999998</v>
      </c>
      <c r="F644" s="49">
        <v>2.6834410000000002</v>
      </c>
      <c r="G644" s="49">
        <v>4</v>
      </c>
      <c r="H644" s="49">
        <v>1812.6</v>
      </c>
      <c r="I644" s="49">
        <v>17580.205999999998</v>
      </c>
      <c r="J644" s="49">
        <v>95.5</v>
      </c>
      <c r="K644" s="49">
        <v>1.418086E-2</v>
      </c>
      <c r="L644" s="49">
        <v>1.524347E-2</v>
      </c>
      <c r="M644" s="49">
        <v>6.12609E-2</v>
      </c>
      <c r="N644" s="49">
        <v>4.8246000000000001E-3</v>
      </c>
      <c r="O644" s="49">
        <v>-7.3589349999999998E-2</v>
      </c>
      <c r="P644" s="49">
        <v>-2.764368E-2</v>
      </c>
      <c r="Q644" s="49">
        <v>4.8246000000000001E-3</v>
      </c>
      <c r="R644" s="49">
        <v>3.729288E-2</v>
      </c>
      <c r="S644" s="49">
        <v>8.3238549999999994E-2</v>
      </c>
      <c r="T644" s="49" t="s">
        <v>19</v>
      </c>
      <c r="W644" s="7"/>
    </row>
    <row r="645" spans="1:23" x14ac:dyDescent="0.25">
      <c r="A645" s="49" t="str">
        <f t="shared" si="10"/>
        <v>41850Greater Fresno Area4_11All</v>
      </c>
      <c r="B645" s="7">
        <v>41850</v>
      </c>
      <c r="C645" s="49">
        <v>11</v>
      </c>
      <c r="D645" s="49" t="s">
        <v>38</v>
      </c>
      <c r="E645" s="49">
        <v>1.2888653000000001</v>
      </c>
      <c r="F645" s="49">
        <v>1.3431035</v>
      </c>
      <c r="G645" s="49">
        <v>4</v>
      </c>
      <c r="H645" s="49">
        <v>1812.6</v>
      </c>
      <c r="I645" s="49">
        <v>17580.205999999998</v>
      </c>
      <c r="J645" s="49">
        <v>90</v>
      </c>
      <c r="K645" s="49">
        <v>1.097424E-2</v>
      </c>
      <c r="L645" s="49">
        <v>1.087191E-2</v>
      </c>
      <c r="M645" s="49">
        <v>4.5477900000000002E-2</v>
      </c>
      <c r="N645" s="49">
        <v>-5.42382E-2</v>
      </c>
      <c r="O645" s="49">
        <v>-0.11244991</v>
      </c>
      <c r="P645" s="49">
        <v>-7.834149E-2</v>
      </c>
      <c r="Q645" s="49">
        <v>-5.42382E-2</v>
      </c>
      <c r="R645" s="49">
        <v>-3.0134910000000001E-2</v>
      </c>
      <c r="S645" s="49">
        <v>3.9735100000000004E-3</v>
      </c>
      <c r="T645" s="49" t="s">
        <v>19</v>
      </c>
      <c r="W645" s="7"/>
    </row>
    <row r="646" spans="1:23" x14ac:dyDescent="0.25">
      <c r="A646" s="49" t="str">
        <f t="shared" si="10"/>
        <v>41850Greater Fresno Area4_10All</v>
      </c>
      <c r="B646" s="7">
        <v>41850</v>
      </c>
      <c r="C646" s="49">
        <v>10</v>
      </c>
      <c r="D646" s="49" t="s">
        <v>38</v>
      </c>
      <c r="E646" s="49">
        <v>1.1751198</v>
      </c>
      <c r="F646" s="49">
        <v>1.1858171</v>
      </c>
      <c r="G646" s="49">
        <v>4</v>
      </c>
      <c r="H646" s="49">
        <v>1812.6</v>
      </c>
      <c r="I646" s="49">
        <v>17580.205999999998</v>
      </c>
      <c r="J646" s="49">
        <v>86</v>
      </c>
      <c r="K646" s="49">
        <v>9.7423800000000001E-3</v>
      </c>
      <c r="L646" s="49">
        <v>1.008384E-2</v>
      </c>
      <c r="M646" s="49">
        <v>4.1266999999999998E-2</v>
      </c>
      <c r="N646" s="49">
        <v>-1.06973E-2</v>
      </c>
      <c r="O646" s="49">
        <v>-6.3519060000000002E-2</v>
      </c>
      <c r="P646" s="49">
        <v>-3.2568809999999997E-2</v>
      </c>
      <c r="Q646" s="49">
        <v>-1.06973E-2</v>
      </c>
      <c r="R646" s="49">
        <v>1.117421E-2</v>
      </c>
      <c r="S646" s="49">
        <v>4.2124460000000002E-2</v>
      </c>
      <c r="T646" s="49" t="s">
        <v>19</v>
      </c>
      <c r="W646" s="7"/>
    </row>
    <row r="647" spans="1:23" x14ac:dyDescent="0.25">
      <c r="A647" s="49" t="str">
        <f t="shared" si="10"/>
        <v>41850Greater Fresno Area4_17All</v>
      </c>
      <c r="B647" s="7">
        <v>41850</v>
      </c>
      <c r="C647" s="49">
        <v>17</v>
      </c>
      <c r="D647" s="49" t="s">
        <v>38</v>
      </c>
      <c r="E647" s="49">
        <v>2.6887721</v>
      </c>
      <c r="F647" s="49">
        <v>2.7790729000000001</v>
      </c>
      <c r="G647" s="49">
        <v>4</v>
      </c>
      <c r="H647" s="49">
        <v>1812.6</v>
      </c>
      <c r="I647" s="49">
        <v>17580.205999999998</v>
      </c>
      <c r="J647" s="49">
        <v>99.5</v>
      </c>
      <c r="K647" s="49">
        <v>1.557739E-2</v>
      </c>
      <c r="L647" s="49">
        <v>1.6318059999999999E-2</v>
      </c>
      <c r="M647" s="49">
        <v>6.63913E-2</v>
      </c>
      <c r="N647" s="49">
        <v>-9.0300800000000001E-2</v>
      </c>
      <c r="O647" s="49">
        <v>-0.17528166000000001</v>
      </c>
      <c r="P647" s="49">
        <v>-0.12548819</v>
      </c>
      <c r="Q647" s="49">
        <v>-9.0300800000000001E-2</v>
      </c>
      <c r="R647" s="49">
        <v>-5.5113410000000002E-2</v>
      </c>
      <c r="S647" s="49">
        <v>-5.3199400000000004E-3</v>
      </c>
      <c r="T647" s="49" t="s">
        <v>19</v>
      </c>
      <c r="W647" s="7"/>
    </row>
    <row r="648" spans="1:23" x14ac:dyDescent="0.25">
      <c r="A648" s="49" t="str">
        <f t="shared" si="10"/>
        <v>41850Greater Fresno Area4_9All</v>
      </c>
      <c r="B648" s="7">
        <v>41850</v>
      </c>
      <c r="C648" s="49">
        <v>9</v>
      </c>
      <c r="D648" s="49" t="s">
        <v>38</v>
      </c>
      <c r="E648" s="49">
        <v>1.1048296</v>
      </c>
      <c r="F648" s="49">
        <v>1.1388706</v>
      </c>
      <c r="G648" s="49">
        <v>4</v>
      </c>
      <c r="H648" s="49">
        <v>1812.6</v>
      </c>
      <c r="I648" s="49">
        <v>17580.205999999998</v>
      </c>
      <c r="J648" s="49">
        <v>80.5</v>
      </c>
      <c r="K648" s="49">
        <v>9.1043200000000008E-3</v>
      </c>
      <c r="L648" s="49">
        <v>9.9751700000000002E-3</v>
      </c>
      <c r="M648" s="49">
        <v>3.97338E-2</v>
      </c>
      <c r="N648" s="49">
        <v>-3.4041000000000002E-2</v>
      </c>
      <c r="O648" s="49">
        <v>-8.4900260000000005E-2</v>
      </c>
      <c r="P648" s="49">
        <v>-5.5099910000000002E-2</v>
      </c>
      <c r="Q648" s="49">
        <v>-3.4041000000000002E-2</v>
      </c>
      <c r="R648" s="49">
        <v>-1.298209E-2</v>
      </c>
      <c r="S648" s="49">
        <v>1.6818260000000002E-2</v>
      </c>
      <c r="T648" s="49" t="s">
        <v>19</v>
      </c>
      <c r="W648" s="7"/>
    </row>
    <row r="649" spans="1:23" x14ac:dyDescent="0.25">
      <c r="A649" s="49" t="str">
        <f t="shared" si="10"/>
        <v>41850Greater Fresno Area4_8All</v>
      </c>
      <c r="B649" s="7">
        <v>41850</v>
      </c>
      <c r="C649" s="49">
        <v>8</v>
      </c>
      <c r="D649" s="49" t="s">
        <v>38</v>
      </c>
      <c r="E649" s="49">
        <v>1.1118288999999999</v>
      </c>
      <c r="F649" s="49">
        <v>1.1285133000000001</v>
      </c>
      <c r="G649" s="49">
        <v>4</v>
      </c>
      <c r="H649" s="49">
        <v>1812.6</v>
      </c>
      <c r="I649" s="49">
        <v>17580.205999999998</v>
      </c>
      <c r="J649" s="49">
        <v>82</v>
      </c>
      <c r="K649" s="49">
        <v>8.8960600000000008E-3</v>
      </c>
      <c r="L649" s="49">
        <v>1.2820460000000001E-2</v>
      </c>
      <c r="M649" s="49">
        <v>4.5834E-2</v>
      </c>
      <c r="N649" s="49">
        <v>-1.6684399999999999E-2</v>
      </c>
      <c r="O649" s="49">
        <v>-7.5351920000000003E-2</v>
      </c>
      <c r="P649" s="49">
        <v>-4.097642E-2</v>
      </c>
      <c r="Q649" s="49">
        <v>-1.6684399999999999E-2</v>
      </c>
      <c r="R649" s="49">
        <v>7.6076199999999998E-3</v>
      </c>
      <c r="S649" s="49">
        <v>4.1983119999999999E-2</v>
      </c>
      <c r="T649" s="49" t="s">
        <v>19</v>
      </c>
      <c r="W649" s="7"/>
    </row>
    <row r="650" spans="1:23" x14ac:dyDescent="0.25">
      <c r="A650" s="49" t="str">
        <f t="shared" si="10"/>
        <v>41850Greater Fresno Area5_22All</v>
      </c>
      <c r="B650" s="7">
        <v>41850</v>
      </c>
      <c r="C650" s="49">
        <v>22</v>
      </c>
      <c r="D650" s="49" t="s">
        <v>38</v>
      </c>
      <c r="E650" s="49">
        <v>2.4780644000000001</v>
      </c>
      <c r="F650" s="49">
        <v>2.5461081999999999</v>
      </c>
      <c r="G650" s="49">
        <v>5</v>
      </c>
      <c r="H650" s="49">
        <v>1745.1310000000001</v>
      </c>
      <c r="I650" s="49">
        <v>17580.205999999998</v>
      </c>
      <c r="J650" s="49">
        <v>90.5</v>
      </c>
      <c r="K650" s="49">
        <v>1.4050099999999999E-2</v>
      </c>
      <c r="L650" s="49">
        <v>1.424418E-2</v>
      </c>
      <c r="M650" s="49">
        <v>5.9053899999999999E-2</v>
      </c>
      <c r="N650" s="49">
        <v>-6.8043800000000002E-2</v>
      </c>
      <c r="O650" s="49">
        <v>-0.14363279000000001</v>
      </c>
      <c r="P650" s="49">
        <v>-9.9342369999999999E-2</v>
      </c>
      <c r="Q650" s="49">
        <v>-6.8043800000000002E-2</v>
      </c>
      <c r="R650" s="49">
        <v>-3.6745229999999997E-2</v>
      </c>
      <c r="S650" s="49">
        <v>7.5451900000000002E-3</v>
      </c>
      <c r="T650" s="49" t="s">
        <v>19</v>
      </c>
      <c r="W650" s="7"/>
    </row>
    <row r="651" spans="1:23" x14ac:dyDescent="0.25">
      <c r="A651" s="49" t="str">
        <f t="shared" si="10"/>
        <v>41850Greater Fresno Area5_23All</v>
      </c>
      <c r="B651" s="7">
        <v>41850</v>
      </c>
      <c r="C651" s="49">
        <v>23</v>
      </c>
      <c r="D651" s="49" t="s">
        <v>38</v>
      </c>
      <c r="E651" s="49">
        <v>2.0998606</v>
      </c>
      <c r="F651" s="49">
        <v>2.1341207</v>
      </c>
      <c r="G651" s="49">
        <v>5</v>
      </c>
      <c r="H651" s="49">
        <v>1745.1310000000001</v>
      </c>
      <c r="I651" s="49">
        <v>17580.205999999998</v>
      </c>
      <c r="J651" s="49">
        <v>88</v>
      </c>
      <c r="K651" s="49">
        <v>1.319648E-2</v>
      </c>
      <c r="L651" s="49">
        <v>1.329088E-2</v>
      </c>
      <c r="M651" s="49">
        <v>5.5282999999999999E-2</v>
      </c>
      <c r="N651" s="49">
        <v>-3.4260100000000002E-2</v>
      </c>
      <c r="O651" s="49">
        <v>-0.10502234000000001</v>
      </c>
      <c r="P651" s="49">
        <v>-6.356009E-2</v>
      </c>
      <c r="Q651" s="49">
        <v>-3.4260100000000002E-2</v>
      </c>
      <c r="R651" s="49">
        <v>-4.9601100000000002E-3</v>
      </c>
      <c r="S651" s="49">
        <v>3.6502140000000002E-2</v>
      </c>
      <c r="T651" s="49" t="s">
        <v>19</v>
      </c>
      <c r="W651" s="7"/>
    </row>
    <row r="652" spans="1:23" x14ac:dyDescent="0.25">
      <c r="A652" s="49" t="str">
        <f t="shared" si="10"/>
        <v>41850Greater Fresno Area5_9All</v>
      </c>
      <c r="B652" s="7">
        <v>41850</v>
      </c>
      <c r="C652" s="49">
        <v>9</v>
      </c>
      <c r="D652" s="49" t="s">
        <v>38</v>
      </c>
      <c r="E652" s="49">
        <v>1.1048296</v>
      </c>
      <c r="F652" s="49">
        <v>1.1134508999999999</v>
      </c>
      <c r="G652" s="49">
        <v>5</v>
      </c>
      <c r="H652" s="49">
        <v>1745.1310000000001</v>
      </c>
      <c r="I652" s="49">
        <v>17580.205999999998</v>
      </c>
      <c r="J652" s="49">
        <v>80.5</v>
      </c>
      <c r="K652" s="49">
        <v>9.1043200000000008E-3</v>
      </c>
      <c r="L652" s="49">
        <v>8.6795699999999993E-3</v>
      </c>
      <c r="M652" s="49">
        <v>3.7135500000000002E-2</v>
      </c>
      <c r="N652" s="49">
        <v>-8.6213000000000001E-3</v>
      </c>
      <c r="O652" s="49">
        <v>-5.6154740000000002E-2</v>
      </c>
      <c r="P652" s="49">
        <v>-2.8303109999999999E-2</v>
      </c>
      <c r="Q652" s="49">
        <v>-8.6213000000000001E-3</v>
      </c>
      <c r="R652" s="49">
        <v>1.1060520000000001E-2</v>
      </c>
      <c r="S652" s="49">
        <v>3.8912139999999998E-2</v>
      </c>
      <c r="T652" s="49" t="s">
        <v>19</v>
      </c>
      <c r="W652" s="7"/>
    </row>
    <row r="653" spans="1:23" x14ac:dyDescent="0.25">
      <c r="A653" s="49" t="str">
        <f t="shared" si="10"/>
        <v>41850Greater Fresno Area5_19All</v>
      </c>
      <c r="B653" s="7">
        <v>41850</v>
      </c>
      <c r="C653" s="49">
        <v>19</v>
      </c>
      <c r="D653" s="49" t="s">
        <v>38</v>
      </c>
      <c r="E653" s="49">
        <v>2.9806455999999999</v>
      </c>
      <c r="F653" s="49">
        <v>2.9449964999999998</v>
      </c>
      <c r="G653" s="49">
        <v>5</v>
      </c>
      <c r="H653" s="49">
        <v>1745.1310000000001</v>
      </c>
      <c r="I653" s="49">
        <v>17580.205999999998</v>
      </c>
      <c r="J653" s="49">
        <v>100.5</v>
      </c>
      <c r="K653" s="49">
        <v>1.5557039999999999E-2</v>
      </c>
      <c r="L653" s="49">
        <v>1.521779E-2</v>
      </c>
      <c r="M653" s="49">
        <v>6.4241999999999994E-2</v>
      </c>
      <c r="N653" s="49">
        <v>3.5649100000000003E-2</v>
      </c>
      <c r="O653" s="49">
        <v>-4.6580660000000003E-2</v>
      </c>
      <c r="P653" s="49">
        <v>1.6008400000000001E-3</v>
      </c>
      <c r="Q653" s="49">
        <v>3.5649100000000003E-2</v>
      </c>
      <c r="R653" s="49">
        <v>6.969736E-2</v>
      </c>
      <c r="S653" s="49">
        <v>0.11787886</v>
      </c>
      <c r="T653" s="49" t="s">
        <v>19</v>
      </c>
      <c r="W653" s="7"/>
    </row>
    <row r="654" spans="1:23" x14ac:dyDescent="0.25">
      <c r="A654" s="49" t="str">
        <f t="shared" si="10"/>
        <v>41850Greater Fresno Area5_14All</v>
      </c>
      <c r="B654" s="7">
        <v>41850</v>
      </c>
      <c r="C654" s="49">
        <v>14</v>
      </c>
      <c r="D654" s="49" t="s">
        <v>38</v>
      </c>
      <c r="E654" s="49">
        <v>1.9604788</v>
      </c>
      <c r="F654" s="49">
        <v>1.8616908999999999</v>
      </c>
      <c r="G654" s="49">
        <v>5</v>
      </c>
      <c r="H654" s="49">
        <v>1745.1310000000001</v>
      </c>
      <c r="I654" s="49">
        <v>17580.205999999998</v>
      </c>
      <c r="J654" s="49">
        <v>92.5</v>
      </c>
      <c r="K654" s="49">
        <v>1.4011620000000001E-2</v>
      </c>
      <c r="L654" s="49">
        <v>1.356922E-2</v>
      </c>
      <c r="M654" s="49">
        <v>5.7580600000000003E-2</v>
      </c>
      <c r="N654" s="49">
        <v>9.8787899999999998E-2</v>
      </c>
      <c r="O654" s="49">
        <v>2.508473E-2</v>
      </c>
      <c r="P654" s="49">
        <v>6.827018E-2</v>
      </c>
      <c r="Q654" s="49">
        <v>9.8787899999999998E-2</v>
      </c>
      <c r="R654" s="49">
        <v>0.12930562000000001</v>
      </c>
      <c r="S654" s="49">
        <v>0.17249107</v>
      </c>
      <c r="T654" s="49" t="s">
        <v>19</v>
      </c>
      <c r="W654" s="7"/>
    </row>
    <row r="655" spans="1:23" x14ac:dyDescent="0.25">
      <c r="A655" s="49" t="str">
        <f t="shared" si="10"/>
        <v>41850Greater Fresno Area5_7All</v>
      </c>
      <c r="B655" s="7">
        <v>41850</v>
      </c>
      <c r="C655" s="49">
        <v>7</v>
      </c>
      <c r="D655" s="49" t="s">
        <v>38</v>
      </c>
      <c r="E655" s="49">
        <v>1.0412192</v>
      </c>
      <c r="F655" s="49">
        <v>1.0460700000000001</v>
      </c>
      <c r="G655" s="49">
        <v>5</v>
      </c>
      <c r="H655" s="49">
        <v>1745.1310000000001</v>
      </c>
      <c r="I655" s="49">
        <v>17580.205999999998</v>
      </c>
      <c r="J655" s="49">
        <v>82.5</v>
      </c>
      <c r="K655" s="49">
        <v>8.3576899999999992E-3</v>
      </c>
      <c r="L655" s="49">
        <v>7.7457400000000001E-3</v>
      </c>
      <c r="M655" s="49">
        <v>3.3644599999999997E-2</v>
      </c>
      <c r="N655" s="49">
        <v>-4.8507999999999997E-3</v>
      </c>
      <c r="O655" s="49">
        <v>-4.7915890000000003E-2</v>
      </c>
      <c r="P655" s="49">
        <v>-2.2682440000000002E-2</v>
      </c>
      <c r="Q655" s="49">
        <v>-4.8507999999999997E-3</v>
      </c>
      <c r="R655" s="49">
        <v>1.298084E-2</v>
      </c>
      <c r="S655" s="49">
        <v>3.8214289999999998E-2</v>
      </c>
      <c r="T655" s="49" t="s">
        <v>19</v>
      </c>
      <c r="W655" s="7"/>
    </row>
    <row r="656" spans="1:23" x14ac:dyDescent="0.25">
      <c r="A656" s="49" t="str">
        <f t="shared" si="10"/>
        <v>41850Greater Fresno Area5_20All</v>
      </c>
      <c r="B656" s="7">
        <v>41850</v>
      </c>
      <c r="C656" s="49">
        <v>20</v>
      </c>
      <c r="D656" s="49" t="s">
        <v>38</v>
      </c>
      <c r="E656" s="49">
        <v>2.8704754000000001</v>
      </c>
      <c r="F656" s="49">
        <v>2.8559005000000002</v>
      </c>
      <c r="G656" s="49">
        <v>5</v>
      </c>
      <c r="H656" s="49">
        <v>1745.1310000000001</v>
      </c>
      <c r="I656" s="49">
        <v>17580.205999999998</v>
      </c>
      <c r="J656" s="49">
        <v>99</v>
      </c>
      <c r="K656" s="49">
        <v>1.509227E-2</v>
      </c>
      <c r="L656" s="49">
        <v>1.497473E-2</v>
      </c>
      <c r="M656" s="49">
        <v>6.2757800000000002E-2</v>
      </c>
      <c r="N656" s="49">
        <v>1.45749E-2</v>
      </c>
      <c r="O656" s="49">
        <v>-6.5755079999999994E-2</v>
      </c>
      <c r="P656" s="49">
        <v>-1.8686729999999999E-2</v>
      </c>
      <c r="Q656" s="49">
        <v>1.45749E-2</v>
      </c>
      <c r="R656" s="49">
        <v>4.7836530000000002E-2</v>
      </c>
      <c r="S656" s="49">
        <v>9.4904879999999997E-2</v>
      </c>
      <c r="T656" s="49" t="s">
        <v>19</v>
      </c>
      <c r="W656" s="7"/>
    </row>
    <row r="657" spans="1:23" x14ac:dyDescent="0.25">
      <c r="A657" s="49" t="str">
        <f t="shared" si="10"/>
        <v>41850Greater Fresno Area5_8All</v>
      </c>
      <c r="B657" s="7">
        <v>41850</v>
      </c>
      <c r="C657" s="49">
        <v>8</v>
      </c>
      <c r="D657" s="49" t="s">
        <v>38</v>
      </c>
      <c r="E657" s="49">
        <v>1.1118288999999999</v>
      </c>
      <c r="F657" s="49">
        <v>1.0747007</v>
      </c>
      <c r="G657" s="49">
        <v>5</v>
      </c>
      <c r="H657" s="49">
        <v>1745.1310000000001</v>
      </c>
      <c r="I657" s="49">
        <v>17580.205999999998</v>
      </c>
      <c r="J657" s="49">
        <v>82</v>
      </c>
      <c r="K657" s="49">
        <v>8.8960600000000008E-3</v>
      </c>
      <c r="L657" s="49">
        <v>8.0667199999999994E-3</v>
      </c>
      <c r="M657" s="49">
        <v>3.5459600000000001E-2</v>
      </c>
      <c r="N657" s="49">
        <v>3.71282E-2</v>
      </c>
      <c r="O657" s="49">
        <v>-8.2600899999999994E-3</v>
      </c>
      <c r="P657" s="49">
        <v>1.8334610000000001E-2</v>
      </c>
      <c r="Q657" s="49">
        <v>3.71282E-2</v>
      </c>
      <c r="R657" s="49">
        <v>5.5921789999999999E-2</v>
      </c>
      <c r="S657" s="49">
        <v>8.2516489999999998E-2</v>
      </c>
      <c r="T657" s="49" t="s">
        <v>19</v>
      </c>
      <c r="W657" s="7"/>
    </row>
    <row r="658" spans="1:23" x14ac:dyDescent="0.25">
      <c r="A658" s="49" t="str">
        <f t="shared" si="10"/>
        <v>41850Greater Fresno Area5_13All</v>
      </c>
      <c r="B658" s="7">
        <v>41850</v>
      </c>
      <c r="C658" s="49">
        <v>13</v>
      </c>
      <c r="D658" s="49" t="s">
        <v>38</v>
      </c>
      <c r="E658" s="49">
        <v>1.7382630999999999</v>
      </c>
      <c r="F658" s="49">
        <v>1.7763572999999999</v>
      </c>
      <c r="G658" s="49">
        <v>5</v>
      </c>
      <c r="H658" s="49">
        <v>1745.1310000000001</v>
      </c>
      <c r="I658" s="49">
        <v>17580.205999999998</v>
      </c>
      <c r="J658" s="49">
        <v>92</v>
      </c>
      <c r="K658" s="49">
        <v>1.3533979999999999E-2</v>
      </c>
      <c r="L658" s="49">
        <v>1.3490439999999999E-2</v>
      </c>
      <c r="M658" s="49">
        <v>5.6405799999999999E-2</v>
      </c>
      <c r="N658" s="49">
        <v>-3.8094200000000002E-2</v>
      </c>
      <c r="O658" s="49">
        <v>-0.11029361999999999</v>
      </c>
      <c r="P658" s="49">
        <v>-6.7989270000000004E-2</v>
      </c>
      <c r="Q658" s="49">
        <v>-3.8094200000000002E-2</v>
      </c>
      <c r="R658" s="49">
        <v>-8.1991300000000007E-3</v>
      </c>
      <c r="S658" s="49">
        <v>3.4105219999999999E-2</v>
      </c>
      <c r="T658" s="49" t="s">
        <v>19</v>
      </c>
      <c r="W658" s="7"/>
    </row>
    <row r="659" spans="1:23" x14ac:dyDescent="0.25">
      <c r="A659" s="49" t="str">
        <f t="shared" si="10"/>
        <v>41850Greater Fresno Area5_5All</v>
      </c>
      <c r="B659" s="7">
        <v>41850</v>
      </c>
      <c r="C659" s="49">
        <v>5</v>
      </c>
      <c r="D659" s="49" t="s">
        <v>38</v>
      </c>
      <c r="E659" s="49">
        <v>1.0378787</v>
      </c>
      <c r="F659" s="49">
        <v>1.0601020999999999</v>
      </c>
      <c r="G659" s="49">
        <v>5</v>
      </c>
      <c r="H659" s="49">
        <v>1745.1310000000001</v>
      </c>
      <c r="I659" s="49">
        <v>17580.205999999998</v>
      </c>
      <c r="J659" s="49">
        <v>82.5</v>
      </c>
      <c r="K659" s="49">
        <v>7.7285299999999999E-3</v>
      </c>
      <c r="L659" s="49">
        <v>7.7286500000000001E-3</v>
      </c>
      <c r="M659" s="49">
        <v>3.2262100000000002E-2</v>
      </c>
      <c r="N659" s="49">
        <v>-2.2223400000000001E-2</v>
      </c>
      <c r="O659" s="49">
        <v>-6.3518889999999995E-2</v>
      </c>
      <c r="P659" s="49">
        <v>-3.9322309999999999E-2</v>
      </c>
      <c r="Q659" s="49">
        <v>-2.2223400000000001E-2</v>
      </c>
      <c r="R659" s="49">
        <v>-5.1244899999999998E-3</v>
      </c>
      <c r="S659" s="49">
        <v>1.907209E-2</v>
      </c>
      <c r="T659" s="49" t="s">
        <v>19</v>
      </c>
      <c r="W659" s="7"/>
    </row>
    <row r="660" spans="1:23" x14ac:dyDescent="0.25">
      <c r="A660" s="49" t="str">
        <f t="shared" si="10"/>
        <v>41850Greater Fresno Area5_3All</v>
      </c>
      <c r="B660" s="7">
        <v>41850</v>
      </c>
      <c r="C660" s="49">
        <v>3</v>
      </c>
      <c r="D660" s="49" t="s">
        <v>38</v>
      </c>
      <c r="E660" s="49">
        <v>1.1761093</v>
      </c>
      <c r="F660" s="49">
        <v>1.2233529999999999</v>
      </c>
      <c r="G660" s="49">
        <v>5</v>
      </c>
      <c r="H660" s="49">
        <v>1745.1310000000001</v>
      </c>
      <c r="I660" s="49">
        <v>17580.205999999998</v>
      </c>
      <c r="J660" s="49">
        <v>86</v>
      </c>
      <c r="K660" s="49">
        <v>8.74109E-3</v>
      </c>
      <c r="L660" s="49">
        <v>8.8212099999999995E-3</v>
      </c>
      <c r="M660" s="49">
        <v>3.6655E-2</v>
      </c>
      <c r="N660" s="49">
        <v>-4.72437E-2</v>
      </c>
      <c r="O660" s="49">
        <v>-9.4162099999999999E-2</v>
      </c>
      <c r="P660" s="49">
        <v>-6.6670850000000004E-2</v>
      </c>
      <c r="Q660" s="49">
        <v>-4.72437E-2</v>
      </c>
      <c r="R660" s="49">
        <v>-2.7816549999999999E-2</v>
      </c>
      <c r="S660" s="49">
        <v>-3.2529999999999999E-4</v>
      </c>
      <c r="T660" s="49" t="s">
        <v>19</v>
      </c>
      <c r="W660" s="7"/>
    </row>
    <row r="661" spans="1:23" x14ac:dyDescent="0.25">
      <c r="A661" s="49" t="str">
        <f t="shared" si="10"/>
        <v>41850Greater Fresno Area5_6All</v>
      </c>
      <c r="B661" s="7">
        <v>41850</v>
      </c>
      <c r="C661" s="49">
        <v>6</v>
      </c>
      <c r="D661" s="49" t="s">
        <v>38</v>
      </c>
      <c r="E661" s="49">
        <v>1.0155794</v>
      </c>
      <c r="F661" s="49">
        <v>1.0303770000000001</v>
      </c>
      <c r="G661" s="49">
        <v>5</v>
      </c>
      <c r="H661" s="49">
        <v>1745.1310000000001</v>
      </c>
      <c r="I661" s="49">
        <v>17580.205999999998</v>
      </c>
      <c r="J661" s="49">
        <v>82.5</v>
      </c>
      <c r="K661" s="49">
        <v>7.8946899999999993E-3</v>
      </c>
      <c r="L661" s="49">
        <v>7.4427900000000003E-3</v>
      </c>
      <c r="M661" s="49">
        <v>3.2033100000000002E-2</v>
      </c>
      <c r="N661" s="49">
        <v>-1.4797599999999999E-2</v>
      </c>
      <c r="O661" s="49">
        <v>-5.5799969999999997E-2</v>
      </c>
      <c r="P661" s="49">
        <v>-3.177514E-2</v>
      </c>
      <c r="Q661" s="49">
        <v>-1.4797599999999999E-2</v>
      </c>
      <c r="R661" s="49">
        <v>2.17994E-3</v>
      </c>
      <c r="S661" s="49">
        <v>2.6204769999999999E-2</v>
      </c>
      <c r="T661" s="49" t="s">
        <v>19</v>
      </c>
      <c r="W661" s="7"/>
    </row>
    <row r="662" spans="1:23" x14ac:dyDescent="0.25">
      <c r="A662" s="49" t="str">
        <f t="shared" si="10"/>
        <v>41850Greater Fresno Area5_18All</v>
      </c>
      <c r="B662" s="7">
        <v>41850</v>
      </c>
      <c r="C662" s="49">
        <v>18</v>
      </c>
      <c r="D662" s="49" t="s">
        <v>38</v>
      </c>
      <c r="E662" s="49">
        <v>2.9587628000000001</v>
      </c>
      <c r="F662" s="49">
        <v>2.9449207999999998</v>
      </c>
      <c r="G662" s="49">
        <v>5</v>
      </c>
      <c r="H662" s="49">
        <v>1745.1310000000001</v>
      </c>
      <c r="I662" s="49">
        <v>17580.205999999998</v>
      </c>
      <c r="J662" s="49">
        <v>100</v>
      </c>
      <c r="K662" s="49">
        <v>1.562267E-2</v>
      </c>
      <c r="L662" s="49">
        <v>1.5735780000000001E-2</v>
      </c>
      <c r="M662" s="49">
        <v>6.54497E-2</v>
      </c>
      <c r="N662" s="49">
        <v>1.3842E-2</v>
      </c>
      <c r="O662" s="49">
        <v>-6.9933620000000002E-2</v>
      </c>
      <c r="P662" s="49">
        <v>-2.0846340000000001E-2</v>
      </c>
      <c r="Q662" s="49">
        <v>1.3842E-2</v>
      </c>
      <c r="R662" s="49">
        <v>4.8530339999999998E-2</v>
      </c>
      <c r="S662" s="49">
        <v>9.7617620000000002E-2</v>
      </c>
      <c r="T662" s="49" t="s">
        <v>19</v>
      </c>
      <c r="W662" s="7"/>
    </row>
    <row r="663" spans="1:23" x14ac:dyDescent="0.25">
      <c r="A663" s="49" t="str">
        <f t="shared" si="10"/>
        <v>41850Greater Fresno Area5_12All</v>
      </c>
      <c r="B663" s="7">
        <v>41850</v>
      </c>
      <c r="C663" s="49">
        <v>12</v>
      </c>
      <c r="D663" s="49" t="s">
        <v>38</v>
      </c>
      <c r="E663" s="49">
        <v>1.5153996000000001</v>
      </c>
      <c r="F663" s="49">
        <v>1.5457325</v>
      </c>
      <c r="G663" s="49">
        <v>5</v>
      </c>
      <c r="H663" s="49">
        <v>1745.1310000000001</v>
      </c>
      <c r="I663" s="49">
        <v>17580.205999999998</v>
      </c>
      <c r="J663" s="49">
        <v>92.5</v>
      </c>
      <c r="K663" s="49">
        <v>1.253201E-2</v>
      </c>
      <c r="L663" s="49">
        <v>1.2657740000000001E-2</v>
      </c>
      <c r="M663" s="49">
        <v>5.2574500000000003E-2</v>
      </c>
      <c r="N663" s="49">
        <v>-3.0332899999999999E-2</v>
      </c>
      <c r="O663" s="49">
        <v>-9.7628259999999994E-2</v>
      </c>
      <c r="P663" s="49">
        <v>-5.819738E-2</v>
      </c>
      <c r="Q663" s="49">
        <v>-3.0332899999999999E-2</v>
      </c>
      <c r="R663" s="49">
        <v>-2.4684099999999999E-3</v>
      </c>
      <c r="S663" s="49">
        <v>3.6962460000000003E-2</v>
      </c>
      <c r="T663" s="49" t="s">
        <v>19</v>
      </c>
      <c r="W663" s="7"/>
    </row>
    <row r="664" spans="1:23" x14ac:dyDescent="0.25">
      <c r="A664" s="49" t="str">
        <f t="shared" si="10"/>
        <v>41850Greater Fresno Area5_15All</v>
      </c>
      <c r="B664" s="7">
        <v>41850</v>
      </c>
      <c r="C664" s="49">
        <v>15</v>
      </c>
      <c r="D664" s="49" t="s">
        <v>38</v>
      </c>
      <c r="E664" s="49">
        <v>2.106147</v>
      </c>
      <c r="F664" s="49">
        <v>1.7949636</v>
      </c>
      <c r="G664" s="49">
        <v>5</v>
      </c>
      <c r="H664" s="49">
        <v>1745.1310000000001</v>
      </c>
      <c r="I664" s="49">
        <v>17580.205999999998</v>
      </c>
      <c r="J664" s="49">
        <v>94.5</v>
      </c>
      <c r="K664" s="49">
        <v>1.471504E-2</v>
      </c>
      <c r="L664" s="49">
        <v>1.3027840000000001E-2</v>
      </c>
      <c r="M664" s="49">
        <v>5.8037499999999999E-2</v>
      </c>
      <c r="N664" s="49">
        <v>0.3111834</v>
      </c>
      <c r="O664" s="49">
        <v>0.23689540000000001</v>
      </c>
      <c r="P664" s="49">
        <v>0.28042352999999998</v>
      </c>
      <c r="Q664" s="49">
        <v>0.3111834</v>
      </c>
      <c r="R664" s="49">
        <v>0.34194327000000002</v>
      </c>
      <c r="S664" s="49">
        <v>0.38547140000000002</v>
      </c>
      <c r="T664" s="49" t="s">
        <v>19</v>
      </c>
      <c r="W664" s="7"/>
    </row>
    <row r="665" spans="1:23" x14ac:dyDescent="0.25">
      <c r="A665" s="49" t="str">
        <f t="shared" si="10"/>
        <v>41850Greater Fresno Area5_2All</v>
      </c>
      <c r="B665" s="7">
        <v>41850</v>
      </c>
      <c r="C665" s="49">
        <v>2</v>
      </c>
      <c r="D665" s="49" t="s">
        <v>38</v>
      </c>
      <c r="E665" s="49">
        <v>1.3522225999999999</v>
      </c>
      <c r="F665" s="49">
        <v>1.3614345999999999</v>
      </c>
      <c r="G665" s="49">
        <v>5</v>
      </c>
      <c r="H665" s="49">
        <v>1745.1310000000001</v>
      </c>
      <c r="I665" s="49">
        <v>17580.205999999998</v>
      </c>
      <c r="J665" s="49">
        <v>87</v>
      </c>
      <c r="K665" s="49">
        <v>1.001179E-2</v>
      </c>
      <c r="L665" s="49">
        <v>9.6759199999999993E-3</v>
      </c>
      <c r="M665" s="49">
        <v>4.1103099999999997E-2</v>
      </c>
      <c r="N665" s="49">
        <v>-9.2119999999999997E-3</v>
      </c>
      <c r="O665" s="49">
        <v>-6.1823969999999999E-2</v>
      </c>
      <c r="P665" s="49">
        <v>-3.0996639999999999E-2</v>
      </c>
      <c r="Q665" s="49">
        <v>-9.2119999999999997E-3</v>
      </c>
      <c r="R665" s="49">
        <v>1.257264E-2</v>
      </c>
      <c r="S665" s="49">
        <v>4.3399970000000003E-2</v>
      </c>
      <c r="T665" s="49" t="s">
        <v>19</v>
      </c>
      <c r="W665" s="7"/>
    </row>
    <row r="666" spans="1:23" x14ac:dyDescent="0.25">
      <c r="A666" s="49" t="str">
        <f t="shared" si="10"/>
        <v>41850Greater Fresno Area5_1All</v>
      </c>
      <c r="B666" s="7">
        <v>41850</v>
      </c>
      <c r="C666" s="49">
        <v>1</v>
      </c>
      <c r="D666" s="49" t="s">
        <v>38</v>
      </c>
      <c r="E666" s="49">
        <v>1.5301731000000001</v>
      </c>
      <c r="F666" s="49">
        <v>1.5740711999999999</v>
      </c>
      <c r="G666" s="49">
        <v>5</v>
      </c>
      <c r="H666" s="49">
        <v>1745.1310000000001</v>
      </c>
      <c r="I666" s="49">
        <v>17580.205999999998</v>
      </c>
      <c r="J666" s="49">
        <v>88.5</v>
      </c>
      <c r="K666" s="49">
        <v>1.090722E-2</v>
      </c>
      <c r="L666" s="49">
        <v>1.120168E-2</v>
      </c>
      <c r="M666" s="49">
        <v>4.6144999999999999E-2</v>
      </c>
      <c r="N666" s="49">
        <v>-4.3898100000000002E-2</v>
      </c>
      <c r="O666" s="49">
        <v>-0.10296370000000001</v>
      </c>
      <c r="P666" s="49">
        <v>-6.8354949999999998E-2</v>
      </c>
      <c r="Q666" s="49">
        <v>-4.3898100000000002E-2</v>
      </c>
      <c r="R666" s="49">
        <v>-1.944125E-2</v>
      </c>
      <c r="S666" s="49">
        <v>1.51675E-2</v>
      </c>
      <c r="T666" s="49" t="s">
        <v>19</v>
      </c>
      <c r="W666" s="7"/>
    </row>
    <row r="667" spans="1:23" x14ac:dyDescent="0.25">
      <c r="A667" s="49" t="str">
        <f t="shared" si="10"/>
        <v>41850Greater Fresno Area5_4All</v>
      </c>
      <c r="B667" s="7">
        <v>41850</v>
      </c>
      <c r="C667" s="49">
        <v>4</v>
      </c>
      <c r="D667" s="49" t="s">
        <v>38</v>
      </c>
      <c r="E667" s="49">
        <v>1.1017311000000001</v>
      </c>
      <c r="F667" s="49">
        <v>1.1192759000000001</v>
      </c>
      <c r="G667" s="49">
        <v>5</v>
      </c>
      <c r="H667" s="49">
        <v>1745.1310000000001</v>
      </c>
      <c r="I667" s="49">
        <v>17580.205999999998</v>
      </c>
      <c r="J667" s="49">
        <v>84.5</v>
      </c>
      <c r="K667" s="49">
        <v>8.2060799999999993E-3</v>
      </c>
      <c r="L667" s="49">
        <v>8.3105200000000001E-3</v>
      </c>
      <c r="M667" s="49">
        <v>3.44724E-2</v>
      </c>
      <c r="N667" s="49">
        <v>-1.7544799999999999E-2</v>
      </c>
      <c r="O667" s="49">
        <v>-6.1669469999999997E-2</v>
      </c>
      <c r="P667" s="49">
        <v>-3.581517E-2</v>
      </c>
      <c r="Q667" s="49">
        <v>-1.7544799999999999E-2</v>
      </c>
      <c r="R667" s="49">
        <v>7.2557000000000003E-4</v>
      </c>
      <c r="S667" s="49">
        <v>2.6579869999999998E-2</v>
      </c>
      <c r="T667" s="49" t="s">
        <v>19</v>
      </c>
      <c r="W667" s="7"/>
    </row>
    <row r="668" spans="1:23" x14ac:dyDescent="0.25">
      <c r="A668" s="49" t="str">
        <f t="shared" si="10"/>
        <v>41850Greater Fresno Area5_24All</v>
      </c>
      <c r="B668" s="7">
        <v>41850</v>
      </c>
      <c r="C668" s="49">
        <v>24</v>
      </c>
      <c r="D668" s="49" t="s">
        <v>38</v>
      </c>
      <c r="E668" s="49">
        <v>1.6921837</v>
      </c>
      <c r="F668" s="49">
        <v>1.7257381999999999</v>
      </c>
      <c r="G668" s="49">
        <v>5</v>
      </c>
      <c r="H668" s="49">
        <v>1745.1310000000001</v>
      </c>
      <c r="I668" s="49">
        <v>17580.205999999998</v>
      </c>
      <c r="J668" s="49">
        <v>86.5</v>
      </c>
      <c r="K668" s="49">
        <v>1.161045E-2</v>
      </c>
      <c r="L668" s="49">
        <v>1.2031719999999999E-2</v>
      </c>
      <c r="M668" s="49">
        <v>4.9347099999999998E-2</v>
      </c>
      <c r="N668" s="49">
        <v>-3.3554500000000001E-2</v>
      </c>
      <c r="O668" s="49">
        <v>-9.6718789999999999E-2</v>
      </c>
      <c r="P668" s="49">
        <v>-5.9708459999999998E-2</v>
      </c>
      <c r="Q668" s="49">
        <v>-3.3554500000000001E-2</v>
      </c>
      <c r="R668" s="49">
        <v>-7.4005399999999997E-3</v>
      </c>
      <c r="S668" s="49">
        <v>2.960979E-2</v>
      </c>
      <c r="T668" s="49" t="s">
        <v>19</v>
      </c>
      <c r="W668" s="7"/>
    </row>
    <row r="669" spans="1:23" x14ac:dyDescent="0.25">
      <c r="A669" s="49" t="str">
        <f t="shared" si="10"/>
        <v>41850Greater Fresno Area5_11All</v>
      </c>
      <c r="B669" s="7">
        <v>41850</v>
      </c>
      <c r="C669" s="49">
        <v>11</v>
      </c>
      <c r="D669" s="49" t="s">
        <v>38</v>
      </c>
      <c r="E669" s="49">
        <v>1.2888653000000001</v>
      </c>
      <c r="F669" s="49">
        <v>1.3264298999999999</v>
      </c>
      <c r="G669" s="49">
        <v>5</v>
      </c>
      <c r="H669" s="49">
        <v>1745.1310000000001</v>
      </c>
      <c r="I669" s="49">
        <v>17580.205999999998</v>
      </c>
      <c r="J669" s="49">
        <v>90</v>
      </c>
      <c r="K669" s="49">
        <v>1.097424E-2</v>
      </c>
      <c r="L669" s="49">
        <v>1.115061E-2</v>
      </c>
      <c r="M669" s="49">
        <v>4.6177500000000003E-2</v>
      </c>
      <c r="N669" s="49">
        <v>-3.7564599999999997E-2</v>
      </c>
      <c r="O669" s="49">
        <v>-9.6671800000000002E-2</v>
      </c>
      <c r="P669" s="49">
        <v>-6.2038669999999997E-2</v>
      </c>
      <c r="Q669" s="49">
        <v>-3.7564599999999997E-2</v>
      </c>
      <c r="R669" s="49">
        <v>-1.309052E-2</v>
      </c>
      <c r="S669" s="49">
        <v>2.1542599999999999E-2</v>
      </c>
      <c r="T669" s="49" t="s">
        <v>19</v>
      </c>
      <c r="W669" s="7"/>
    </row>
    <row r="670" spans="1:23" x14ac:dyDescent="0.25">
      <c r="A670" s="49" t="str">
        <f t="shared" si="10"/>
        <v>41850Greater Fresno Area5_17All</v>
      </c>
      <c r="B670" s="7">
        <v>41850</v>
      </c>
      <c r="C670" s="49">
        <v>17</v>
      </c>
      <c r="D670" s="49" t="s">
        <v>38</v>
      </c>
      <c r="E670" s="49">
        <v>2.6887721</v>
      </c>
      <c r="F670" s="49">
        <v>2.7054401000000001</v>
      </c>
      <c r="G670" s="49">
        <v>5</v>
      </c>
      <c r="H670" s="49">
        <v>1745.1310000000001</v>
      </c>
      <c r="I670" s="49">
        <v>17580.205999999998</v>
      </c>
      <c r="J670" s="49">
        <v>99.5</v>
      </c>
      <c r="K670" s="49">
        <v>1.557739E-2</v>
      </c>
      <c r="L670" s="49">
        <v>1.5697869999999999E-2</v>
      </c>
      <c r="M670" s="49">
        <v>6.5276000000000001E-2</v>
      </c>
      <c r="N670" s="49">
        <v>-1.6667999999999999E-2</v>
      </c>
      <c r="O670" s="49">
        <v>-0.10022128</v>
      </c>
      <c r="P670" s="49">
        <v>-5.1264280000000002E-2</v>
      </c>
      <c r="Q670" s="49">
        <v>-1.6667999999999999E-2</v>
      </c>
      <c r="R670" s="49">
        <v>1.7928280000000001E-2</v>
      </c>
      <c r="S670" s="49">
        <v>6.6885280000000005E-2</v>
      </c>
      <c r="T670" s="49" t="s">
        <v>19</v>
      </c>
      <c r="W670" s="7"/>
    </row>
    <row r="671" spans="1:23" x14ac:dyDescent="0.25">
      <c r="A671" s="49" t="str">
        <f t="shared" si="10"/>
        <v>41850Greater Fresno Area5_16All</v>
      </c>
      <c r="B671" s="7">
        <v>41850</v>
      </c>
      <c r="C671" s="49">
        <v>16</v>
      </c>
      <c r="D671" s="49" t="s">
        <v>38</v>
      </c>
      <c r="E671" s="49">
        <v>2.3822567000000001</v>
      </c>
      <c r="F671" s="49">
        <v>2.5398656000000002</v>
      </c>
      <c r="G671" s="49">
        <v>5</v>
      </c>
      <c r="H671" s="49">
        <v>1745.1310000000001</v>
      </c>
      <c r="I671" s="49">
        <v>17580.205999999998</v>
      </c>
      <c r="J671" s="49">
        <v>98</v>
      </c>
      <c r="K671" s="49">
        <v>1.51177E-2</v>
      </c>
      <c r="L671" s="49">
        <v>1.570709E-2</v>
      </c>
      <c r="M671" s="49">
        <v>6.4339900000000005E-2</v>
      </c>
      <c r="N671" s="49">
        <v>-0.1576089</v>
      </c>
      <c r="O671" s="49">
        <v>-0.23996397</v>
      </c>
      <c r="P671" s="49">
        <v>-0.19170904999999999</v>
      </c>
      <c r="Q671" s="49">
        <v>-0.1576089</v>
      </c>
      <c r="R671" s="49">
        <v>-0.12350875</v>
      </c>
      <c r="S671" s="49">
        <v>-7.5253829999999994E-2</v>
      </c>
      <c r="T671" s="49" t="s">
        <v>19</v>
      </c>
      <c r="W671" s="7"/>
    </row>
    <row r="672" spans="1:23" x14ac:dyDescent="0.25">
      <c r="A672" s="49" t="str">
        <f t="shared" si="10"/>
        <v>41850Greater Fresno Area5_21All</v>
      </c>
      <c r="B672" s="7">
        <v>41850</v>
      </c>
      <c r="C672" s="49">
        <v>21</v>
      </c>
      <c r="D672" s="49" t="s">
        <v>38</v>
      </c>
      <c r="E672" s="49">
        <v>2.6882655999999998</v>
      </c>
      <c r="F672" s="49">
        <v>2.7036563999999998</v>
      </c>
      <c r="G672" s="49">
        <v>5</v>
      </c>
      <c r="H672" s="49">
        <v>1745.1310000000001</v>
      </c>
      <c r="I672" s="49">
        <v>17580.205999999998</v>
      </c>
      <c r="J672" s="49">
        <v>95.5</v>
      </c>
      <c r="K672" s="49">
        <v>1.418086E-2</v>
      </c>
      <c r="L672" s="49">
        <v>1.44076E-2</v>
      </c>
      <c r="M672" s="49">
        <v>5.9667900000000003E-2</v>
      </c>
      <c r="N672" s="49">
        <v>-1.53908E-2</v>
      </c>
      <c r="O672" s="49">
        <v>-9.176571E-2</v>
      </c>
      <c r="P672" s="49">
        <v>-4.7014790000000001E-2</v>
      </c>
      <c r="Q672" s="49">
        <v>-1.53908E-2</v>
      </c>
      <c r="R672" s="49">
        <v>1.6233190000000002E-2</v>
      </c>
      <c r="S672" s="49">
        <v>6.0984110000000001E-2</v>
      </c>
      <c r="T672" s="49" t="s">
        <v>19</v>
      </c>
      <c r="W672" s="7"/>
    </row>
    <row r="673" spans="1:23" x14ac:dyDescent="0.25">
      <c r="A673" s="49" t="str">
        <f t="shared" si="10"/>
        <v>41850Greater Fresno Area5_10All</v>
      </c>
      <c r="B673" s="7">
        <v>41850</v>
      </c>
      <c r="C673" s="49">
        <v>10</v>
      </c>
      <c r="D673" s="49" t="s">
        <v>38</v>
      </c>
      <c r="E673" s="49">
        <v>1.1751198</v>
      </c>
      <c r="F673" s="49">
        <v>1.1889546</v>
      </c>
      <c r="G673" s="49">
        <v>5</v>
      </c>
      <c r="H673" s="49">
        <v>1745.1310000000001</v>
      </c>
      <c r="I673" s="49">
        <v>17580.205999999998</v>
      </c>
      <c r="J673" s="49">
        <v>86</v>
      </c>
      <c r="K673" s="49">
        <v>9.7423800000000001E-3</v>
      </c>
      <c r="L673" s="49">
        <v>9.8265100000000001E-3</v>
      </c>
      <c r="M673" s="49">
        <v>4.08431E-2</v>
      </c>
      <c r="N673" s="49">
        <v>-1.38348E-2</v>
      </c>
      <c r="O673" s="49">
        <v>-6.6113969999999994E-2</v>
      </c>
      <c r="P673" s="49">
        <v>-3.5481640000000002E-2</v>
      </c>
      <c r="Q673" s="49">
        <v>-1.38348E-2</v>
      </c>
      <c r="R673" s="49">
        <v>7.8120400000000001E-3</v>
      </c>
      <c r="S673" s="49">
        <v>3.8444369999999999E-2</v>
      </c>
      <c r="T673" s="49" t="s">
        <v>19</v>
      </c>
      <c r="W673" s="7"/>
    </row>
    <row r="674" spans="1:23" x14ac:dyDescent="0.25">
      <c r="A674" s="49" t="str">
        <f t="shared" si="10"/>
        <v>41850Greater Fresno Area6+7_22All</v>
      </c>
      <c r="B674" s="7">
        <v>41850</v>
      </c>
      <c r="C674" s="49">
        <v>22</v>
      </c>
      <c r="D674" s="49" t="s">
        <v>38</v>
      </c>
      <c r="E674" s="49">
        <v>2.4780644000000001</v>
      </c>
      <c r="F674" s="49">
        <v>2.6412759000000001</v>
      </c>
      <c r="G674" s="49" t="s">
        <v>69</v>
      </c>
      <c r="H674" s="49">
        <v>3506.3739999999998</v>
      </c>
      <c r="I674" s="49">
        <v>17580.205999999998</v>
      </c>
      <c r="J674" s="49">
        <v>90.5</v>
      </c>
      <c r="K674" s="49">
        <v>1.4050099999999999E-2</v>
      </c>
      <c r="L674" s="49">
        <v>1.4694830000000001E-2</v>
      </c>
      <c r="M674" s="49">
        <v>5.1389799999999999E-2</v>
      </c>
      <c r="N674" s="49">
        <v>-0.16321150000000001</v>
      </c>
      <c r="O674" s="49">
        <v>-0.22899043999999999</v>
      </c>
      <c r="P674" s="49">
        <v>-0.19044808999999999</v>
      </c>
      <c r="Q674" s="49">
        <v>-0.16321150000000001</v>
      </c>
      <c r="R674" s="49">
        <v>-0.13597491</v>
      </c>
      <c r="S674" s="49">
        <v>-9.7432560000000001E-2</v>
      </c>
      <c r="T674" s="49" t="s">
        <v>19</v>
      </c>
      <c r="W674" s="7"/>
    </row>
    <row r="675" spans="1:23" x14ac:dyDescent="0.25">
      <c r="A675" s="49" t="str">
        <f t="shared" si="10"/>
        <v>41850Greater Fresno Area6+7_4All</v>
      </c>
      <c r="B675" s="7">
        <v>41850</v>
      </c>
      <c r="C675" s="49">
        <v>4</v>
      </c>
      <c r="D675" s="49" t="s">
        <v>38</v>
      </c>
      <c r="E675" s="49">
        <v>1.1017311000000001</v>
      </c>
      <c r="F675" s="49">
        <v>1.0915972</v>
      </c>
      <c r="G675" s="49" t="s">
        <v>69</v>
      </c>
      <c r="H675" s="49">
        <v>3506.3739999999998</v>
      </c>
      <c r="I675" s="49">
        <v>17580.205999999998</v>
      </c>
      <c r="J675" s="49">
        <v>84.5</v>
      </c>
      <c r="K675" s="49">
        <v>8.2060799999999993E-3</v>
      </c>
      <c r="L675" s="49">
        <v>8.1649700000000006E-3</v>
      </c>
      <c r="M675" s="49">
        <v>2.9241E-2</v>
      </c>
      <c r="N675" s="49">
        <v>1.01339E-2</v>
      </c>
      <c r="O675" s="49">
        <v>-2.7294579999999999E-2</v>
      </c>
      <c r="P675" s="49">
        <v>-5.36383E-3</v>
      </c>
      <c r="Q675" s="49">
        <v>1.01339E-2</v>
      </c>
      <c r="R675" s="49">
        <v>2.5631629999999999E-2</v>
      </c>
      <c r="S675" s="49">
        <v>4.7562380000000001E-2</v>
      </c>
      <c r="T675" s="49" t="s">
        <v>19</v>
      </c>
      <c r="W675" s="7"/>
    </row>
    <row r="676" spans="1:23" x14ac:dyDescent="0.25">
      <c r="A676" s="49" t="str">
        <f t="shared" si="10"/>
        <v>41850Greater Fresno Area6+7_6All</v>
      </c>
      <c r="B676" s="7">
        <v>41850</v>
      </c>
      <c r="C676" s="49">
        <v>6</v>
      </c>
      <c r="D676" s="49" t="s">
        <v>38</v>
      </c>
      <c r="E676" s="49">
        <v>1.0155794</v>
      </c>
      <c r="F676" s="49">
        <v>1.0412482999999999</v>
      </c>
      <c r="G676" s="49" t="s">
        <v>69</v>
      </c>
      <c r="H676" s="49">
        <v>3506.3739999999998</v>
      </c>
      <c r="I676" s="49">
        <v>17580.205999999998</v>
      </c>
      <c r="J676" s="49">
        <v>82.5</v>
      </c>
      <c r="K676" s="49">
        <v>7.8946899999999993E-3</v>
      </c>
      <c r="L676" s="49">
        <v>7.9782900000000007E-3</v>
      </c>
      <c r="M676" s="49">
        <v>2.8213100000000001E-2</v>
      </c>
      <c r="N676" s="49">
        <v>-2.5668900000000001E-2</v>
      </c>
      <c r="O676" s="49">
        <v>-6.1781669999999997E-2</v>
      </c>
      <c r="P676" s="49">
        <v>-4.0621839999999999E-2</v>
      </c>
      <c r="Q676" s="49">
        <v>-2.5668900000000001E-2</v>
      </c>
      <c r="R676" s="49">
        <v>-1.071596E-2</v>
      </c>
      <c r="S676" s="49">
        <v>1.0443869999999999E-2</v>
      </c>
      <c r="T676" s="49" t="s">
        <v>19</v>
      </c>
      <c r="W676" s="7"/>
    </row>
    <row r="677" spans="1:23" x14ac:dyDescent="0.25">
      <c r="A677" s="49" t="str">
        <f t="shared" si="10"/>
        <v>41850Greater Fresno Area6+7_7All</v>
      </c>
      <c r="B677" s="7">
        <v>41850</v>
      </c>
      <c r="C677" s="49">
        <v>7</v>
      </c>
      <c r="D677" s="49" t="s">
        <v>38</v>
      </c>
      <c r="E677" s="49">
        <v>1.0412192</v>
      </c>
      <c r="F677" s="49">
        <v>1.0635600999999999</v>
      </c>
      <c r="G677" s="49" t="s">
        <v>69</v>
      </c>
      <c r="H677" s="49">
        <v>3506.3739999999998</v>
      </c>
      <c r="I677" s="49">
        <v>17580.205999999998</v>
      </c>
      <c r="J677" s="49">
        <v>82.5</v>
      </c>
      <c r="K677" s="49">
        <v>8.3576899999999992E-3</v>
      </c>
      <c r="L677" s="49">
        <v>8.43059E-3</v>
      </c>
      <c r="M677" s="49">
        <v>2.97422E-2</v>
      </c>
      <c r="N677" s="49">
        <v>-2.23409E-2</v>
      </c>
      <c r="O677" s="49">
        <v>-6.041092E-2</v>
      </c>
      <c r="P677" s="49">
        <v>-3.8104270000000003E-2</v>
      </c>
      <c r="Q677" s="49">
        <v>-2.23409E-2</v>
      </c>
      <c r="R677" s="49">
        <v>-6.5775299999999998E-3</v>
      </c>
      <c r="S677" s="49">
        <v>1.5729119999999999E-2</v>
      </c>
      <c r="T677" s="49" t="s">
        <v>19</v>
      </c>
      <c r="W677" s="7"/>
    </row>
    <row r="678" spans="1:23" x14ac:dyDescent="0.25">
      <c r="A678" s="49" t="str">
        <f t="shared" si="10"/>
        <v>41850Greater Fresno Area6+7_18All</v>
      </c>
      <c r="B678" s="7">
        <v>41850</v>
      </c>
      <c r="C678" s="49">
        <v>18</v>
      </c>
      <c r="D678" s="49" t="s">
        <v>38</v>
      </c>
      <c r="E678" s="49">
        <v>2.9587628000000001</v>
      </c>
      <c r="F678" s="49">
        <v>2.4887681000000001</v>
      </c>
      <c r="G678" s="49" t="s">
        <v>69</v>
      </c>
      <c r="H678" s="49">
        <v>3506.3739999999998</v>
      </c>
      <c r="I678" s="49">
        <v>17580.205999999998</v>
      </c>
      <c r="J678" s="49">
        <v>100</v>
      </c>
      <c r="K678" s="49">
        <v>1.562267E-2</v>
      </c>
      <c r="L678" s="49">
        <v>1.323471E-2</v>
      </c>
      <c r="M678" s="49">
        <v>5.3557E-2</v>
      </c>
      <c r="N678" s="49">
        <v>0.46999469999999999</v>
      </c>
      <c r="O678" s="49">
        <v>0.40144173999999999</v>
      </c>
      <c r="P678" s="49">
        <v>0.44160948999999999</v>
      </c>
      <c r="Q678" s="49">
        <v>0.46999469999999999</v>
      </c>
      <c r="R678" s="49">
        <v>0.49837990999999998</v>
      </c>
      <c r="S678" s="49">
        <v>0.53854765999999998</v>
      </c>
      <c r="T678" s="49" t="s">
        <v>19</v>
      </c>
      <c r="W678" s="7"/>
    </row>
    <row r="679" spans="1:23" x14ac:dyDescent="0.25">
      <c r="A679" s="49" t="str">
        <f t="shared" si="10"/>
        <v>41850Greater Fresno Area6+7_2All</v>
      </c>
      <c r="B679" s="7">
        <v>41850</v>
      </c>
      <c r="C679" s="49">
        <v>2</v>
      </c>
      <c r="D679" s="49" t="s">
        <v>38</v>
      </c>
      <c r="E679" s="49">
        <v>1.3522225999999999</v>
      </c>
      <c r="F679" s="49">
        <v>1.3844301000000001</v>
      </c>
      <c r="G679" s="49" t="s">
        <v>69</v>
      </c>
      <c r="H679" s="49">
        <v>3506.3739999999998</v>
      </c>
      <c r="I679" s="49">
        <v>17580.205999999998</v>
      </c>
      <c r="J679" s="49">
        <v>87</v>
      </c>
      <c r="K679" s="49">
        <v>1.001179E-2</v>
      </c>
      <c r="L679" s="49">
        <v>9.9131299999999992E-3</v>
      </c>
      <c r="M679" s="49">
        <v>3.5982399999999998E-2</v>
      </c>
      <c r="N679" s="49">
        <v>-3.22075E-2</v>
      </c>
      <c r="O679" s="49">
        <v>-7.8264970000000003E-2</v>
      </c>
      <c r="P679" s="49">
        <v>-5.1278169999999998E-2</v>
      </c>
      <c r="Q679" s="49">
        <v>-3.22075E-2</v>
      </c>
      <c r="R679" s="49">
        <v>-1.313683E-2</v>
      </c>
      <c r="S679" s="49">
        <v>1.384997E-2</v>
      </c>
      <c r="T679" s="49" t="s">
        <v>19</v>
      </c>
      <c r="W679" s="7"/>
    </row>
    <row r="680" spans="1:23" x14ac:dyDescent="0.25">
      <c r="A680" s="49" t="str">
        <f t="shared" si="10"/>
        <v>41850Greater Fresno Area6+7_20All</v>
      </c>
      <c r="B680" s="7">
        <v>41850</v>
      </c>
      <c r="C680" s="49">
        <v>20</v>
      </c>
      <c r="D680" s="49" t="s">
        <v>38</v>
      </c>
      <c r="E680" s="49">
        <v>2.8704754000000001</v>
      </c>
      <c r="F680" s="49">
        <v>3.2715041</v>
      </c>
      <c r="G680" s="49" t="s">
        <v>69</v>
      </c>
      <c r="H680" s="49">
        <v>3506.3739999999998</v>
      </c>
      <c r="I680" s="49">
        <v>17580.205999999998</v>
      </c>
      <c r="J680" s="49">
        <v>99</v>
      </c>
      <c r="K680" s="49">
        <v>1.509227E-2</v>
      </c>
      <c r="L680" s="49">
        <v>1.6401220000000001E-2</v>
      </c>
      <c r="M680" s="49">
        <v>5.6047399999999997E-2</v>
      </c>
      <c r="N680" s="49">
        <v>-0.40102870000000002</v>
      </c>
      <c r="O680" s="49">
        <v>-0.47276937000000002</v>
      </c>
      <c r="P680" s="49">
        <v>-0.43073381999999999</v>
      </c>
      <c r="Q680" s="49">
        <v>-0.40102870000000002</v>
      </c>
      <c r="R680" s="49">
        <v>-0.37132357999999999</v>
      </c>
      <c r="S680" s="49">
        <v>-0.32928803000000001</v>
      </c>
      <c r="T680" s="49" t="s">
        <v>19</v>
      </c>
      <c r="W680" s="7"/>
    </row>
    <row r="681" spans="1:23" x14ac:dyDescent="0.25">
      <c r="A681" s="49" t="str">
        <f t="shared" si="10"/>
        <v>41850Greater Fresno Area6+7_10All</v>
      </c>
      <c r="B681" s="7">
        <v>41850</v>
      </c>
      <c r="C681" s="49">
        <v>10</v>
      </c>
      <c r="D681" s="49" t="s">
        <v>38</v>
      </c>
      <c r="E681" s="49">
        <v>1.1751198</v>
      </c>
      <c r="F681" s="49">
        <v>1.2292818999999999</v>
      </c>
      <c r="G681" s="49" t="s">
        <v>69</v>
      </c>
      <c r="H681" s="49">
        <v>3506.3739999999998</v>
      </c>
      <c r="I681" s="49">
        <v>17580.205999999998</v>
      </c>
      <c r="J681" s="49">
        <v>86</v>
      </c>
      <c r="K681" s="49">
        <v>9.7423800000000001E-3</v>
      </c>
      <c r="L681" s="49">
        <v>1.0063219999999999E-2</v>
      </c>
      <c r="M681" s="49">
        <v>3.5661400000000003E-2</v>
      </c>
      <c r="N681" s="49">
        <v>-5.4162099999999998E-2</v>
      </c>
      <c r="O681" s="49">
        <v>-9.9808690000000005E-2</v>
      </c>
      <c r="P681" s="49">
        <v>-7.3062639999999998E-2</v>
      </c>
      <c r="Q681" s="49">
        <v>-5.4162099999999998E-2</v>
      </c>
      <c r="R681" s="49">
        <v>-3.5261559999999997E-2</v>
      </c>
      <c r="S681" s="49">
        <v>-8.5155100000000004E-3</v>
      </c>
      <c r="T681" s="49" t="s">
        <v>19</v>
      </c>
      <c r="W681" s="7"/>
    </row>
    <row r="682" spans="1:23" x14ac:dyDescent="0.25">
      <c r="A682" s="49" t="str">
        <f t="shared" si="10"/>
        <v>41850Greater Fresno Area6+7_21All</v>
      </c>
      <c r="B682" s="7">
        <v>41850</v>
      </c>
      <c r="C682" s="49">
        <v>21</v>
      </c>
      <c r="D682" s="49" t="s">
        <v>38</v>
      </c>
      <c r="E682" s="49">
        <v>2.6882655999999998</v>
      </c>
      <c r="F682" s="49">
        <v>2.9278347999999998</v>
      </c>
      <c r="G682" s="49" t="s">
        <v>69</v>
      </c>
      <c r="H682" s="49">
        <v>3506.3739999999998</v>
      </c>
      <c r="I682" s="49">
        <v>17580.205999999998</v>
      </c>
      <c r="J682" s="49">
        <v>95.5</v>
      </c>
      <c r="K682" s="49">
        <v>1.418086E-2</v>
      </c>
      <c r="L682" s="49">
        <v>1.545681E-2</v>
      </c>
      <c r="M682" s="49">
        <v>5.2748400000000001E-2</v>
      </c>
      <c r="N682" s="49">
        <v>-0.23956920000000001</v>
      </c>
      <c r="O682" s="49">
        <v>-0.30708714999999998</v>
      </c>
      <c r="P682" s="49">
        <v>-0.26752585000000001</v>
      </c>
      <c r="Q682" s="49">
        <v>-0.23956920000000001</v>
      </c>
      <c r="R682" s="49">
        <v>-0.21161255000000001</v>
      </c>
      <c r="S682" s="49">
        <v>-0.17205124999999999</v>
      </c>
      <c r="T682" s="49" t="s">
        <v>19</v>
      </c>
      <c r="W682" s="7"/>
    </row>
    <row r="683" spans="1:23" x14ac:dyDescent="0.25">
      <c r="A683" s="49" t="str">
        <f t="shared" si="10"/>
        <v>41850Greater Fresno Area6+7_14All</v>
      </c>
      <c r="B683" s="7">
        <v>41850</v>
      </c>
      <c r="C683" s="49">
        <v>14</v>
      </c>
      <c r="D683" s="49" t="s">
        <v>38</v>
      </c>
      <c r="E683" s="49">
        <v>1.9604788</v>
      </c>
      <c r="F683" s="49">
        <v>1.9758663999999999</v>
      </c>
      <c r="G683" s="49" t="s">
        <v>69</v>
      </c>
      <c r="H683" s="49">
        <v>3506.3739999999998</v>
      </c>
      <c r="I683" s="49">
        <v>17580.205999999998</v>
      </c>
      <c r="J683" s="49">
        <v>92.5</v>
      </c>
      <c r="K683" s="49">
        <v>1.4011620000000001E-2</v>
      </c>
      <c r="L683" s="49">
        <v>1.405404E-2</v>
      </c>
      <c r="M683" s="49">
        <v>5.0847799999999999E-2</v>
      </c>
      <c r="N683" s="49">
        <v>-1.53876E-2</v>
      </c>
      <c r="O683" s="49">
        <v>-8.0472779999999994E-2</v>
      </c>
      <c r="P683" s="49">
        <v>-4.2336930000000002E-2</v>
      </c>
      <c r="Q683" s="49">
        <v>-1.53876E-2</v>
      </c>
      <c r="R683" s="49">
        <v>1.1561729999999999E-2</v>
      </c>
      <c r="S683" s="49">
        <v>4.9697579999999998E-2</v>
      </c>
      <c r="T683" s="49" t="s">
        <v>19</v>
      </c>
      <c r="W683" s="7"/>
    </row>
    <row r="684" spans="1:23" x14ac:dyDescent="0.25">
      <c r="A684" s="49" t="str">
        <f t="shared" si="10"/>
        <v>41850Greater Fresno Area6+7_19All</v>
      </c>
      <c r="B684" s="7">
        <v>41850</v>
      </c>
      <c r="C684" s="49">
        <v>19</v>
      </c>
      <c r="D684" s="49" t="s">
        <v>38</v>
      </c>
      <c r="E684" s="49">
        <v>2.9806455999999999</v>
      </c>
      <c r="F684" s="49">
        <v>3.3238083</v>
      </c>
      <c r="G684" s="49" t="s">
        <v>69</v>
      </c>
      <c r="H684" s="49">
        <v>3506.3739999999998</v>
      </c>
      <c r="I684" s="49">
        <v>17580.205999999998</v>
      </c>
      <c r="J684" s="49">
        <v>100.5</v>
      </c>
      <c r="K684" s="49">
        <v>1.5557039999999999E-2</v>
      </c>
      <c r="L684" s="49">
        <v>1.6703909999999999E-2</v>
      </c>
      <c r="M684" s="49">
        <v>5.6965300000000003E-2</v>
      </c>
      <c r="N684" s="49">
        <v>-0.34316269999999999</v>
      </c>
      <c r="O684" s="49">
        <v>-0.41607828000000002</v>
      </c>
      <c r="P684" s="49">
        <v>-0.37335431000000002</v>
      </c>
      <c r="Q684" s="49">
        <v>-0.34316269999999999</v>
      </c>
      <c r="R684" s="49">
        <v>-0.31297109000000001</v>
      </c>
      <c r="S684" s="49">
        <v>-0.27024712000000001</v>
      </c>
      <c r="T684" s="49" t="s">
        <v>19</v>
      </c>
      <c r="W684" s="7"/>
    </row>
    <row r="685" spans="1:23" x14ac:dyDescent="0.25">
      <c r="A685" s="49" t="str">
        <f t="shared" si="10"/>
        <v>41850Greater Fresno Area6+7_15All</v>
      </c>
      <c r="B685" s="7">
        <v>41850</v>
      </c>
      <c r="C685" s="49">
        <v>15</v>
      </c>
      <c r="D685" s="49" t="s">
        <v>38</v>
      </c>
      <c r="E685" s="49">
        <v>2.106147</v>
      </c>
      <c r="F685" s="49">
        <v>2.0210910000000002</v>
      </c>
      <c r="G685" s="49" t="s">
        <v>69</v>
      </c>
      <c r="H685" s="49">
        <v>3506.3739999999998</v>
      </c>
      <c r="I685" s="49">
        <v>17580.205999999998</v>
      </c>
      <c r="J685" s="49">
        <v>94.5</v>
      </c>
      <c r="K685" s="49">
        <v>1.471504E-2</v>
      </c>
      <c r="L685" s="49">
        <v>1.445522E-2</v>
      </c>
      <c r="M685" s="49">
        <v>5.2598600000000002E-2</v>
      </c>
      <c r="N685" s="49">
        <v>8.5056000000000007E-2</v>
      </c>
      <c r="O685" s="49">
        <v>1.7729789999999999E-2</v>
      </c>
      <c r="P685" s="49">
        <v>5.7178739999999999E-2</v>
      </c>
      <c r="Q685" s="49">
        <v>8.5056000000000007E-2</v>
      </c>
      <c r="R685" s="49">
        <v>0.11293325999999999</v>
      </c>
      <c r="S685" s="49">
        <v>0.15238220999999999</v>
      </c>
      <c r="T685" s="49" t="s">
        <v>19</v>
      </c>
      <c r="W685" s="7"/>
    </row>
    <row r="686" spans="1:23" x14ac:dyDescent="0.25">
      <c r="A686" s="49" t="str">
        <f t="shared" si="10"/>
        <v>41850Greater Fresno Area6+7_24All</v>
      </c>
      <c r="B686" s="7">
        <v>41850</v>
      </c>
      <c r="C686" s="49">
        <v>24</v>
      </c>
      <c r="D686" s="49" t="s">
        <v>38</v>
      </c>
      <c r="E686" s="49">
        <v>1.6921837</v>
      </c>
      <c r="F686" s="49">
        <v>1.8208934999999999</v>
      </c>
      <c r="G686" s="49" t="s">
        <v>69</v>
      </c>
      <c r="H686" s="49">
        <v>3506.3739999999998</v>
      </c>
      <c r="I686" s="49">
        <v>17580.205999999998</v>
      </c>
      <c r="J686" s="49">
        <v>86.5</v>
      </c>
      <c r="K686" s="49">
        <v>1.161045E-2</v>
      </c>
      <c r="L686" s="49">
        <v>1.2709359999999999E-2</v>
      </c>
      <c r="M686" s="49">
        <v>4.2971700000000002E-2</v>
      </c>
      <c r="N686" s="49">
        <v>-0.12870980000000001</v>
      </c>
      <c r="O686" s="49">
        <v>-0.18371357999999999</v>
      </c>
      <c r="P686" s="49">
        <v>-0.1514848</v>
      </c>
      <c r="Q686" s="49">
        <v>-0.12870980000000001</v>
      </c>
      <c r="R686" s="49">
        <v>-0.1059348</v>
      </c>
      <c r="S686" s="49">
        <v>-7.3706019999999997E-2</v>
      </c>
      <c r="T686" s="49" t="s">
        <v>19</v>
      </c>
      <c r="W686" s="7"/>
    </row>
    <row r="687" spans="1:23" x14ac:dyDescent="0.25">
      <c r="A687" s="49" t="str">
        <f t="shared" si="10"/>
        <v>41850Greater Fresno Area6+7_13All</v>
      </c>
      <c r="B687" s="7">
        <v>41850</v>
      </c>
      <c r="C687" s="49">
        <v>13</v>
      </c>
      <c r="D687" s="49" t="s">
        <v>38</v>
      </c>
      <c r="E687" s="49">
        <v>1.7382630999999999</v>
      </c>
      <c r="F687" s="49">
        <v>1.7887415</v>
      </c>
      <c r="G687" s="49" t="s">
        <v>69</v>
      </c>
      <c r="H687" s="49">
        <v>3506.3739999999998</v>
      </c>
      <c r="I687" s="49">
        <v>17580.205999999998</v>
      </c>
      <c r="J687" s="49">
        <v>92</v>
      </c>
      <c r="K687" s="49">
        <v>1.3533979999999999E-2</v>
      </c>
      <c r="L687" s="49">
        <v>1.354647E-2</v>
      </c>
      <c r="M687" s="49">
        <v>4.87502E-2</v>
      </c>
      <c r="N687" s="49">
        <v>-5.04784E-2</v>
      </c>
      <c r="O687" s="49">
        <v>-0.11287866000000001</v>
      </c>
      <c r="P687" s="49">
        <v>-7.6316010000000004E-2</v>
      </c>
      <c r="Q687" s="49">
        <v>-5.04784E-2</v>
      </c>
      <c r="R687" s="49">
        <v>-2.4640789999999999E-2</v>
      </c>
      <c r="S687" s="49">
        <v>1.1921859999999999E-2</v>
      </c>
      <c r="T687" s="49" t="s">
        <v>19</v>
      </c>
      <c r="W687" s="7"/>
    </row>
    <row r="688" spans="1:23" x14ac:dyDescent="0.25">
      <c r="A688" s="49" t="str">
        <f t="shared" si="10"/>
        <v>41850Greater Fresno Area6+7_17All</v>
      </c>
      <c r="B688" s="7">
        <v>41850</v>
      </c>
      <c r="C688" s="49">
        <v>17</v>
      </c>
      <c r="D688" s="49" t="s">
        <v>38</v>
      </c>
      <c r="E688" s="49">
        <v>2.6887721</v>
      </c>
      <c r="F688" s="49">
        <v>2.2968039999999998</v>
      </c>
      <c r="G688" s="49" t="s">
        <v>69</v>
      </c>
      <c r="H688" s="49">
        <v>3506.3739999999998</v>
      </c>
      <c r="I688" s="49">
        <v>17580.205999999998</v>
      </c>
      <c r="J688" s="49">
        <v>99.5</v>
      </c>
      <c r="K688" s="49">
        <v>1.557739E-2</v>
      </c>
      <c r="L688" s="49">
        <v>1.357651E-2</v>
      </c>
      <c r="M688" s="49">
        <v>5.39392E-2</v>
      </c>
      <c r="N688" s="49">
        <v>0.39196809999999999</v>
      </c>
      <c r="O688" s="49">
        <v>0.32292591999999998</v>
      </c>
      <c r="P688" s="49">
        <v>0.36338031999999998</v>
      </c>
      <c r="Q688" s="49">
        <v>0.39196809999999999</v>
      </c>
      <c r="R688" s="49">
        <v>0.42055587999999999</v>
      </c>
      <c r="S688" s="49">
        <v>0.46101027999999999</v>
      </c>
      <c r="T688" s="49" t="s">
        <v>19</v>
      </c>
      <c r="W688" s="7"/>
    </row>
    <row r="689" spans="1:23" x14ac:dyDescent="0.25">
      <c r="A689" s="49" t="str">
        <f t="shared" si="10"/>
        <v>41850Greater Fresno Area6+7_1All</v>
      </c>
      <c r="B689" s="7">
        <v>41850</v>
      </c>
      <c r="C689" s="49">
        <v>1</v>
      </c>
      <c r="D689" s="49" t="s">
        <v>38</v>
      </c>
      <c r="E689" s="49">
        <v>1.5301731000000001</v>
      </c>
      <c r="F689" s="49">
        <v>1.5755378</v>
      </c>
      <c r="G689" s="49" t="s">
        <v>69</v>
      </c>
      <c r="H689" s="49">
        <v>3506.3739999999998</v>
      </c>
      <c r="I689" s="49">
        <v>17580.205999999998</v>
      </c>
      <c r="J689" s="49">
        <v>88.5</v>
      </c>
      <c r="K689" s="49">
        <v>1.090722E-2</v>
      </c>
      <c r="L689" s="49">
        <v>1.0970860000000001E-2</v>
      </c>
      <c r="M689" s="49">
        <v>3.9449999999999999E-2</v>
      </c>
      <c r="N689" s="49">
        <v>-4.5364700000000001E-2</v>
      </c>
      <c r="O689" s="49">
        <v>-9.5860699999999993E-2</v>
      </c>
      <c r="P689" s="49">
        <v>-6.6273200000000004E-2</v>
      </c>
      <c r="Q689" s="49">
        <v>-4.5364700000000001E-2</v>
      </c>
      <c r="R689" s="49">
        <v>-2.4456200000000001E-2</v>
      </c>
      <c r="S689" s="49">
        <v>5.1313000000000001E-3</v>
      </c>
      <c r="T689" s="49" t="s">
        <v>19</v>
      </c>
      <c r="W689" s="7"/>
    </row>
    <row r="690" spans="1:23" x14ac:dyDescent="0.25">
      <c r="A690" s="49" t="str">
        <f t="shared" si="10"/>
        <v>41850Greater Fresno Area6+7_5All</v>
      </c>
      <c r="B690" s="7">
        <v>41850</v>
      </c>
      <c r="C690" s="49">
        <v>5</v>
      </c>
      <c r="D690" s="49" t="s">
        <v>38</v>
      </c>
      <c r="E690" s="49">
        <v>1.0378787</v>
      </c>
      <c r="F690" s="49">
        <v>1.0568420999999999</v>
      </c>
      <c r="G690" s="49" t="s">
        <v>69</v>
      </c>
      <c r="H690" s="49">
        <v>3506.3739999999998</v>
      </c>
      <c r="I690" s="49">
        <v>17580.205999999998</v>
      </c>
      <c r="J690" s="49">
        <v>82.5</v>
      </c>
      <c r="K690" s="49">
        <v>7.7285299999999999E-3</v>
      </c>
      <c r="L690" s="49">
        <v>8.0579099999999997E-3</v>
      </c>
      <c r="M690" s="49">
        <v>2.8160399999999999E-2</v>
      </c>
      <c r="N690" s="49">
        <v>-1.8963399999999998E-2</v>
      </c>
      <c r="O690" s="49">
        <v>-5.5008710000000002E-2</v>
      </c>
      <c r="P690" s="49">
        <v>-3.3888410000000001E-2</v>
      </c>
      <c r="Q690" s="49">
        <v>-1.8963399999999998E-2</v>
      </c>
      <c r="R690" s="49">
        <v>-4.0383900000000002E-3</v>
      </c>
      <c r="S690" s="49">
        <v>1.7081909999999999E-2</v>
      </c>
      <c r="T690" s="49" t="s">
        <v>19</v>
      </c>
      <c r="W690" s="7"/>
    </row>
    <row r="691" spans="1:23" x14ac:dyDescent="0.25">
      <c r="A691" s="49" t="str">
        <f t="shared" si="10"/>
        <v>41850Greater Fresno Area6+7_8All</v>
      </c>
      <c r="B691" s="7">
        <v>41850</v>
      </c>
      <c r="C691" s="49">
        <v>8</v>
      </c>
      <c r="D691" s="49" t="s">
        <v>38</v>
      </c>
      <c r="E691" s="49">
        <v>1.1118288999999999</v>
      </c>
      <c r="F691" s="49">
        <v>1.1195850000000001</v>
      </c>
      <c r="G691" s="49" t="s">
        <v>69</v>
      </c>
      <c r="H691" s="49">
        <v>3506.3739999999998</v>
      </c>
      <c r="I691" s="49">
        <v>17580.205999999998</v>
      </c>
      <c r="J691" s="49">
        <v>82</v>
      </c>
      <c r="K691" s="49">
        <v>8.8960600000000008E-3</v>
      </c>
      <c r="L691" s="49">
        <v>8.8816899999999994E-3</v>
      </c>
      <c r="M691" s="49">
        <v>3.19387E-2</v>
      </c>
      <c r="N691" s="49">
        <v>-7.7561000000000001E-3</v>
      </c>
      <c r="O691" s="49">
        <v>-4.8637640000000003E-2</v>
      </c>
      <c r="P691" s="49">
        <v>-2.4683610000000002E-2</v>
      </c>
      <c r="Q691" s="49">
        <v>-7.7561000000000001E-3</v>
      </c>
      <c r="R691" s="49">
        <v>9.1714099999999996E-3</v>
      </c>
      <c r="S691" s="49">
        <v>3.3125439999999999E-2</v>
      </c>
      <c r="T691" s="49" t="s">
        <v>19</v>
      </c>
      <c r="W691" s="7"/>
    </row>
    <row r="692" spans="1:23" x14ac:dyDescent="0.25">
      <c r="A692" s="49" t="str">
        <f t="shared" si="10"/>
        <v>41850Greater Fresno Area6+7_16All</v>
      </c>
      <c r="B692" s="7">
        <v>41850</v>
      </c>
      <c r="C692" s="49">
        <v>16</v>
      </c>
      <c r="D692" s="49" t="s">
        <v>38</v>
      </c>
      <c r="E692" s="49">
        <v>2.3822567000000001</v>
      </c>
      <c r="F692" s="49">
        <v>2.0572412</v>
      </c>
      <c r="G692" s="49" t="s">
        <v>69</v>
      </c>
      <c r="H692" s="49">
        <v>3506.3739999999998</v>
      </c>
      <c r="I692" s="49">
        <v>17580.205999999998</v>
      </c>
      <c r="J692" s="49">
        <v>98</v>
      </c>
      <c r="K692" s="49">
        <v>1.51177E-2</v>
      </c>
      <c r="L692" s="49">
        <v>1.355247E-2</v>
      </c>
      <c r="M692" s="49">
        <v>5.2618699999999997E-2</v>
      </c>
      <c r="N692" s="49">
        <v>0.32501550000000001</v>
      </c>
      <c r="O692" s="49">
        <v>0.25766356000000001</v>
      </c>
      <c r="P692" s="49">
        <v>0.29712759</v>
      </c>
      <c r="Q692" s="49">
        <v>0.32501550000000001</v>
      </c>
      <c r="R692" s="49">
        <v>0.35290340999999997</v>
      </c>
      <c r="S692" s="49">
        <v>0.39236744000000001</v>
      </c>
      <c r="T692" s="49" t="s">
        <v>19</v>
      </c>
      <c r="W692" s="7"/>
    </row>
    <row r="693" spans="1:23" x14ac:dyDescent="0.25">
      <c r="A693" s="49" t="str">
        <f t="shared" si="10"/>
        <v>41850Greater Fresno Area6+7_23All</v>
      </c>
      <c r="B693" s="7">
        <v>41850</v>
      </c>
      <c r="C693" s="49">
        <v>23</v>
      </c>
      <c r="D693" s="49" t="s">
        <v>38</v>
      </c>
      <c r="E693" s="49">
        <v>2.0998606</v>
      </c>
      <c r="F693" s="49">
        <v>2.2272015999999999</v>
      </c>
      <c r="G693" s="49" t="s">
        <v>69</v>
      </c>
      <c r="H693" s="49">
        <v>3506.3739999999998</v>
      </c>
      <c r="I693" s="49">
        <v>17580.205999999998</v>
      </c>
      <c r="J693" s="49">
        <v>88</v>
      </c>
      <c r="K693" s="49">
        <v>1.319648E-2</v>
      </c>
      <c r="L693" s="49">
        <v>1.4132560000000001E-2</v>
      </c>
      <c r="M693" s="49">
        <v>4.8402399999999998E-2</v>
      </c>
      <c r="N693" s="49">
        <v>-0.12734100000000001</v>
      </c>
      <c r="O693" s="49">
        <v>-0.18929607000000001</v>
      </c>
      <c r="P693" s="49">
        <v>-0.15299426999999999</v>
      </c>
      <c r="Q693" s="49">
        <v>-0.12734100000000001</v>
      </c>
      <c r="R693" s="49">
        <v>-0.10168773</v>
      </c>
      <c r="S693" s="49">
        <v>-6.5385929999999995E-2</v>
      </c>
      <c r="T693" s="49" t="s">
        <v>19</v>
      </c>
      <c r="W693" s="7"/>
    </row>
    <row r="694" spans="1:23" x14ac:dyDescent="0.25">
      <c r="A694" s="49" t="str">
        <f t="shared" si="10"/>
        <v>41850Greater Fresno Area6+7_3All</v>
      </c>
      <c r="B694" s="7">
        <v>41850</v>
      </c>
      <c r="C694" s="49">
        <v>3</v>
      </c>
      <c r="D694" s="49" t="s">
        <v>38</v>
      </c>
      <c r="E694" s="49">
        <v>1.1761093</v>
      </c>
      <c r="F694" s="49">
        <v>1.2049171999999999</v>
      </c>
      <c r="G694" s="49" t="s">
        <v>69</v>
      </c>
      <c r="H694" s="49">
        <v>3506.3739999999998</v>
      </c>
      <c r="I694" s="49">
        <v>17580.205999999998</v>
      </c>
      <c r="J694" s="49">
        <v>86</v>
      </c>
      <c r="K694" s="49">
        <v>8.74109E-3</v>
      </c>
      <c r="L694" s="49">
        <v>9.0520400000000008E-3</v>
      </c>
      <c r="M694" s="49">
        <v>3.1651199999999997E-2</v>
      </c>
      <c r="N694" s="49">
        <v>-2.8807900000000001E-2</v>
      </c>
      <c r="O694" s="49">
        <v>-6.9321439999999998E-2</v>
      </c>
      <c r="P694" s="49">
        <v>-4.5583039999999998E-2</v>
      </c>
      <c r="Q694" s="49">
        <v>-2.8807900000000001E-2</v>
      </c>
      <c r="R694" s="49">
        <v>-1.203276E-2</v>
      </c>
      <c r="S694" s="49">
        <v>1.170564E-2</v>
      </c>
      <c r="T694" s="49" t="s">
        <v>19</v>
      </c>
      <c r="W694" s="7"/>
    </row>
    <row r="695" spans="1:23" x14ac:dyDescent="0.25">
      <c r="A695" s="49" t="str">
        <f t="shared" si="10"/>
        <v>41850Greater Fresno Area6+7_9All</v>
      </c>
      <c r="B695" s="7">
        <v>41850</v>
      </c>
      <c r="C695" s="49">
        <v>9</v>
      </c>
      <c r="D695" s="49" t="s">
        <v>38</v>
      </c>
      <c r="E695" s="49">
        <v>1.1048296</v>
      </c>
      <c r="F695" s="49">
        <v>1.1418630999999999</v>
      </c>
      <c r="G695" s="49" t="s">
        <v>69</v>
      </c>
      <c r="H695" s="49">
        <v>3506.3739999999998</v>
      </c>
      <c r="I695" s="49">
        <v>17580.205999999998</v>
      </c>
      <c r="J695" s="49">
        <v>80.5</v>
      </c>
      <c r="K695" s="49">
        <v>9.1043200000000008E-3</v>
      </c>
      <c r="L695" s="49">
        <v>9.3118100000000002E-3</v>
      </c>
      <c r="M695" s="49">
        <v>3.29044E-2</v>
      </c>
      <c r="N695" s="49">
        <v>-3.7033499999999997E-2</v>
      </c>
      <c r="O695" s="49">
        <v>-7.915113E-2</v>
      </c>
      <c r="P695" s="49">
        <v>-5.447283E-2</v>
      </c>
      <c r="Q695" s="49">
        <v>-3.7033499999999997E-2</v>
      </c>
      <c r="R695" s="49">
        <v>-1.9594170000000001E-2</v>
      </c>
      <c r="S695" s="49">
        <v>5.0841300000000001E-3</v>
      </c>
      <c r="T695" s="49" t="s">
        <v>19</v>
      </c>
      <c r="W695" s="7"/>
    </row>
    <row r="696" spans="1:23" x14ac:dyDescent="0.25">
      <c r="A696" s="49" t="str">
        <f t="shared" si="10"/>
        <v>41850Greater Fresno Area6+7_12All</v>
      </c>
      <c r="B696" s="7">
        <v>41850</v>
      </c>
      <c r="C696" s="49">
        <v>12</v>
      </c>
      <c r="D696" s="49" t="s">
        <v>38</v>
      </c>
      <c r="E696" s="49">
        <v>1.5153996000000001</v>
      </c>
      <c r="F696" s="49">
        <v>1.562986</v>
      </c>
      <c r="G696" s="49" t="s">
        <v>69</v>
      </c>
      <c r="H696" s="49">
        <v>3506.3739999999998</v>
      </c>
      <c r="I696" s="49">
        <v>17580.205999999998</v>
      </c>
      <c r="J696" s="49">
        <v>92.5</v>
      </c>
      <c r="K696" s="49">
        <v>1.253201E-2</v>
      </c>
      <c r="L696" s="49">
        <v>1.3203650000000001E-2</v>
      </c>
      <c r="M696" s="49">
        <v>4.5665799999999999E-2</v>
      </c>
      <c r="N696" s="49">
        <v>-4.7586400000000001E-2</v>
      </c>
      <c r="O696" s="49">
        <v>-0.10603862</v>
      </c>
      <c r="P696" s="49">
        <v>-7.1789270000000002E-2</v>
      </c>
      <c r="Q696" s="49">
        <v>-4.7586400000000001E-2</v>
      </c>
      <c r="R696" s="49">
        <v>-2.338353E-2</v>
      </c>
      <c r="S696" s="49">
        <v>1.086582E-2</v>
      </c>
      <c r="T696" s="49" t="s">
        <v>19</v>
      </c>
      <c r="W696" s="7"/>
    </row>
    <row r="697" spans="1:23" x14ac:dyDescent="0.25">
      <c r="A697" s="49" t="str">
        <f t="shared" si="10"/>
        <v>41850Greater Fresno Area6+7_11All</v>
      </c>
      <c r="B697" s="7">
        <v>41850</v>
      </c>
      <c r="C697" s="49">
        <v>11</v>
      </c>
      <c r="D697" s="49" t="s">
        <v>38</v>
      </c>
      <c r="E697" s="49">
        <v>1.2888653000000001</v>
      </c>
      <c r="F697" s="49">
        <v>1.3620485</v>
      </c>
      <c r="G697" s="49" t="s">
        <v>69</v>
      </c>
      <c r="H697" s="49">
        <v>3506.3739999999998</v>
      </c>
      <c r="I697" s="49">
        <v>17580.205999999998</v>
      </c>
      <c r="J697" s="49">
        <v>90</v>
      </c>
      <c r="K697" s="49">
        <v>1.097424E-2</v>
      </c>
      <c r="L697" s="49">
        <v>1.146291E-2</v>
      </c>
      <c r="M697" s="49">
        <v>4.0176799999999999E-2</v>
      </c>
      <c r="N697" s="49">
        <v>-7.3183200000000004E-2</v>
      </c>
      <c r="O697" s="49">
        <v>-0.1246095</v>
      </c>
      <c r="P697" s="49">
        <v>-9.4476900000000003E-2</v>
      </c>
      <c r="Q697" s="49">
        <v>-7.3183200000000004E-2</v>
      </c>
      <c r="R697" s="49">
        <v>-5.1889499999999998E-2</v>
      </c>
      <c r="S697" s="49">
        <v>-2.1756899999999999E-2</v>
      </c>
      <c r="T697" s="49" t="s">
        <v>19</v>
      </c>
      <c r="W697" s="7"/>
    </row>
    <row r="698" spans="1:23" x14ac:dyDescent="0.25">
      <c r="A698" s="49" t="str">
        <f t="shared" si="10"/>
        <v>41850Greater Fresno Area8_13All</v>
      </c>
      <c r="B698" s="7">
        <v>41850</v>
      </c>
      <c r="C698" s="49">
        <v>13</v>
      </c>
      <c r="D698" s="49" t="s">
        <v>38</v>
      </c>
      <c r="E698" s="49">
        <v>1.7382630999999999</v>
      </c>
      <c r="F698" s="49">
        <v>1.7466161</v>
      </c>
      <c r="G698" s="49">
        <v>8</v>
      </c>
      <c r="H698" s="49">
        <v>1813.607</v>
      </c>
      <c r="I698" s="49">
        <v>17580.205999999998</v>
      </c>
      <c r="J698" s="49">
        <v>92</v>
      </c>
      <c r="K698" s="49">
        <v>1.3533979999999999E-2</v>
      </c>
      <c r="L698" s="49">
        <v>1.284369E-2</v>
      </c>
      <c r="M698" s="49">
        <v>5.4885200000000002E-2</v>
      </c>
      <c r="N698" s="49">
        <v>-8.3529999999999993E-3</v>
      </c>
      <c r="O698" s="49">
        <v>-7.8606060000000005E-2</v>
      </c>
      <c r="P698" s="49">
        <v>-3.7442160000000002E-2</v>
      </c>
      <c r="Q698" s="49">
        <v>-8.3529999999999993E-3</v>
      </c>
      <c r="R698" s="49">
        <v>2.073616E-2</v>
      </c>
      <c r="S698" s="49">
        <v>6.190006E-2</v>
      </c>
      <c r="T698" s="49" t="s">
        <v>19</v>
      </c>
      <c r="W698" s="7"/>
    </row>
    <row r="699" spans="1:23" x14ac:dyDescent="0.25">
      <c r="A699" s="49" t="str">
        <f t="shared" si="10"/>
        <v>41850Greater Fresno Area8_15All</v>
      </c>
      <c r="B699" s="7">
        <v>41850</v>
      </c>
      <c r="C699" s="49">
        <v>15</v>
      </c>
      <c r="D699" s="49" t="s">
        <v>38</v>
      </c>
      <c r="E699" s="49">
        <v>2.106147</v>
      </c>
      <c r="F699" s="49">
        <v>2.1011852000000002</v>
      </c>
      <c r="G699" s="49">
        <v>8</v>
      </c>
      <c r="H699" s="49">
        <v>1813.607</v>
      </c>
      <c r="I699" s="49">
        <v>17580.205999999998</v>
      </c>
      <c r="J699" s="49">
        <v>94.5</v>
      </c>
      <c r="K699" s="49">
        <v>1.471504E-2</v>
      </c>
      <c r="L699" s="49">
        <v>1.40623E-2</v>
      </c>
      <c r="M699" s="49">
        <v>5.987E-2</v>
      </c>
      <c r="N699" s="49">
        <v>4.9617999999999997E-3</v>
      </c>
      <c r="O699" s="49">
        <v>-7.1671799999999994E-2</v>
      </c>
      <c r="P699" s="49">
        <v>-2.6769299999999999E-2</v>
      </c>
      <c r="Q699" s="49">
        <v>4.9617999999999997E-3</v>
      </c>
      <c r="R699" s="49">
        <v>3.6692900000000001E-2</v>
      </c>
      <c r="S699" s="49">
        <v>8.1595399999999998E-2</v>
      </c>
      <c r="T699" s="49" t="s">
        <v>19</v>
      </c>
      <c r="W699" s="7"/>
    </row>
    <row r="700" spans="1:23" x14ac:dyDescent="0.25">
      <c r="A700" s="49" t="str">
        <f t="shared" si="10"/>
        <v>41850Greater Fresno Area8_23All</v>
      </c>
      <c r="B700" s="7">
        <v>41850</v>
      </c>
      <c r="C700" s="49">
        <v>23</v>
      </c>
      <c r="D700" s="49" t="s">
        <v>38</v>
      </c>
      <c r="E700" s="49">
        <v>2.0998606</v>
      </c>
      <c r="F700" s="49">
        <v>2.2151797000000002</v>
      </c>
      <c r="G700" s="49">
        <v>8</v>
      </c>
      <c r="H700" s="49">
        <v>1813.607</v>
      </c>
      <c r="I700" s="49">
        <v>17580.205999999998</v>
      </c>
      <c r="J700" s="49">
        <v>88</v>
      </c>
      <c r="K700" s="49">
        <v>1.319648E-2</v>
      </c>
      <c r="L700" s="49">
        <v>1.3369320000000001E-2</v>
      </c>
      <c r="M700" s="49">
        <v>5.5231599999999999E-2</v>
      </c>
      <c r="N700" s="49">
        <v>-0.11531909999999999</v>
      </c>
      <c r="O700" s="49">
        <v>-0.18601555</v>
      </c>
      <c r="P700" s="49">
        <v>-0.14459184999999999</v>
      </c>
      <c r="Q700" s="49">
        <v>-0.11531909999999999</v>
      </c>
      <c r="R700" s="49">
        <v>-8.6046349999999994E-2</v>
      </c>
      <c r="S700" s="49">
        <v>-4.462265E-2</v>
      </c>
      <c r="T700" s="49" t="s">
        <v>19</v>
      </c>
      <c r="W700" s="7"/>
    </row>
    <row r="701" spans="1:23" x14ac:dyDescent="0.25">
      <c r="A701" s="49" t="str">
        <f t="shared" si="10"/>
        <v>41850Greater Fresno Area8_22All</v>
      </c>
      <c r="B701" s="7">
        <v>41850</v>
      </c>
      <c r="C701" s="49">
        <v>22</v>
      </c>
      <c r="D701" s="49" t="s">
        <v>38</v>
      </c>
      <c r="E701" s="49">
        <v>2.4780644000000001</v>
      </c>
      <c r="F701" s="49">
        <v>2.6530532</v>
      </c>
      <c r="G701" s="49">
        <v>8</v>
      </c>
      <c r="H701" s="49">
        <v>1813.607</v>
      </c>
      <c r="I701" s="49">
        <v>17580.205999999998</v>
      </c>
      <c r="J701" s="49">
        <v>90.5</v>
      </c>
      <c r="K701" s="49">
        <v>1.4050099999999999E-2</v>
      </c>
      <c r="L701" s="49">
        <v>1.4477739999999999E-2</v>
      </c>
      <c r="M701" s="49">
        <v>5.9308600000000003E-2</v>
      </c>
      <c r="N701" s="49">
        <v>-0.1749888</v>
      </c>
      <c r="O701" s="49">
        <v>-0.25090381</v>
      </c>
      <c r="P701" s="49">
        <v>-0.20642236</v>
      </c>
      <c r="Q701" s="49">
        <v>-0.1749888</v>
      </c>
      <c r="R701" s="49">
        <v>-0.14355524</v>
      </c>
      <c r="S701" s="49">
        <v>-9.9073789999999995E-2</v>
      </c>
      <c r="T701" s="49" t="s">
        <v>19</v>
      </c>
      <c r="W701" s="7"/>
    </row>
    <row r="702" spans="1:23" x14ac:dyDescent="0.25">
      <c r="A702" s="49" t="str">
        <f t="shared" si="10"/>
        <v>41850Greater Fresno Area8_19All</v>
      </c>
      <c r="B702" s="7">
        <v>41850</v>
      </c>
      <c r="C702" s="49">
        <v>19</v>
      </c>
      <c r="D702" s="49" t="s">
        <v>38</v>
      </c>
      <c r="E702" s="49">
        <v>2.9806455999999999</v>
      </c>
      <c r="F702" s="49">
        <v>2.5217542000000002</v>
      </c>
      <c r="G702" s="49">
        <v>8</v>
      </c>
      <c r="H702" s="49">
        <v>1813.607</v>
      </c>
      <c r="I702" s="49">
        <v>17580.205999999998</v>
      </c>
      <c r="J702" s="49">
        <v>100.5</v>
      </c>
      <c r="K702" s="49">
        <v>1.5557039999999999E-2</v>
      </c>
      <c r="L702" s="49">
        <v>1.2757869999999999E-2</v>
      </c>
      <c r="M702" s="49">
        <v>5.9247099999999997E-2</v>
      </c>
      <c r="N702" s="49">
        <v>0.4588914</v>
      </c>
      <c r="O702" s="49">
        <v>0.38305510999999998</v>
      </c>
      <c r="P702" s="49">
        <v>0.42749044000000003</v>
      </c>
      <c r="Q702" s="49">
        <v>0.4588914</v>
      </c>
      <c r="R702" s="49">
        <v>0.49029235999999998</v>
      </c>
      <c r="S702" s="49">
        <v>0.53472768999999998</v>
      </c>
      <c r="T702" s="49" t="s">
        <v>19</v>
      </c>
      <c r="W702" s="7"/>
    </row>
    <row r="703" spans="1:23" x14ac:dyDescent="0.25">
      <c r="A703" s="49" t="str">
        <f t="shared" si="10"/>
        <v>41850Greater Fresno Area8_7All</v>
      </c>
      <c r="B703" s="7">
        <v>41850</v>
      </c>
      <c r="C703" s="49">
        <v>7</v>
      </c>
      <c r="D703" s="49" t="s">
        <v>38</v>
      </c>
      <c r="E703" s="49">
        <v>1.0412192</v>
      </c>
      <c r="F703" s="49">
        <v>1.0792694</v>
      </c>
      <c r="G703" s="49">
        <v>8</v>
      </c>
      <c r="H703" s="49">
        <v>1813.607</v>
      </c>
      <c r="I703" s="49">
        <v>17580.205999999998</v>
      </c>
      <c r="J703" s="49">
        <v>82.5</v>
      </c>
      <c r="K703" s="49">
        <v>8.3576899999999992E-3</v>
      </c>
      <c r="L703" s="49">
        <v>8.1610499999999996E-3</v>
      </c>
      <c r="M703" s="49">
        <v>3.4354500000000003E-2</v>
      </c>
      <c r="N703" s="49">
        <v>-3.8050199999999999E-2</v>
      </c>
      <c r="O703" s="49">
        <v>-8.2023960000000007E-2</v>
      </c>
      <c r="P703" s="49">
        <v>-5.6258089999999997E-2</v>
      </c>
      <c r="Q703" s="49">
        <v>-3.8050199999999999E-2</v>
      </c>
      <c r="R703" s="49">
        <v>-1.984232E-2</v>
      </c>
      <c r="S703" s="49">
        <v>5.9235599999999996E-3</v>
      </c>
      <c r="T703" s="49" t="s">
        <v>19</v>
      </c>
      <c r="W703" s="7"/>
    </row>
    <row r="704" spans="1:23" x14ac:dyDescent="0.25">
      <c r="A704" s="49" t="str">
        <f t="shared" si="10"/>
        <v>41850Greater Fresno Area8_3All</v>
      </c>
      <c r="B704" s="7">
        <v>41850</v>
      </c>
      <c r="C704" s="49">
        <v>3</v>
      </c>
      <c r="D704" s="49" t="s">
        <v>38</v>
      </c>
      <c r="E704" s="49">
        <v>1.1761093</v>
      </c>
      <c r="F704" s="49">
        <v>1.1661600000000001</v>
      </c>
      <c r="G704" s="49">
        <v>8</v>
      </c>
      <c r="H704" s="49">
        <v>1813.607</v>
      </c>
      <c r="I704" s="49">
        <v>17580.205999999998</v>
      </c>
      <c r="J704" s="49">
        <v>86</v>
      </c>
      <c r="K704" s="49">
        <v>8.74109E-3</v>
      </c>
      <c r="L704" s="49">
        <v>7.9982300000000003E-3</v>
      </c>
      <c r="M704" s="49">
        <v>3.48621E-2</v>
      </c>
      <c r="N704" s="49">
        <v>9.9492999999999995E-3</v>
      </c>
      <c r="O704" s="49">
        <v>-3.4674190000000001E-2</v>
      </c>
      <c r="P704" s="49">
        <v>-8.5276099999999997E-3</v>
      </c>
      <c r="Q704" s="49">
        <v>9.9492999999999995E-3</v>
      </c>
      <c r="R704" s="49">
        <v>2.842621E-2</v>
      </c>
      <c r="S704" s="49">
        <v>5.4572790000000003E-2</v>
      </c>
      <c r="T704" s="49" t="s">
        <v>19</v>
      </c>
      <c r="W704" s="7"/>
    </row>
    <row r="705" spans="1:23" x14ac:dyDescent="0.25">
      <c r="A705" s="49" t="str">
        <f t="shared" si="10"/>
        <v>41850Greater Fresno Area8_16All</v>
      </c>
      <c r="B705" s="7">
        <v>41850</v>
      </c>
      <c r="C705" s="49">
        <v>16</v>
      </c>
      <c r="D705" s="49" t="s">
        <v>38</v>
      </c>
      <c r="E705" s="49">
        <v>2.3822567000000001</v>
      </c>
      <c r="F705" s="49">
        <v>2.4052232999999998</v>
      </c>
      <c r="G705" s="49">
        <v>8</v>
      </c>
      <c r="H705" s="49">
        <v>1813.607</v>
      </c>
      <c r="I705" s="49">
        <v>17580.205999999998</v>
      </c>
      <c r="J705" s="49">
        <v>98</v>
      </c>
      <c r="K705" s="49">
        <v>1.51177E-2</v>
      </c>
      <c r="L705" s="49">
        <v>1.496273E-2</v>
      </c>
      <c r="M705" s="49">
        <v>6.2549199999999999E-2</v>
      </c>
      <c r="N705" s="49">
        <v>-2.29666E-2</v>
      </c>
      <c r="O705" s="49">
        <v>-0.10302958</v>
      </c>
      <c r="P705" s="49">
        <v>-5.6117680000000003E-2</v>
      </c>
      <c r="Q705" s="49">
        <v>-2.29666E-2</v>
      </c>
      <c r="R705" s="49">
        <v>1.0184479999999999E-2</v>
      </c>
      <c r="S705" s="49">
        <v>5.7096380000000002E-2</v>
      </c>
      <c r="T705" s="49" t="s">
        <v>19</v>
      </c>
      <c r="W705" s="7"/>
    </row>
    <row r="706" spans="1:23" x14ac:dyDescent="0.25">
      <c r="A706" s="49" t="str">
        <f t="shared" si="10"/>
        <v>41850Greater Fresno Area8_14All</v>
      </c>
      <c r="B706" s="7">
        <v>41850</v>
      </c>
      <c r="C706" s="49">
        <v>14</v>
      </c>
      <c r="D706" s="49" t="s">
        <v>38</v>
      </c>
      <c r="E706" s="49">
        <v>1.9604788</v>
      </c>
      <c r="F706" s="49">
        <v>1.8957246999999999</v>
      </c>
      <c r="G706" s="49">
        <v>8</v>
      </c>
      <c r="H706" s="49">
        <v>1813.607</v>
      </c>
      <c r="I706" s="49">
        <v>17580.205999999998</v>
      </c>
      <c r="J706" s="49">
        <v>92.5</v>
      </c>
      <c r="K706" s="49">
        <v>1.4011620000000001E-2</v>
      </c>
      <c r="L706" s="49">
        <v>1.335605E-2</v>
      </c>
      <c r="M706" s="49">
        <v>5.6939999999999998E-2</v>
      </c>
      <c r="N706" s="49">
        <v>6.4754099999999995E-2</v>
      </c>
      <c r="O706" s="49">
        <v>-8.1291000000000002E-3</v>
      </c>
      <c r="P706" s="49">
        <v>3.45759E-2</v>
      </c>
      <c r="Q706" s="49">
        <v>6.4754099999999995E-2</v>
      </c>
      <c r="R706" s="49">
        <v>9.4932299999999997E-2</v>
      </c>
      <c r="S706" s="49">
        <v>0.13763729999999999</v>
      </c>
      <c r="T706" s="49" t="s">
        <v>19</v>
      </c>
      <c r="W706" s="7"/>
    </row>
    <row r="707" spans="1:23" x14ac:dyDescent="0.25">
      <c r="A707" s="49" t="str">
        <f t="shared" ref="A707:A770" si="11">CONCATENATE(B707,D707,G707,"_",C707,T707)</f>
        <v>41850Greater Fresno Area8_20All</v>
      </c>
      <c r="B707" s="7">
        <v>41850</v>
      </c>
      <c r="C707" s="49">
        <v>20</v>
      </c>
      <c r="D707" s="49" t="s">
        <v>38</v>
      </c>
      <c r="E707" s="49">
        <v>2.8704754000000001</v>
      </c>
      <c r="F707" s="49">
        <v>3.2034867999999999</v>
      </c>
      <c r="G707" s="49">
        <v>8</v>
      </c>
      <c r="H707" s="49">
        <v>1813.607</v>
      </c>
      <c r="I707" s="49">
        <v>17580.205999999998</v>
      </c>
      <c r="J707" s="49">
        <v>99</v>
      </c>
      <c r="K707" s="49">
        <v>1.509227E-2</v>
      </c>
      <c r="L707" s="49">
        <v>1.5237819999999999E-2</v>
      </c>
      <c r="M707" s="49">
        <v>6.3058799999999998E-2</v>
      </c>
      <c r="N707" s="49">
        <v>-0.33301140000000001</v>
      </c>
      <c r="O707" s="49">
        <v>-0.41372666000000002</v>
      </c>
      <c r="P707" s="49">
        <v>-0.36643256000000002</v>
      </c>
      <c r="Q707" s="49">
        <v>-0.33301140000000001</v>
      </c>
      <c r="R707" s="49">
        <v>-0.29959024000000001</v>
      </c>
      <c r="S707" s="49">
        <v>-0.25229614</v>
      </c>
      <c r="T707" s="49" t="s">
        <v>19</v>
      </c>
      <c r="W707" s="7"/>
    </row>
    <row r="708" spans="1:23" x14ac:dyDescent="0.25">
      <c r="A708" s="49" t="str">
        <f t="shared" si="11"/>
        <v>41850Greater Fresno Area8_18All</v>
      </c>
      <c r="B708" s="7">
        <v>41850</v>
      </c>
      <c r="C708" s="49">
        <v>18</v>
      </c>
      <c r="D708" s="49" t="s">
        <v>38</v>
      </c>
      <c r="E708" s="49">
        <v>2.9587628000000001</v>
      </c>
      <c r="F708" s="49">
        <v>2.7572066999999998</v>
      </c>
      <c r="G708" s="49">
        <v>8</v>
      </c>
      <c r="H708" s="49">
        <v>1813.607</v>
      </c>
      <c r="I708" s="49">
        <v>17580.205999999998</v>
      </c>
      <c r="J708" s="49">
        <v>100</v>
      </c>
      <c r="K708" s="49">
        <v>1.562267E-2</v>
      </c>
      <c r="L708" s="49">
        <v>1.414491E-2</v>
      </c>
      <c r="M708" s="49">
        <v>6.2015599999999997E-2</v>
      </c>
      <c r="N708" s="49">
        <v>0.20155609999999999</v>
      </c>
      <c r="O708" s="49">
        <v>0.12217612999999999</v>
      </c>
      <c r="P708" s="49">
        <v>0.16868783000000001</v>
      </c>
      <c r="Q708" s="49">
        <v>0.20155609999999999</v>
      </c>
      <c r="R708" s="49">
        <v>0.23442436999999999</v>
      </c>
      <c r="S708" s="49">
        <v>0.28093606999999998</v>
      </c>
      <c r="T708" s="49" t="s">
        <v>19</v>
      </c>
      <c r="W708" s="7"/>
    </row>
    <row r="709" spans="1:23" x14ac:dyDescent="0.25">
      <c r="A709" s="49" t="str">
        <f t="shared" si="11"/>
        <v>41850Greater Fresno Area8_10All</v>
      </c>
      <c r="B709" s="7">
        <v>41850</v>
      </c>
      <c r="C709" s="49">
        <v>10</v>
      </c>
      <c r="D709" s="49" t="s">
        <v>38</v>
      </c>
      <c r="E709" s="49">
        <v>1.1751198</v>
      </c>
      <c r="F709" s="49">
        <v>1.1494011</v>
      </c>
      <c r="G709" s="49">
        <v>8</v>
      </c>
      <c r="H709" s="49">
        <v>1813.607</v>
      </c>
      <c r="I709" s="49">
        <v>17580.205999999998</v>
      </c>
      <c r="J709" s="49">
        <v>86</v>
      </c>
      <c r="K709" s="49">
        <v>9.7423800000000001E-3</v>
      </c>
      <c r="L709" s="49">
        <v>9.2475700000000001E-3</v>
      </c>
      <c r="M709" s="49">
        <v>3.9513E-2</v>
      </c>
      <c r="N709" s="49">
        <v>2.5718700000000001E-2</v>
      </c>
      <c r="O709" s="49">
        <v>-2.4857939999999999E-2</v>
      </c>
      <c r="P709" s="49">
        <v>4.7768100000000003E-3</v>
      </c>
      <c r="Q709" s="49">
        <v>2.5718700000000001E-2</v>
      </c>
      <c r="R709" s="49">
        <v>4.6660590000000002E-2</v>
      </c>
      <c r="S709" s="49">
        <v>7.6295340000000003E-2</v>
      </c>
      <c r="T709" s="49" t="s">
        <v>19</v>
      </c>
      <c r="W709" s="7"/>
    </row>
    <row r="710" spans="1:23" x14ac:dyDescent="0.25">
      <c r="A710" s="49" t="str">
        <f t="shared" si="11"/>
        <v>41850Greater Fresno Area8_24All</v>
      </c>
      <c r="B710" s="7">
        <v>41850</v>
      </c>
      <c r="C710" s="49">
        <v>24</v>
      </c>
      <c r="D710" s="49" t="s">
        <v>38</v>
      </c>
      <c r="E710" s="49">
        <v>1.6921837</v>
      </c>
      <c r="F710" s="49">
        <v>1.7579663000000001</v>
      </c>
      <c r="G710" s="49">
        <v>8</v>
      </c>
      <c r="H710" s="49">
        <v>1813.607</v>
      </c>
      <c r="I710" s="49">
        <v>17580.205999999998</v>
      </c>
      <c r="J710" s="49">
        <v>86.5</v>
      </c>
      <c r="K710" s="49">
        <v>1.161045E-2</v>
      </c>
      <c r="L710" s="49">
        <v>1.136877E-2</v>
      </c>
      <c r="M710" s="49">
        <v>4.7788900000000002E-2</v>
      </c>
      <c r="N710" s="49">
        <v>-6.5782599999999997E-2</v>
      </c>
      <c r="O710" s="49">
        <v>-0.12695239</v>
      </c>
      <c r="P710" s="49">
        <v>-9.1110720000000006E-2</v>
      </c>
      <c r="Q710" s="49">
        <v>-6.5782599999999997E-2</v>
      </c>
      <c r="R710" s="49">
        <v>-4.0454480000000001E-2</v>
      </c>
      <c r="S710" s="49">
        <v>-4.6128100000000002E-3</v>
      </c>
      <c r="T710" s="49" t="s">
        <v>19</v>
      </c>
      <c r="W710" s="7"/>
    </row>
    <row r="711" spans="1:23" x14ac:dyDescent="0.25">
      <c r="A711" s="49" t="str">
        <f t="shared" si="11"/>
        <v>41850Greater Fresno Area8_4All</v>
      </c>
      <c r="B711" s="7">
        <v>41850</v>
      </c>
      <c r="C711" s="49">
        <v>4</v>
      </c>
      <c r="D711" s="49" t="s">
        <v>38</v>
      </c>
      <c r="E711" s="49">
        <v>1.1017311000000001</v>
      </c>
      <c r="F711" s="49">
        <v>1.0699255999999999</v>
      </c>
      <c r="G711" s="49">
        <v>8</v>
      </c>
      <c r="H711" s="49">
        <v>1813.607</v>
      </c>
      <c r="I711" s="49">
        <v>17580.205999999998</v>
      </c>
      <c r="J711" s="49">
        <v>84.5</v>
      </c>
      <c r="K711" s="49">
        <v>8.2060799999999993E-3</v>
      </c>
      <c r="L711" s="49">
        <v>7.08517E-3</v>
      </c>
      <c r="M711" s="49">
        <v>3.1914100000000001E-2</v>
      </c>
      <c r="N711" s="49">
        <v>3.18055E-2</v>
      </c>
      <c r="O711" s="49">
        <v>-9.0445500000000002E-3</v>
      </c>
      <c r="P711" s="49">
        <v>1.489103E-2</v>
      </c>
      <c r="Q711" s="49">
        <v>3.18055E-2</v>
      </c>
      <c r="R711" s="49">
        <v>4.8719970000000001E-2</v>
      </c>
      <c r="S711" s="49">
        <v>7.2655549999999999E-2</v>
      </c>
      <c r="T711" s="49" t="s">
        <v>19</v>
      </c>
      <c r="W711" s="7"/>
    </row>
    <row r="712" spans="1:23" x14ac:dyDescent="0.25">
      <c r="A712" s="49" t="str">
        <f t="shared" si="11"/>
        <v>41850Greater Fresno Area8_9All</v>
      </c>
      <c r="B712" s="7">
        <v>41850</v>
      </c>
      <c r="C712" s="49">
        <v>9</v>
      </c>
      <c r="D712" s="49" t="s">
        <v>38</v>
      </c>
      <c r="E712" s="49">
        <v>1.1048296</v>
      </c>
      <c r="F712" s="49">
        <v>1.0791278</v>
      </c>
      <c r="G712" s="49">
        <v>8</v>
      </c>
      <c r="H712" s="49">
        <v>1813.607</v>
      </c>
      <c r="I712" s="49">
        <v>17580.205999999998</v>
      </c>
      <c r="J712" s="49">
        <v>80.5</v>
      </c>
      <c r="K712" s="49">
        <v>9.1043200000000008E-3</v>
      </c>
      <c r="L712" s="49">
        <v>8.0027999999999992E-3</v>
      </c>
      <c r="M712" s="49">
        <v>3.5677500000000001E-2</v>
      </c>
      <c r="N712" s="49">
        <v>2.57018E-2</v>
      </c>
      <c r="O712" s="49">
        <v>-1.9965400000000001E-2</v>
      </c>
      <c r="P712" s="49">
        <v>6.7927200000000004E-3</v>
      </c>
      <c r="Q712" s="49">
        <v>2.57018E-2</v>
      </c>
      <c r="R712" s="49">
        <v>4.4610869999999997E-2</v>
      </c>
      <c r="S712" s="49">
        <v>7.1369000000000002E-2</v>
      </c>
      <c r="T712" s="49" t="s">
        <v>19</v>
      </c>
      <c r="W712" s="7"/>
    </row>
    <row r="713" spans="1:23" x14ac:dyDescent="0.25">
      <c r="A713" s="49" t="str">
        <f t="shared" si="11"/>
        <v>41850Greater Fresno Area8_11All</v>
      </c>
      <c r="B713" s="7">
        <v>41850</v>
      </c>
      <c r="C713" s="49">
        <v>11</v>
      </c>
      <c r="D713" s="49" t="s">
        <v>38</v>
      </c>
      <c r="E713" s="49">
        <v>1.2888653000000001</v>
      </c>
      <c r="F713" s="49">
        <v>1.2707078999999999</v>
      </c>
      <c r="G713" s="49">
        <v>8</v>
      </c>
      <c r="H713" s="49">
        <v>1813.607</v>
      </c>
      <c r="I713" s="49">
        <v>17580.205999999998</v>
      </c>
      <c r="J713" s="49">
        <v>90</v>
      </c>
      <c r="K713" s="49">
        <v>1.097424E-2</v>
      </c>
      <c r="L713" s="49">
        <v>1.017523E-2</v>
      </c>
      <c r="M713" s="49">
        <v>4.4030699999999999E-2</v>
      </c>
      <c r="N713" s="49">
        <v>1.8157400000000001E-2</v>
      </c>
      <c r="O713" s="49">
        <v>-3.8201899999999997E-2</v>
      </c>
      <c r="P713" s="49">
        <v>-5.1788700000000003E-3</v>
      </c>
      <c r="Q713" s="49">
        <v>1.8157400000000001E-2</v>
      </c>
      <c r="R713" s="49">
        <v>4.1493670000000003E-2</v>
      </c>
      <c r="S713" s="49">
        <v>7.4516700000000005E-2</v>
      </c>
      <c r="T713" s="49" t="s">
        <v>19</v>
      </c>
      <c r="W713" s="7"/>
    </row>
    <row r="714" spans="1:23" x14ac:dyDescent="0.25">
      <c r="A714" s="49" t="str">
        <f t="shared" si="11"/>
        <v>41850Greater Fresno Area8_1All</v>
      </c>
      <c r="B714" s="7">
        <v>41850</v>
      </c>
      <c r="C714" s="49">
        <v>1</v>
      </c>
      <c r="D714" s="49" t="s">
        <v>38</v>
      </c>
      <c r="E714" s="49">
        <v>1.5301731000000001</v>
      </c>
      <c r="F714" s="49">
        <v>1.5589705</v>
      </c>
      <c r="G714" s="49">
        <v>8</v>
      </c>
      <c r="H714" s="49">
        <v>1813.607</v>
      </c>
      <c r="I714" s="49">
        <v>17580.205999999998</v>
      </c>
      <c r="J714" s="49">
        <v>88.5</v>
      </c>
      <c r="K714" s="49">
        <v>1.090722E-2</v>
      </c>
      <c r="L714" s="49">
        <v>1.027397E-2</v>
      </c>
      <c r="M714" s="49">
        <v>4.4079699999999999E-2</v>
      </c>
      <c r="N714" s="49">
        <v>-2.8797400000000001E-2</v>
      </c>
      <c r="O714" s="49">
        <v>-8.5219420000000004E-2</v>
      </c>
      <c r="P714" s="49">
        <v>-5.215964E-2</v>
      </c>
      <c r="Q714" s="49">
        <v>-2.8797400000000001E-2</v>
      </c>
      <c r="R714" s="49">
        <v>-5.4351599999999996E-3</v>
      </c>
      <c r="S714" s="49">
        <v>2.7624619999999999E-2</v>
      </c>
      <c r="T714" s="49" t="s">
        <v>19</v>
      </c>
      <c r="W714" s="7"/>
    </row>
    <row r="715" spans="1:23" x14ac:dyDescent="0.25">
      <c r="A715" s="49" t="str">
        <f t="shared" si="11"/>
        <v>41850Greater Fresno Area8_12All</v>
      </c>
      <c r="B715" s="7">
        <v>41850</v>
      </c>
      <c r="C715" s="49">
        <v>12</v>
      </c>
      <c r="D715" s="49" t="s">
        <v>38</v>
      </c>
      <c r="E715" s="49">
        <v>1.5153996000000001</v>
      </c>
      <c r="F715" s="49">
        <v>1.5023112999999999</v>
      </c>
      <c r="G715" s="49">
        <v>8</v>
      </c>
      <c r="H715" s="49">
        <v>1813.607</v>
      </c>
      <c r="I715" s="49">
        <v>17580.205999999998</v>
      </c>
      <c r="J715" s="49">
        <v>92.5</v>
      </c>
      <c r="K715" s="49">
        <v>1.253201E-2</v>
      </c>
      <c r="L715" s="49">
        <v>1.183993E-2</v>
      </c>
      <c r="M715" s="49">
        <v>5.0716499999999998E-2</v>
      </c>
      <c r="N715" s="49">
        <v>1.3088300000000001E-2</v>
      </c>
      <c r="O715" s="49">
        <v>-5.1828819999999998E-2</v>
      </c>
      <c r="P715" s="49">
        <v>-1.379144E-2</v>
      </c>
      <c r="Q715" s="49">
        <v>1.3088300000000001E-2</v>
      </c>
      <c r="R715" s="49">
        <v>3.9968049999999998E-2</v>
      </c>
      <c r="S715" s="49">
        <v>7.8005420000000006E-2</v>
      </c>
      <c r="T715" s="49" t="s">
        <v>19</v>
      </c>
      <c r="W715" s="7"/>
    </row>
    <row r="716" spans="1:23" x14ac:dyDescent="0.25">
      <c r="A716" s="49" t="str">
        <f t="shared" si="11"/>
        <v>41850Greater Fresno Area8_17All</v>
      </c>
      <c r="B716" s="7">
        <v>41850</v>
      </c>
      <c r="C716" s="49">
        <v>17</v>
      </c>
      <c r="D716" s="49" t="s">
        <v>38</v>
      </c>
      <c r="E716" s="49">
        <v>2.6887721</v>
      </c>
      <c r="F716" s="49">
        <v>2.6830137999999999</v>
      </c>
      <c r="G716" s="49">
        <v>8</v>
      </c>
      <c r="H716" s="49">
        <v>1813.607</v>
      </c>
      <c r="I716" s="49">
        <v>17580.205999999998</v>
      </c>
      <c r="J716" s="49">
        <v>99.5</v>
      </c>
      <c r="K716" s="49">
        <v>1.557739E-2</v>
      </c>
      <c r="L716" s="49">
        <v>1.5001850000000001E-2</v>
      </c>
      <c r="M716" s="49">
        <v>6.361E-2</v>
      </c>
      <c r="N716" s="49">
        <v>5.7583000000000001E-3</v>
      </c>
      <c r="O716" s="49">
        <v>-7.5662499999999994E-2</v>
      </c>
      <c r="P716" s="49">
        <v>-2.7955000000000001E-2</v>
      </c>
      <c r="Q716" s="49">
        <v>5.7583000000000001E-3</v>
      </c>
      <c r="R716" s="49">
        <v>3.9471600000000003E-2</v>
      </c>
      <c r="S716" s="49">
        <v>8.7179099999999995E-2</v>
      </c>
      <c r="T716" s="49" t="s">
        <v>19</v>
      </c>
      <c r="W716" s="7"/>
    </row>
    <row r="717" spans="1:23" x14ac:dyDescent="0.25">
      <c r="A717" s="49" t="str">
        <f t="shared" si="11"/>
        <v>41850Greater Fresno Area8_6All</v>
      </c>
      <c r="B717" s="7">
        <v>41850</v>
      </c>
      <c r="C717" s="49">
        <v>6</v>
      </c>
      <c r="D717" s="49" t="s">
        <v>38</v>
      </c>
      <c r="E717" s="49">
        <v>1.0155794</v>
      </c>
      <c r="F717" s="49">
        <v>1.0237286999999999</v>
      </c>
      <c r="G717" s="49">
        <v>8</v>
      </c>
      <c r="H717" s="49">
        <v>1813.607</v>
      </c>
      <c r="I717" s="49">
        <v>17580.205999999998</v>
      </c>
      <c r="J717" s="49">
        <v>82.5</v>
      </c>
      <c r="K717" s="49">
        <v>7.8946899999999993E-3</v>
      </c>
      <c r="L717" s="49">
        <v>7.3669800000000004E-3</v>
      </c>
      <c r="M717" s="49">
        <v>3.1767799999999999E-2</v>
      </c>
      <c r="N717" s="49">
        <v>-8.1492999999999999E-3</v>
      </c>
      <c r="O717" s="49">
        <v>-4.8812080000000001E-2</v>
      </c>
      <c r="P717" s="49">
        <v>-2.4986230000000002E-2</v>
      </c>
      <c r="Q717" s="49">
        <v>-8.1492999999999999E-3</v>
      </c>
      <c r="R717" s="49">
        <v>8.68763E-3</v>
      </c>
      <c r="S717" s="49">
        <v>3.2513479999999997E-2</v>
      </c>
      <c r="T717" s="49" t="s">
        <v>19</v>
      </c>
      <c r="W717" s="7"/>
    </row>
    <row r="718" spans="1:23" x14ac:dyDescent="0.25">
      <c r="A718" s="49" t="str">
        <f t="shared" si="11"/>
        <v>41850Greater Fresno Area8_5All</v>
      </c>
      <c r="B718" s="7">
        <v>41850</v>
      </c>
      <c r="C718" s="49">
        <v>5</v>
      </c>
      <c r="D718" s="49" t="s">
        <v>38</v>
      </c>
      <c r="E718" s="49">
        <v>1.0378787</v>
      </c>
      <c r="F718" s="49">
        <v>1.0094354999999999</v>
      </c>
      <c r="G718" s="49">
        <v>8</v>
      </c>
      <c r="H718" s="49">
        <v>1813.607</v>
      </c>
      <c r="I718" s="49">
        <v>17580.205999999998</v>
      </c>
      <c r="J718" s="49">
        <v>82.5</v>
      </c>
      <c r="K718" s="49">
        <v>7.7285299999999999E-3</v>
      </c>
      <c r="L718" s="49">
        <v>6.7238200000000001E-3</v>
      </c>
      <c r="M718" s="49">
        <v>3.01535E-2</v>
      </c>
      <c r="N718" s="49">
        <v>2.8443199999999998E-2</v>
      </c>
      <c r="O718" s="49">
        <v>-1.0153280000000001E-2</v>
      </c>
      <c r="P718" s="49">
        <v>1.246185E-2</v>
      </c>
      <c r="Q718" s="49">
        <v>2.8443199999999998E-2</v>
      </c>
      <c r="R718" s="49">
        <v>4.4424560000000002E-2</v>
      </c>
      <c r="S718" s="49">
        <v>6.7039680000000004E-2</v>
      </c>
      <c r="T718" s="49" t="s">
        <v>19</v>
      </c>
      <c r="W718" s="7"/>
    </row>
    <row r="719" spans="1:23" x14ac:dyDescent="0.25">
      <c r="A719" s="49" t="str">
        <f t="shared" si="11"/>
        <v>41850Greater Fresno Area8_21All</v>
      </c>
      <c r="B719" s="7">
        <v>41850</v>
      </c>
      <c r="C719" s="49">
        <v>21</v>
      </c>
      <c r="D719" s="49" t="s">
        <v>38</v>
      </c>
      <c r="E719" s="49">
        <v>2.6882655999999998</v>
      </c>
      <c r="F719" s="49">
        <v>2.9204886000000001</v>
      </c>
      <c r="G719" s="49">
        <v>8</v>
      </c>
      <c r="H719" s="49">
        <v>1813.607</v>
      </c>
      <c r="I719" s="49">
        <v>17580.205999999998</v>
      </c>
      <c r="J719" s="49">
        <v>95.5</v>
      </c>
      <c r="K719" s="49">
        <v>1.418086E-2</v>
      </c>
      <c r="L719" s="49">
        <v>1.4825420000000001E-2</v>
      </c>
      <c r="M719" s="49">
        <v>6.0304799999999999E-2</v>
      </c>
      <c r="N719" s="49">
        <v>-0.23222300000000001</v>
      </c>
      <c r="O719" s="49">
        <v>-0.30941313999999998</v>
      </c>
      <c r="P719" s="49">
        <v>-0.26418454000000002</v>
      </c>
      <c r="Q719" s="49">
        <v>-0.23222300000000001</v>
      </c>
      <c r="R719" s="49">
        <v>-0.20026146</v>
      </c>
      <c r="S719" s="49">
        <v>-0.15503285999999999</v>
      </c>
      <c r="T719" s="49" t="s">
        <v>19</v>
      </c>
      <c r="W719" s="7"/>
    </row>
    <row r="720" spans="1:23" x14ac:dyDescent="0.25">
      <c r="A720" s="49" t="str">
        <f t="shared" si="11"/>
        <v>41850Greater Fresno Area8_8All</v>
      </c>
      <c r="B720" s="7">
        <v>41850</v>
      </c>
      <c r="C720" s="49">
        <v>8</v>
      </c>
      <c r="D720" s="49" t="s">
        <v>38</v>
      </c>
      <c r="E720" s="49">
        <v>1.1118288999999999</v>
      </c>
      <c r="F720" s="49">
        <v>1.0837859999999999</v>
      </c>
      <c r="G720" s="49">
        <v>8</v>
      </c>
      <c r="H720" s="49">
        <v>1813.607</v>
      </c>
      <c r="I720" s="49">
        <v>17580.205999999998</v>
      </c>
      <c r="J720" s="49">
        <v>82</v>
      </c>
      <c r="K720" s="49">
        <v>8.8960600000000008E-3</v>
      </c>
      <c r="L720" s="49">
        <v>8.1997800000000003E-3</v>
      </c>
      <c r="M720" s="49">
        <v>3.55971E-2</v>
      </c>
      <c r="N720" s="49">
        <v>2.8042899999999999E-2</v>
      </c>
      <c r="O720" s="49">
        <v>-1.7521390000000001E-2</v>
      </c>
      <c r="P720" s="49">
        <v>9.1764399999999993E-3</v>
      </c>
      <c r="Q720" s="49">
        <v>2.8042899999999999E-2</v>
      </c>
      <c r="R720" s="49">
        <v>4.6909359999999997E-2</v>
      </c>
      <c r="S720" s="49">
        <v>7.3607190000000003E-2</v>
      </c>
      <c r="T720" s="49" t="s">
        <v>19</v>
      </c>
      <c r="W720" s="7"/>
    </row>
    <row r="721" spans="1:23" x14ac:dyDescent="0.25">
      <c r="A721" s="49" t="str">
        <f t="shared" si="11"/>
        <v>41850Greater Fresno Area8_2All</v>
      </c>
      <c r="B721" s="7">
        <v>41850</v>
      </c>
      <c r="C721" s="49">
        <v>2</v>
      </c>
      <c r="D721" s="49" t="s">
        <v>38</v>
      </c>
      <c r="E721" s="49">
        <v>1.3522225999999999</v>
      </c>
      <c r="F721" s="49">
        <v>1.3426958</v>
      </c>
      <c r="G721" s="49">
        <v>8</v>
      </c>
      <c r="H721" s="49">
        <v>1813.607</v>
      </c>
      <c r="I721" s="49">
        <v>17580.205999999998</v>
      </c>
      <c r="J721" s="49">
        <v>87</v>
      </c>
      <c r="K721" s="49">
        <v>1.001179E-2</v>
      </c>
      <c r="L721" s="49">
        <v>9.1692500000000003E-3</v>
      </c>
      <c r="M721" s="49">
        <v>3.9946299999999997E-2</v>
      </c>
      <c r="N721" s="49">
        <v>9.5268000000000002E-3</v>
      </c>
      <c r="O721" s="49">
        <v>-4.1604460000000003E-2</v>
      </c>
      <c r="P721" s="49">
        <v>-1.1644740000000001E-2</v>
      </c>
      <c r="Q721" s="49">
        <v>9.5268000000000002E-3</v>
      </c>
      <c r="R721" s="49">
        <v>3.0698340000000001E-2</v>
      </c>
      <c r="S721" s="49">
        <v>6.065806E-2</v>
      </c>
      <c r="T721" s="49" t="s">
        <v>19</v>
      </c>
      <c r="W721" s="7"/>
    </row>
    <row r="722" spans="1:23" x14ac:dyDescent="0.25">
      <c r="A722" s="49" t="str">
        <f t="shared" si="11"/>
        <v>41850Greater Fresno Area9_7All</v>
      </c>
      <c r="B722" s="7">
        <v>41850</v>
      </c>
      <c r="C722" s="49">
        <v>7</v>
      </c>
      <c r="D722" s="49" t="s">
        <v>38</v>
      </c>
      <c r="E722" s="49">
        <v>1.0412192</v>
      </c>
      <c r="F722" s="49">
        <v>1.0540829</v>
      </c>
      <c r="G722" s="49">
        <v>9</v>
      </c>
      <c r="H722" s="49">
        <v>1784.404</v>
      </c>
      <c r="I722" s="49">
        <v>17580.205999999998</v>
      </c>
      <c r="J722" s="49">
        <v>82.5</v>
      </c>
      <c r="K722" s="49">
        <v>8.3576899999999992E-3</v>
      </c>
      <c r="L722" s="49">
        <v>8.2596800000000001E-3</v>
      </c>
      <c r="M722" s="49">
        <v>3.4504600000000003E-2</v>
      </c>
      <c r="N722" s="49">
        <v>-1.28637E-2</v>
      </c>
      <c r="O722" s="49">
        <v>-5.7029589999999998E-2</v>
      </c>
      <c r="P722" s="49">
        <v>-3.1151140000000001E-2</v>
      </c>
      <c r="Q722" s="49">
        <v>-1.28637E-2</v>
      </c>
      <c r="R722" s="49">
        <v>5.4237399999999998E-3</v>
      </c>
      <c r="S722" s="49">
        <v>3.1302190000000001E-2</v>
      </c>
      <c r="T722" s="49" t="s">
        <v>19</v>
      </c>
      <c r="W722" s="7"/>
    </row>
    <row r="723" spans="1:23" x14ac:dyDescent="0.25">
      <c r="A723" s="49" t="str">
        <f t="shared" si="11"/>
        <v>41850Greater Fresno Area9_1All</v>
      </c>
      <c r="B723" s="7">
        <v>41850</v>
      </c>
      <c r="C723" s="49">
        <v>1</v>
      </c>
      <c r="D723" s="49" t="s">
        <v>38</v>
      </c>
      <c r="E723" s="49">
        <v>1.5301731000000001</v>
      </c>
      <c r="F723" s="49">
        <v>1.5553520999999999</v>
      </c>
      <c r="G723" s="49">
        <v>9</v>
      </c>
      <c r="H723" s="49">
        <v>1784.404</v>
      </c>
      <c r="I723" s="49">
        <v>17580.205999999998</v>
      </c>
      <c r="J723" s="49">
        <v>88.5</v>
      </c>
      <c r="K723" s="49">
        <v>1.090722E-2</v>
      </c>
      <c r="L723" s="49">
        <v>1.101276E-2</v>
      </c>
      <c r="M723" s="49">
        <v>4.5505999999999998E-2</v>
      </c>
      <c r="N723" s="49">
        <v>-2.5179E-2</v>
      </c>
      <c r="O723" s="49">
        <v>-8.3426680000000003E-2</v>
      </c>
      <c r="P723" s="49">
        <v>-4.9297180000000003E-2</v>
      </c>
      <c r="Q723" s="49">
        <v>-2.5179E-2</v>
      </c>
      <c r="R723" s="49">
        <v>-1.0608200000000001E-3</v>
      </c>
      <c r="S723" s="49">
        <v>3.3068680000000003E-2</v>
      </c>
      <c r="T723" s="49" t="s">
        <v>19</v>
      </c>
      <c r="W723" s="7"/>
    </row>
    <row r="724" spans="1:23" x14ac:dyDescent="0.25">
      <c r="A724" s="49" t="str">
        <f t="shared" si="11"/>
        <v>41850Greater Fresno Area9_11All</v>
      </c>
      <c r="B724" s="7">
        <v>41850</v>
      </c>
      <c r="C724" s="49">
        <v>11</v>
      </c>
      <c r="D724" s="49" t="s">
        <v>38</v>
      </c>
      <c r="E724" s="49">
        <v>1.2888653000000001</v>
      </c>
      <c r="F724" s="49">
        <v>1.3222187999999999</v>
      </c>
      <c r="G724" s="49">
        <v>9</v>
      </c>
      <c r="H724" s="49">
        <v>1784.404</v>
      </c>
      <c r="I724" s="49">
        <v>17580.205999999998</v>
      </c>
      <c r="J724" s="49">
        <v>90</v>
      </c>
      <c r="K724" s="49">
        <v>1.097424E-2</v>
      </c>
      <c r="L724" s="49">
        <v>1.113569E-2</v>
      </c>
      <c r="M724" s="49">
        <v>4.5898899999999999E-2</v>
      </c>
      <c r="N724" s="49">
        <v>-3.3353500000000001E-2</v>
      </c>
      <c r="O724" s="49">
        <v>-9.210409E-2</v>
      </c>
      <c r="P724" s="49">
        <v>-5.7679920000000003E-2</v>
      </c>
      <c r="Q724" s="49">
        <v>-3.3353500000000001E-2</v>
      </c>
      <c r="R724" s="49">
        <v>-9.0270799999999998E-3</v>
      </c>
      <c r="S724" s="49">
        <v>2.5397090000000001E-2</v>
      </c>
      <c r="T724" s="49" t="s">
        <v>19</v>
      </c>
      <c r="W724" s="7"/>
    </row>
    <row r="725" spans="1:23" x14ac:dyDescent="0.25">
      <c r="A725" s="49" t="str">
        <f t="shared" si="11"/>
        <v>41850Greater Fresno Area9_14All</v>
      </c>
      <c r="B725" s="7">
        <v>41850</v>
      </c>
      <c r="C725" s="49">
        <v>14</v>
      </c>
      <c r="D725" s="49" t="s">
        <v>38</v>
      </c>
      <c r="E725" s="49">
        <v>1.9604788</v>
      </c>
      <c r="F725" s="49">
        <v>1.9762732000000001</v>
      </c>
      <c r="G725" s="49">
        <v>9</v>
      </c>
      <c r="H725" s="49">
        <v>1784.404</v>
      </c>
      <c r="I725" s="49">
        <v>17580.205999999998</v>
      </c>
      <c r="J725" s="49">
        <v>92.5</v>
      </c>
      <c r="K725" s="49">
        <v>1.4011620000000001E-2</v>
      </c>
      <c r="L725" s="49">
        <v>1.4055740000000001E-2</v>
      </c>
      <c r="M725" s="49">
        <v>5.8270700000000002E-2</v>
      </c>
      <c r="N725" s="49">
        <v>-1.57944E-2</v>
      </c>
      <c r="O725" s="49">
        <v>-9.03809E-2</v>
      </c>
      <c r="P725" s="49">
        <v>-4.6677870000000003E-2</v>
      </c>
      <c r="Q725" s="49">
        <v>-1.57944E-2</v>
      </c>
      <c r="R725" s="49">
        <v>1.508907E-2</v>
      </c>
      <c r="S725" s="49">
        <v>5.87921E-2</v>
      </c>
      <c r="T725" s="49" t="s">
        <v>19</v>
      </c>
      <c r="W725" s="7"/>
    </row>
    <row r="726" spans="1:23" x14ac:dyDescent="0.25">
      <c r="A726" s="49" t="str">
        <f t="shared" si="11"/>
        <v>41850Greater Fresno Area9_15All</v>
      </c>
      <c r="B726" s="7">
        <v>41850</v>
      </c>
      <c r="C726" s="49">
        <v>15</v>
      </c>
      <c r="D726" s="49" t="s">
        <v>38</v>
      </c>
      <c r="E726" s="49">
        <v>2.106147</v>
      </c>
      <c r="F726" s="49">
        <v>2.1688843000000002</v>
      </c>
      <c r="G726" s="49">
        <v>9</v>
      </c>
      <c r="H726" s="49">
        <v>1784.404</v>
      </c>
      <c r="I726" s="49">
        <v>17580.205999999998</v>
      </c>
      <c r="J726" s="49">
        <v>94.5</v>
      </c>
      <c r="K726" s="49">
        <v>1.471504E-2</v>
      </c>
      <c r="L726" s="49">
        <v>1.5133219999999999E-2</v>
      </c>
      <c r="M726" s="49">
        <v>6.1960099999999997E-2</v>
      </c>
      <c r="N726" s="49">
        <v>-6.2737299999999996E-2</v>
      </c>
      <c r="O726" s="49">
        <v>-0.14204623</v>
      </c>
      <c r="P726" s="49">
        <v>-9.5576149999999999E-2</v>
      </c>
      <c r="Q726" s="49">
        <v>-6.2737299999999996E-2</v>
      </c>
      <c r="R726" s="49">
        <v>-2.989845E-2</v>
      </c>
      <c r="S726" s="49">
        <v>1.657163E-2</v>
      </c>
      <c r="T726" s="49" t="s">
        <v>19</v>
      </c>
      <c r="W726" s="7"/>
    </row>
    <row r="727" spans="1:23" x14ac:dyDescent="0.25">
      <c r="A727" s="49" t="str">
        <f t="shared" si="11"/>
        <v>41850Greater Fresno Area9_24All</v>
      </c>
      <c r="B727" s="7">
        <v>41850</v>
      </c>
      <c r="C727" s="49">
        <v>24</v>
      </c>
      <c r="D727" s="49" t="s">
        <v>38</v>
      </c>
      <c r="E727" s="49">
        <v>1.6921837</v>
      </c>
      <c r="F727" s="49">
        <v>1.7584803</v>
      </c>
      <c r="G727" s="49">
        <v>9</v>
      </c>
      <c r="H727" s="49">
        <v>1784.404</v>
      </c>
      <c r="I727" s="49">
        <v>17580.205999999998</v>
      </c>
      <c r="J727" s="49">
        <v>86.5</v>
      </c>
      <c r="K727" s="49">
        <v>1.161045E-2</v>
      </c>
      <c r="L727" s="49">
        <v>1.229236E-2</v>
      </c>
      <c r="M727" s="49">
        <v>4.9620600000000001E-2</v>
      </c>
      <c r="N727" s="49">
        <v>-6.6296599999999997E-2</v>
      </c>
      <c r="O727" s="49">
        <v>-0.12981097</v>
      </c>
      <c r="P727" s="49">
        <v>-9.2595520000000001E-2</v>
      </c>
      <c r="Q727" s="49">
        <v>-6.6296599999999997E-2</v>
      </c>
      <c r="R727" s="49">
        <v>-3.9997680000000001E-2</v>
      </c>
      <c r="S727" s="49">
        <v>-2.7822300000000001E-3</v>
      </c>
      <c r="T727" s="49" t="s">
        <v>19</v>
      </c>
      <c r="W727" s="7"/>
    </row>
    <row r="728" spans="1:23" x14ac:dyDescent="0.25">
      <c r="A728" s="49" t="str">
        <f t="shared" si="11"/>
        <v>41850Greater Fresno Area9_3All</v>
      </c>
      <c r="B728" s="7">
        <v>41850</v>
      </c>
      <c r="C728" s="49">
        <v>3</v>
      </c>
      <c r="D728" s="49" t="s">
        <v>38</v>
      </c>
      <c r="E728" s="49">
        <v>1.1761093</v>
      </c>
      <c r="F728" s="49">
        <v>1.201697</v>
      </c>
      <c r="G728" s="49">
        <v>9</v>
      </c>
      <c r="H728" s="49">
        <v>1784.404</v>
      </c>
      <c r="I728" s="49">
        <v>17580.205999999998</v>
      </c>
      <c r="J728" s="49">
        <v>86</v>
      </c>
      <c r="K728" s="49">
        <v>8.74109E-3</v>
      </c>
      <c r="L728" s="49">
        <v>8.8501099999999996E-3</v>
      </c>
      <c r="M728" s="49">
        <v>3.6518799999999997E-2</v>
      </c>
      <c r="N728" s="49">
        <v>-2.5587700000000001E-2</v>
      </c>
      <c r="O728" s="49">
        <v>-7.2331759999999995E-2</v>
      </c>
      <c r="P728" s="49">
        <v>-4.4942660000000002E-2</v>
      </c>
      <c r="Q728" s="49">
        <v>-2.5587700000000001E-2</v>
      </c>
      <c r="R728" s="49">
        <v>-6.2327399999999996E-3</v>
      </c>
      <c r="S728" s="49">
        <v>2.1156359999999999E-2</v>
      </c>
      <c r="T728" s="49" t="s">
        <v>19</v>
      </c>
      <c r="W728" s="7"/>
    </row>
    <row r="729" spans="1:23" x14ac:dyDescent="0.25">
      <c r="A729" s="49" t="str">
        <f t="shared" si="11"/>
        <v>41850Greater Fresno Area9_9All</v>
      </c>
      <c r="B729" s="7">
        <v>41850</v>
      </c>
      <c r="C729" s="49">
        <v>9</v>
      </c>
      <c r="D729" s="49" t="s">
        <v>38</v>
      </c>
      <c r="E729" s="49">
        <v>1.1048296</v>
      </c>
      <c r="F729" s="49">
        <v>1.1427818999999999</v>
      </c>
      <c r="G729" s="49">
        <v>9</v>
      </c>
      <c r="H729" s="49">
        <v>1784.404</v>
      </c>
      <c r="I729" s="49">
        <v>17580.205999999998</v>
      </c>
      <c r="J729" s="49">
        <v>80.5</v>
      </c>
      <c r="K729" s="49">
        <v>9.1043200000000008E-3</v>
      </c>
      <c r="L729" s="49">
        <v>9.0456500000000006E-3</v>
      </c>
      <c r="M729" s="49">
        <v>3.7684599999999999E-2</v>
      </c>
      <c r="N729" s="49">
        <v>-3.7952300000000001E-2</v>
      </c>
      <c r="O729" s="49">
        <v>-8.6188589999999995E-2</v>
      </c>
      <c r="P729" s="49">
        <v>-5.792514E-2</v>
      </c>
      <c r="Q729" s="49">
        <v>-3.7952300000000001E-2</v>
      </c>
      <c r="R729" s="49">
        <v>-1.7979459999999999E-2</v>
      </c>
      <c r="S729" s="49">
        <v>1.028399E-2</v>
      </c>
      <c r="T729" s="49" t="s">
        <v>19</v>
      </c>
      <c r="W729" s="7"/>
    </row>
    <row r="730" spans="1:23" x14ac:dyDescent="0.25">
      <c r="A730" s="49" t="str">
        <f t="shared" si="11"/>
        <v>41850Greater Fresno Area9_20All</v>
      </c>
      <c r="B730" s="7">
        <v>41850</v>
      </c>
      <c r="C730" s="49">
        <v>20</v>
      </c>
      <c r="D730" s="49" t="s">
        <v>38</v>
      </c>
      <c r="E730" s="49">
        <v>2.8704754000000001</v>
      </c>
      <c r="F730" s="49">
        <v>2.4297024999999999</v>
      </c>
      <c r="G730" s="49">
        <v>9</v>
      </c>
      <c r="H730" s="49">
        <v>1784.404</v>
      </c>
      <c r="I730" s="49">
        <v>17580.205999999998</v>
      </c>
      <c r="J730" s="49">
        <v>99</v>
      </c>
      <c r="K730" s="49">
        <v>1.509227E-2</v>
      </c>
      <c r="L730" s="49">
        <v>1.2464370000000001E-2</v>
      </c>
      <c r="M730" s="49">
        <v>5.7569799999999997E-2</v>
      </c>
      <c r="N730" s="49">
        <v>0.44077290000000002</v>
      </c>
      <c r="O730" s="49">
        <v>0.36708355999999998</v>
      </c>
      <c r="P730" s="49">
        <v>0.41026090999999998</v>
      </c>
      <c r="Q730" s="49">
        <v>0.44077290000000002</v>
      </c>
      <c r="R730" s="49">
        <v>0.47128489000000001</v>
      </c>
      <c r="S730" s="49">
        <v>0.51446223999999996</v>
      </c>
      <c r="T730" s="49" t="s">
        <v>19</v>
      </c>
      <c r="W730" s="7"/>
    </row>
    <row r="731" spans="1:23" x14ac:dyDescent="0.25">
      <c r="A731" s="49" t="str">
        <f t="shared" si="11"/>
        <v>41850Greater Fresno Area9_12All</v>
      </c>
      <c r="B731" s="7">
        <v>41850</v>
      </c>
      <c r="C731" s="49">
        <v>12</v>
      </c>
      <c r="D731" s="49" t="s">
        <v>38</v>
      </c>
      <c r="E731" s="49">
        <v>1.5153996000000001</v>
      </c>
      <c r="F731" s="49">
        <v>1.5427573000000001</v>
      </c>
      <c r="G731" s="49">
        <v>9</v>
      </c>
      <c r="H731" s="49">
        <v>1784.404</v>
      </c>
      <c r="I731" s="49">
        <v>17580.205999999998</v>
      </c>
      <c r="J731" s="49">
        <v>92.5</v>
      </c>
      <c r="K731" s="49">
        <v>1.253201E-2</v>
      </c>
      <c r="L731" s="49">
        <v>1.2593160000000001E-2</v>
      </c>
      <c r="M731" s="49">
        <v>5.2161699999999998E-2</v>
      </c>
      <c r="N731" s="49">
        <v>-2.7357699999999999E-2</v>
      </c>
      <c r="O731" s="49">
        <v>-9.4124680000000002E-2</v>
      </c>
      <c r="P731" s="49">
        <v>-5.5003400000000001E-2</v>
      </c>
      <c r="Q731" s="49">
        <v>-2.7357699999999999E-2</v>
      </c>
      <c r="R731" s="49">
        <v>2.8800000000000001E-4</v>
      </c>
      <c r="S731" s="49">
        <v>3.9409279999999998E-2</v>
      </c>
      <c r="T731" s="49" t="s">
        <v>19</v>
      </c>
      <c r="W731" s="7"/>
    </row>
    <row r="732" spans="1:23" x14ac:dyDescent="0.25">
      <c r="A732" s="49" t="str">
        <f t="shared" si="11"/>
        <v>41850Greater Fresno Area9_4All</v>
      </c>
      <c r="B732" s="7">
        <v>41850</v>
      </c>
      <c r="C732" s="49">
        <v>4</v>
      </c>
      <c r="D732" s="49" t="s">
        <v>38</v>
      </c>
      <c r="E732" s="49">
        <v>1.1017311000000001</v>
      </c>
      <c r="F732" s="49">
        <v>1.0878825999999999</v>
      </c>
      <c r="G732" s="49">
        <v>9</v>
      </c>
      <c r="H732" s="49">
        <v>1784.404</v>
      </c>
      <c r="I732" s="49">
        <v>17580.205999999998</v>
      </c>
      <c r="J732" s="49">
        <v>84.5</v>
      </c>
      <c r="K732" s="49">
        <v>8.2060799999999993E-3</v>
      </c>
      <c r="L732" s="49">
        <v>7.9271500000000009E-3</v>
      </c>
      <c r="M732" s="49">
        <v>3.3510600000000001E-2</v>
      </c>
      <c r="N732" s="49">
        <v>1.38485E-2</v>
      </c>
      <c r="O732" s="49">
        <v>-2.9045069999999999E-2</v>
      </c>
      <c r="P732" s="49">
        <v>-3.9121199999999998E-3</v>
      </c>
      <c r="Q732" s="49">
        <v>1.38485E-2</v>
      </c>
      <c r="R732" s="49">
        <v>3.1609119999999997E-2</v>
      </c>
      <c r="S732" s="49">
        <v>5.6742069999999999E-2</v>
      </c>
      <c r="T732" s="49" t="s">
        <v>19</v>
      </c>
      <c r="W732" s="7"/>
    </row>
    <row r="733" spans="1:23" x14ac:dyDescent="0.25">
      <c r="A733" s="49" t="str">
        <f t="shared" si="11"/>
        <v>41850Greater Fresno Area9_10All</v>
      </c>
      <c r="B733" s="7">
        <v>41850</v>
      </c>
      <c r="C733" s="49">
        <v>10</v>
      </c>
      <c r="D733" s="49" t="s">
        <v>38</v>
      </c>
      <c r="E733" s="49">
        <v>1.1751198</v>
      </c>
      <c r="F733" s="49">
        <v>1.204091</v>
      </c>
      <c r="G733" s="49">
        <v>9</v>
      </c>
      <c r="H733" s="49">
        <v>1784.404</v>
      </c>
      <c r="I733" s="49">
        <v>17580.205999999998</v>
      </c>
      <c r="J733" s="49">
        <v>86</v>
      </c>
      <c r="K733" s="49">
        <v>9.7423800000000001E-3</v>
      </c>
      <c r="L733" s="49">
        <v>9.6404200000000002E-3</v>
      </c>
      <c r="M733" s="49">
        <v>4.0246200000000003E-2</v>
      </c>
      <c r="N733" s="49">
        <v>-2.8971199999999999E-2</v>
      </c>
      <c r="O733" s="49">
        <v>-8.0486340000000003E-2</v>
      </c>
      <c r="P733" s="49">
        <v>-5.0301690000000003E-2</v>
      </c>
      <c r="Q733" s="49">
        <v>-2.8971199999999999E-2</v>
      </c>
      <c r="R733" s="49">
        <v>-7.6407100000000002E-3</v>
      </c>
      <c r="S733" s="49">
        <v>2.2543939999999998E-2</v>
      </c>
      <c r="T733" s="49" t="s">
        <v>19</v>
      </c>
      <c r="W733" s="7"/>
    </row>
    <row r="734" spans="1:23" x14ac:dyDescent="0.25">
      <c r="A734" s="49" t="str">
        <f t="shared" si="11"/>
        <v>41850Greater Fresno Area9_5All</v>
      </c>
      <c r="B734" s="7">
        <v>41850</v>
      </c>
      <c r="C734" s="49">
        <v>5</v>
      </c>
      <c r="D734" s="49" t="s">
        <v>38</v>
      </c>
      <c r="E734" s="49">
        <v>1.0378787</v>
      </c>
      <c r="F734" s="49">
        <v>1.02278</v>
      </c>
      <c r="G734" s="49">
        <v>9</v>
      </c>
      <c r="H734" s="49">
        <v>1784.404</v>
      </c>
      <c r="I734" s="49">
        <v>17580.205999999998</v>
      </c>
      <c r="J734" s="49">
        <v>82.5</v>
      </c>
      <c r="K734" s="49">
        <v>7.7285299999999999E-3</v>
      </c>
      <c r="L734" s="49">
        <v>7.5625900000000001E-3</v>
      </c>
      <c r="M734" s="49">
        <v>3.1754900000000003E-2</v>
      </c>
      <c r="N734" s="49">
        <v>1.50987E-2</v>
      </c>
      <c r="O734" s="49">
        <v>-2.5547569999999999E-2</v>
      </c>
      <c r="P734" s="49">
        <v>-1.7313999999999999E-3</v>
      </c>
      <c r="Q734" s="49">
        <v>1.50987E-2</v>
      </c>
      <c r="R734" s="49">
        <v>3.19288E-2</v>
      </c>
      <c r="S734" s="49">
        <v>5.5744969999999998E-2</v>
      </c>
      <c r="T734" s="49" t="s">
        <v>19</v>
      </c>
      <c r="W734" s="7"/>
    </row>
    <row r="735" spans="1:23" x14ac:dyDescent="0.25">
      <c r="A735" s="49" t="str">
        <f t="shared" si="11"/>
        <v>41850Greater Fresno Area9_8All</v>
      </c>
      <c r="B735" s="7">
        <v>41850</v>
      </c>
      <c r="C735" s="49">
        <v>8</v>
      </c>
      <c r="D735" s="49" t="s">
        <v>38</v>
      </c>
      <c r="E735" s="49">
        <v>1.1118288999999999</v>
      </c>
      <c r="F735" s="49">
        <v>1.0975372999999999</v>
      </c>
      <c r="G735" s="49">
        <v>9</v>
      </c>
      <c r="H735" s="49">
        <v>1784.404</v>
      </c>
      <c r="I735" s="49">
        <v>17580.205999999998</v>
      </c>
      <c r="J735" s="49">
        <v>82</v>
      </c>
      <c r="K735" s="49">
        <v>8.8960600000000008E-3</v>
      </c>
      <c r="L735" s="49">
        <v>8.7499599999999993E-3</v>
      </c>
      <c r="M735" s="49">
        <v>3.66427E-2</v>
      </c>
      <c r="N735" s="49">
        <v>1.42916E-2</v>
      </c>
      <c r="O735" s="49">
        <v>-3.2611059999999997E-2</v>
      </c>
      <c r="P735" s="49">
        <v>-5.1290299999999997E-3</v>
      </c>
      <c r="Q735" s="49">
        <v>1.42916E-2</v>
      </c>
      <c r="R735" s="49">
        <v>3.3712230000000003E-2</v>
      </c>
      <c r="S735" s="49">
        <v>6.119426E-2</v>
      </c>
      <c r="T735" s="49" t="s">
        <v>19</v>
      </c>
      <c r="W735" s="7"/>
    </row>
    <row r="736" spans="1:23" x14ac:dyDescent="0.25">
      <c r="A736" s="49" t="str">
        <f t="shared" si="11"/>
        <v>41850Greater Fresno Area9_22All</v>
      </c>
      <c r="B736" s="7">
        <v>41850</v>
      </c>
      <c r="C736" s="49">
        <v>22</v>
      </c>
      <c r="D736" s="49" t="s">
        <v>38</v>
      </c>
      <c r="E736" s="49">
        <v>2.4780644000000001</v>
      </c>
      <c r="F736" s="49">
        <v>2.5946566</v>
      </c>
      <c r="G736" s="49">
        <v>9</v>
      </c>
      <c r="H736" s="49">
        <v>1784.404</v>
      </c>
      <c r="I736" s="49">
        <v>17580.205999999998</v>
      </c>
      <c r="J736" s="49">
        <v>90.5</v>
      </c>
      <c r="K736" s="49">
        <v>1.4050099999999999E-2</v>
      </c>
      <c r="L736" s="49">
        <v>1.4664379999999999E-2</v>
      </c>
      <c r="M736" s="49">
        <v>5.9606399999999997E-2</v>
      </c>
      <c r="N736" s="49">
        <v>-0.11659219999999999</v>
      </c>
      <c r="O736" s="49">
        <v>-0.19288838999999999</v>
      </c>
      <c r="P736" s="49">
        <v>-0.14818359</v>
      </c>
      <c r="Q736" s="49">
        <v>-0.11659219999999999</v>
      </c>
      <c r="R736" s="49">
        <v>-8.5000809999999996E-2</v>
      </c>
      <c r="S736" s="49">
        <v>-4.029601E-2</v>
      </c>
      <c r="T736" s="49" t="s">
        <v>19</v>
      </c>
      <c r="W736" s="7"/>
    </row>
    <row r="737" spans="1:23" x14ac:dyDescent="0.25">
      <c r="A737" s="49" t="str">
        <f t="shared" si="11"/>
        <v>41850Greater Fresno Area9_17All</v>
      </c>
      <c r="B737" s="7">
        <v>41850</v>
      </c>
      <c r="C737" s="49">
        <v>17</v>
      </c>
      <c r="D737" s="49" t="s">
        <v>38</v>
      </c>
      <c r="E737" s="49">
        <v>2.6887721</v>
      </c>
      <c r="F737" s="49">
        <v>2.7193052</v>
      </c>
      <c r="G737" s="49">
        <v>9</v>
      </c>
      <c r="H737" s="49">
        <v>1784.404</v>
      </c>
      <c r="I737" s="49">
        <v>17580.205999999998</v>
      </c>
      <c r="J737" s="49">
        <v>99.5</v>
      </c>
      <c r="K737" s="49">
        <v>1.557739E-2</v>
      </c>
      <c r="L737" s="49">
        <v>1.5578710000000001E-2</v>
      </c>
      <c r="M737" s="49">
        <v>6.4685000000000006E-2</v>
      </c>
      <c r="N737" s="49">
        <v>-3.0533100000000001E-2</v>
      </c>
      <c r="O737" s="49">
        <v>-0.1133299</v>
      </c>
      <c r="P737" s="49">
        <v>-6.4816150000000003E-2</v>
      </c>
      <c r="Q737" s="49">
        <v>-3.0533100000000001E-2</v>
      </c>
      <c r="R737" s="49">
        <v>3.7499500000000002E-3</v>
      </c>
      <c r="S737" s="49">
        <v>5.2263700000000003E-2</v>
      </c>
      <c r="T737" s="49" t="s">
        <v>19</v>
      </c>
      <c r="W737" s="7"/>
    </row>
    <row r="738" spans="1:23" x14ac:dyDescent="0.25">
      <c r="A738" s="49" t="str">
        <f t="shared" si="11"/>
        <v>41850Greater Fresno Area9_18All</v>
      </c>
      <c r="B738" s="7">
        <v>41850</v>
      </c>
      <c r="C738" s="49">
        <v>18</v>
      </c>
      <c r="D738" s="49" t="s">
        <v>38</v>
      </c>
      <c r="E738" s="49">
        <v>2.9587628000000001</v>
      </c>
      <c r="F738" s="49">
        <v>2.9352293999999999</v>
      </c>
      <c r="G738" s="49">
        <v>9</v>
      </c>
      <c r="H738" s="49">
        <v>1784.404</v>
      </c>
      <c r="I738" s="49">
        <v>17580.205999999998</v>
      </c>
      <c r="J738" s="49">
        <v>100</v>
      </c>
      <c r="K738" s="49">
        <v>1.562267E-2</v>
      </c>
      <c r="L738" s="49">
        <v>1.520989E-2</v>
      </c>
      <c r="M738" s="49">
        <v>6.4034599999999997E-2</v>
      </c>
      <c r="N738" s="49">
        <v>2.3533399999999999E-2</v>
      </c>
      <c r="O738" s="49">
        <v>-5.8430889999999999E-2</v>
      </c>
      <c r="P738" s="49">
        <v>-1.040494E-2</v>
      </c>
      <c r="Q738" s="49">
        <v>2.3533399999999999E-2</v>
      </c>
      <c r="R738" s="49">
        <v>5.747174E-2</v>
      </c>
      <c r="S738" s="49">
        <v>0.10549769000000001</v>
      </c>
      <c r="T738" s="49" t="s">
        <v>19</v>
      </c>
      <c r="W738" s="7"/>
    </row>
    <row r="739" spans="1:23" x14ac:dyDescent="0.25">
      <c r="A739" s="49" t="str">
        <f t="shared" si="11"/>
        <v>41850Greater Fresno Area9_19All</v>
      </c>
      <c r="B739" s="7">
        <v>41850</v>
      </c>
      <c r="C739" s="49">
        <v>19</v>
      </c>
      <c r="D739" s="49" t="s">
        <v>38</v>
      </c>
      <c r="E739" s="49">
        <v>2.9806455999999999</v>
      </c>
      <c r="F739" s="49">
        <v>2.7693099999999999</v>
      </c>
      <c r="G739" s="49">
        <v>9</v>
      </c>
      <c r="H739" s="49">
        <v>1784.404</v>
      </c>
      <c r="I739" s="49">
        <v>17580.205999999998</v>
      </c>
      <c r="J739" s="49">
        <v>100.5</v>
      </c>
      <c r="K739" s="49">
        <v>1.5557039999999999E-2</v>
      </c>
      <c r="L739" s="49">
        <v>1.4197100000000001E-2</v>
      </c>
      <c r="M739" s="49">
        <v>6.1889899999999998E-2</v>
      </c>
      <c r="N739" s="49">
        <v>0.21133560000000001</v>
      </c>
      <c r="O739" s="49">
        <v>0.13211653000000001</v>
      </c>
      <c r="P739" s="49">
        <v>0.17853395</v>
      </c>
      <c r="Q739" s="49">
        <v>0.21133560000000001</v>
      </c>
      <c r="R739" s="49">
        <v>0.24413725</v>
      </c>
      <c r="S739" s="49">
        <v>0.29055467000000001</v>
      </c>
      <c r="T739" s="49" t="s">
        <v>19</v>
      </c>
      <c r="W739" s="7"/>
    </row>
    <row r="740" spans="1:23" x14ac:dyDescent="0.25">
      <c r="A740" s="49" t="str">
        <f t="shared" si="11"/>
        <v>41850Greater Fresno Area9_13All</v>
      </c>
      <c r="B740" s="7">
        <v>41850</v>
      </c>
      <c r="C740" s="49">
        <v>13</v>
      </c>
      <c r="D740" s="49" t="s">
        <v>38</v>
      </c>
      <c r="E740" s="49">
        <v>1.7382630999999999</v>
      </c>
      <c r="F740" s="49">
        <v>1.7851627999999999</v>
      </c>
      <c r="G740" s="49">
        <v>9</v>
      </c>
      <c r="H740" s="49">
        <v>1784.404</v>
      </c>
      <c r="I740" s="49">
        <v>17580.205999999998</v>
      </c>
      <c r="J740" s="49">
        <v>92</v>
      </c>
      <c r="K740" s="49">
        <v>1.3533979999999999E-2</v>
      </c>
      <c r="L740" s="49">
        <v>1.303939E-2</v>
      </c>
      <c r="M740" s="49">
        <v>5.5198700000000003E-2</v>
      </c>
      <c r="N740" s="49">
        <v>-4.6899700000000002E-2</v>
      </c>
      <c r="O740" s="49">
        <v>-0.11755404</v>
      </c>
      <c r="P740" s="49">
        <v>-7.6155009999999995E-2</v>
      </c>
      <c r="Q740" s="49">
        <v>-4.6899700000000002E-2</v>
      </c>
      <c r="R740" s="49">
        <v>-1.7644389999999999E-2</v>
      </c>
      <c r="S740" s="49">
        <v>2.375464E-2</v>
      </c>
      <c r="T740" s="49" t="s">
        <v>19</v>
      </c>
      <c r="W740" s="7"/>
    </row>
    <row r="741" spans="1:23" x14ac:dyDescent="0.25">
      <c r="A741" s="49" t="str">
        <f t="shared" si="11"/>
        <v>41850Greater Fresno Area9_23All</v>
      </c>
      <c r="B741" s="7">
        <v>41850</v>
      </c>
      <c r="C741" s="49">
        <v>23</v>
      </c>
      <c r="D741" s="49" t="s">
        <v>38</v>
      </c>
      <c r="E741" s="49">
        <v>2.0998606</v>
      </c>
      <c r="F741" s="49">
        <v>2.1935752000000002</v>
      </c>
      <c r="G741" s="49">
        <v>9</v>
      </c>
      <c r="H741" s="49">
        <v>1784.404</v>
      </c>
      <c r="I741" s="49">
        <v>17580.205999999998</v>
      </c>
      <c r="J741" s="49">
        <v>88</v>
      </c>
      <c r="K741" s="49">
        <v>1.319648E-2</v>
      </c>
      <c r="L741" s="49">
        <v>1.3825550000000001E-2</v>
      </c>
      <c r="M741" s="49">
        <v>5.60936E-2</v>
      </c>
      <c r="N741" s="49">
        <v>-9.3714599999999995E-2</v>
      </c>
      <c r="O741" s="49">
        <v>-0.16551441</v>
      </c>
      <c r="P741" s="49">
        <v>-0.12344421</v>
      </c>
      <c r="Q741" s="49">
        <v>-9.3714599999999995E-2</v>
      </c>
      <c r="R741" s="49">
        <v>-6.3984990000000005E-2</v>
      </c>
      <c r="S741" s="49">
        <v>-2.191479E-2</v>
      </c>
      <c r="T741" s="49" t="s">
        <v>19</v>
      </c>
      <c r="W741" s="7"/>
    </row>
    <row r="742" spans="1:23" x14ac:dyDescent="0.25">
      <c r="A742" s="49" t="str">
        <f t="shared" si="11"/>
        <v>41850Greater Fresno Area9_2All</v>
      </c>
      <c r="B742" s="7">
        <v>41850</v>
      </c>
      <c r="C742" s="49">
        <v>2</v>
      </c>
      <c r="D742" s="49" t="s">
        <v>38</v>
      </c>
      <c r="E742" s="49">
        <v>1.3522225999999999</v>
      </c>
      <c r="F742" s="49">
        <v>1.3393248</v>
      </c>
      <c r="G742" s="49">
        <v>9</v>
      </c>
      <c r="H742" s="49">
        <v>1784.404</v>
      </c>
      <c r="I742" s="49">
        <v>17580.205999999998</v>
      </c>
      <c r="J742" s="49">
        <v>87</v>
      </c>
      <c r="K742" s="49">
        <v>1.001179E-2</v>
      </c>
      <c r="L742" s="49">
        <v>9.8898700000000003E-3</v>
      </c>
      <c r="M742" s="49">
        <v>4.1324399999999997E-2</v>
      </c>
      <c r="N742" s="49">
        <v>1.2897799999999999E-2</v>
      </c>
      <c r="O742" s="49">
        <v>-3.999743E-2</v>
      </c>
      <c r="P742" s="49">
        <v>-9.0041300000000008E-3</v>
      </c>
      <c r="Q742" s="49">
        <v>1.2897799999999999E-2</v>
      </c>
      <c r="R742" s="49">
        <v>3.4799730000000001E-2</v>
      </c>
      <c r="S742" s="49">
        <v>6.5793030000000002E-2</v>
      </c>
      <c r="T742" s="49" t="s">
        <v>19</v>
      </c>
      <c r="W742" s="7"/>
    </row>
    <row r="743" spans="1:23" x14ac:dyDescent="0.25">
      <c r="A743" s="49" t="str">
        <f t="shared" si="11"/>
        <v>41850Greater Fresno Area9_16All</v>
      </c>
      <c r="B743" s="7">
        <v>41850</v>
      </c>
      <c r="C743" s="49">
        <v>16</v>
      </c>
      <c r="D743" s="49" t="s">
        <v>38</v>
      </c>
      <c r="E743" s="49">
        <v>2.3822567000000001</v>
      </c>
      <c r="F743" s="49">
        <v>2.4320697</v>
      </c>
      <c r="G743" s="49">
        <v>9</v>
      </c>
      <c r="H743" s="49">
        <v>1784.404</v>
      </c>
      <c r="I743" s="49">
        <v>17580.205999999998</v>
      </c>
      <c r="J743" s="49">
        <v>98</v>
      </c>
      <c r="K743" s="49">
        <v>1.51177E-2</v>
      </c>
      <c r="L743" s="49">
        <v>1.5389720000000001E-2</v>
      </c>
      <c r="M743" s="49">
        <v>6.3330600000000001E-2</v>
      </c>
      <c r="N743" s="49">
        <v>-4.9813000000000003E-2</v>
      </c>
      <c r="O743" s="49">
        <v>-0.13087617000000001</v>
      </c>
      <c r="P743" s="49">
        <v>-8.3378220000000003E-2</v>
      </c>
      <c r="Q743" s="49">
        <v>-4.9813000000000003E-2</v>
      </c>
      <c r="R743" s="49">
        <v>-1.624778E-2</v>
      </c>
      <c r="S743" s="49">
        <v>3.1250170000000001E-2</v>
      </c>
      <c r="T743" s="49" t="s">
        <v>19</v>
      </c>
      <c r="W743" s="7"/>
    </row>
    <row r="744" spans="1:23" x14ac:dyDescent="0.25">
      <c r="A744" s="49" t="str">
        <f t="shared" si="11"/>
        <v>41850Greater Fresno Area9_6All</v>
      </c>
      <c r="B744" s="7">
        <v>41850</v>
      </c>
      <c r="C744" s="49">
        <v>6</v>
      </c>
      <c r="D744" s="49" t="s">
        <v>38</v>
      </c>
      <c r="E744" s="49">
        <v>1.0155794</v>
      </c>
      <c r="F744" s="49">
        <v>0.99059067999999995</v>
      </c>
      <c r="G744" s="49">
        <v>9</v>
      </c>
      <c r="H744" s="49">
        <v>1784.404</v>
      </c>
      <c r="I744" s="49">
        <v>17580.205999999998</v>
      </c>
      <c r="J744" s="49">
        <v>82.5</v>
      </c>
      <c r="K744" s="49">
        <v>7.8946899999999993E-3</v>
      </c>
      <c r="L744" s="49">
        <v>7.4667400000000004E-3</v>
      </c>
      <c r="M744" s="49">
        <v>3.1921199999999997E-2</v>
      </c>
      <c r="N744" s="49">
        <v>2.4988719999999999E-2</v>
      </c>
      <c r="O744" s="49">
        <v>-1.587042E-2</v>
      </c>
      <c r="P744" s="49">
        <v>8.0704799999999997E-3</v>
      </c>
      <c r="Q744" s="49">
        <v>2.4988719999999999E-2</v>
      </c>
      <c r="R744" s="49">
        <v>4.190696E-2</v>
      </c>
      <c r="S744" s="49">
        <v>6.5847859999999994E-2</v>
      </c>
      <c r="T744" s="49" t="s">
        <v>19</v>
      </c>
      <c r="W744" s="7"/>
    </row>
    <row r="745" spans="1:23" x14ac:dyDescent="0.25">
      <c r="A745" s="49" t="str">
        <f t="shared" si="11"/>
        <v>41850Greater Fresno Area9_21All</v>
      </c>
      <c r="B745" s="7">
        <v>41850</v>
      </c>
      <c r="C745" s="49">
        <v>21</v>
      </c>
      <c r="D745" s="49" t="s">
        <v>38</v>
      </c>
      <c r="E745" s="49">
        <v>2.6882655999999998</v>
      </c>
      <c r="F745" s="49">
        <v>3.0390225000000002</v>
      </c>
      <c r="G745" s="49">
        <v>9</v>
      </c>
      <c r="H745" s="49">
        <v>1784.404</v>
      </c>
      <c r="I745" s="49">
        <v>17580.205999999998</v>
      </c>
      <c r="J745" s="49">
        <v>95.5</v>
      </c>
      <c r="K745" s="49">
        <v>1.418086E-2</v>
      </c>
      <c r="L745" s="49">
        <v>1.523469E-2</v>
      </c>
      <c r="M745" s="49">
        <v>6.1071E-2</v>
      </c>
      <c r="N745" s="49">
        <v>-0.35075689999999998</v>
      </c>
      <c r="O745" s="49">
        <v>-0.42892777999999998</v>
      </c>
      <c r="P745" s="49">
        <v>-0.38312453000000002</v>
      </c>
      <c r="Q745" s="49">
        <v>-0.35075689999999998</v>
      </c>
      <c r="R745" s="49">
        <v>-0.31838927</v>
      </c>
      <c r="S745" s="49">
        <v>-0.27258601999999998</v>
      </c>
      <c r="T745" s="49" t="s">
        <v>19</v>
      </c>
      <c r="W745" s="7"/>
    </row>
    <row r="746" spans="1:23" x14ac:dyDescent="0.25">
      <c r="A746" s="49" t="str">
        <f t="shared" si="11"/>
        <v>41852Greater Fresno AreaN/A_23All</v>
      </c>
      <c r="B746" s="7">
        <v>41852</v>
      </c>
      <c r="C746" s="49">
        <v>23</v>
      </c>
      <c r="D746" s="49" t="s">
        <v>38</v>
      </c>
      <c r="E746" s="49">
        <v>2.3334049000000001</v>
      </c>
      <c r="F746" s="49">
        <v>2.4469189</v>
      </c>
      <c r="G746" s="49" t="s">
        <v>33</v>
      </c>
      <c r="H746" s="49">
        <v>3414.7370000000001</v>
      </c>
      <c r="I746" s="49">
        <v>17463.394</v>
      </c>
      <c r="J746" s="49">
        <v>95.5</v>
      </c>
      <c r="K746" s="49">
        <v>1.4892320000000001E-2</v>
      </c>
      <c r="L746" s="49">
        <v>3.0492350000000001E-2</v>
      </c>
      <c r="M746" s="49">
        <v>3.3934699999999998E-2</v>
      </c>
      <c r="N746" s="49">
        <v>-0.113514</v>
      </c>
      <c r="O746" s="49">
        <v>-0.15695042000000001</v>
      </c>
      <c r="P746" s="49">
        <v>-0.13149938999999999</v>
      </c>
      <c r="Q746" s="49">
        <v>-0.113514</v>
      </c>
      <c r="R746" s="49">
        <v>-9.552861E-2</v>
      </c>
      <c r="S746" s="49">
        <v>-7.007758E-2</v>
      </c>
      <c r="T746" s="49" t="s">
        <v>19</v>
      </c>
      <c r="W746" s="7"/>
    </row>
    <row r="747" spans="1:23" x14ac:dyDescent="0.25">
      <c r="A747" s="49" t="str">
        <f t="shared" si="11"/>
        <v>41852Greater Fresno AreaN/A_21All</v>
      </c>
      <c r="B747" s="7">
        <v>41852</v>
      </c>
      <c r="C747" s="49">
        <v>21</v>
      </c>
      <c r="D747" s="49" t="s">
        <v>38</v>
      </c>
      <c r="E747" s="49">
        <v>3.0145366</v>
      </c>
      <c r="F747" s="49">
        <v>3.3328004999999998</v>
      </c>
      <c r="G747" s="49" t="s">
        <v>33</v>
      </c>
      <c r="H747" s="49">
        <v>3414.7370000000001</v>
      </c>
      <c r="I747" s="49">
        <v>17463.394</v>
      </c>
      <c r="J747" s="49">
        <v>100.5</v>
      </c>
      <c r="K747" s="49">
        <v>1.6466209999999998E-2</v>
      </c>
      <c r="L747" s="49">
        <v>3.4483270000000003E-2</v>
      </c>
      <c r="M747" s="49">
        <v>3.8212999999999997E-2</v>
      </c>
      <c r="N747" s="49">
        <v>-0.31826389999999999</v>
      </c>
      <c r="O747" s="49">
        <v>-0.36717654</v>
      </c>
      <c r="P747" s="49">
        <v>-0.33851679000000001</v>
      </c>
      <c r="Q747" s="49">
        <v>-0.31826389999999999</v>
      </c>
      <c r="R747" s="49">
        <v>-0.29801101000000002</v>
      </c>
      <c r="S747" s="49">
        <v>-0.26935125999999998</v>
      </c>
      <c r="T747" s="49" t="s">
        <v>19</v>
      </c>
      <c r="W747" s="7"/>
    </row>
    <row r="748" spans="1:23" x14ac:dyDescent="0.25">
      <c r="A748" s="49" t="str">
        <f t="shared" si="11"/>
        <v>41852Greater Fresno AreaN/A_10All</v>
      </c>
      <c r="B748" s="7">
        <v>41852</v>
      </c>
      <c r="C748" s="49">
        <v>10</v>
      </c>
      <c r="D748" s="49" t="s">
        <v>38</v>
      </c>
      <c r="E748" s="49">
        <v>1.2407345000000001</v>
      </c>
      <c r="F748" s="49">
        <v>1.2688406999999999</v>
      </c>
      <c r="G748" s="49" t="s">
        <v>33</v>
      </c>
      <c r="H748" s="49">
        <v>3414.7370000000001</v>
      </c>
      <c r="I748" s="49">
        <v>17463.394</v>
      </c>
      <c r="J748" s="49">
        <v>87</v>
      </c>
      <c r="K748" s="49">
        <v>1.138949E-2</v>
      </c>
      <c r="L748" s="49">
        <v>2.321906E-2</v>
      </c>
      <c r="M748" s="49">
        <v>2.5862E-2</v>
      </c>
      <c r="N748" s="49">
        <v>-2.8106200000000001E-2</v>
      </c>
      <c r="O748" s="49">
        <v>-6.1209560000000003E-2</v>
      </c>
      <c r="P748" s="49">
        <v>-4.1813059999999999E-2</v>
      </c>
      <c r="Q748" s="49">
        <v>-2.8106200000000001E-2</v>
      </c>
      <c r="R748" s="49">
        <v>-1.439934E-2</v>
      </c>
      <c r="S748" s="49">
        <v>4.9971599999999996E-3</v>
      </c>
      <c r="T748" s="49" t="s">
        <v>19</v>
      </c>
      <c r="W748" s="7"/>
    </row>
    <row r="749" spans="1:23" x14ac:dyDescent="0.25">
      <c r="A749" s="49" t="str">
        <f t="shared" si="11"/>
        <v>41852Greater Fresno AreaN/A_13All</v>
      </c>
      <c r="B749" s="7">
        <v>41852</v>
      </c>
      <c r="C749" s="49">
        <v>13</v>
      </c>
      <c r="D749" s="49" t="s">
        <v>38</v>
      </c>
      <c r="E749" s="49">
        <v>2.1567185000000002</v>
      </c>
      <c r="F749" s="49">
        <v>2.1523131000000002</v>
      </c>
      <c r="G749" s="49" t="s">
        <v>33</v>
      </c>
      <c r="H749" s="49">
        <v>3414.7370000000001</v>
      </c>
      <c r="I749" s="49">
        <v>17463.394</v>
      </c>
      <c r="J749" s="49">
        <v>99</v>
      </c>
      <c r="K749" s="49">
        <v>1.703787E-2</v>
      </c>
      <c r="L749" s="49">
        <v>3.3895479999999999E-2</v>
      </c>
      <c r="M749" s="49">
        <v>3.7936699999999997E-2</v>
      </c>
      <c r="N749" s="49">
        <v>4.4054000000000003E-3</v>
      </c>
      <c r="O749" s="49">
        <v>-4.4153579999999998E-2</v>
      </c>
      <c r="P749" s="49">
        <v>-1.5701050000000001E-2</v>
      </c>
      <c r="Q749" s="49">
        <v>4.4054000000000003E-3</v>
      </c>
      <c r="R749" s="49">
        <v>2.4511850000000002E-2</v>
      </c>
      <c r="S749" s="49">
        <v>5.2964379999999998E-2</v>
      </c>
      <c r="T749" s="49" t="s">
        <v>19</v>
      </c>
      <c r="W749" s="7"/>
    </row>
    <row r="750" spans="1:23" x14ac:dyDescent="0.25">
      <c r="A750" s="49" t="str">
        <f t="shared" si="11"/>
        <v>41852Greater Fresno AreaN/A_2All</v>
      </c>
      <c r="B750" s="7">
        <v>41852</v>
      </c>
      <c r="C750" s="49">
        <v>2</v>
      </c>
      <c r="D750" s="49" t="s">
        <v>38</v>
      </c>
      <c r="E750" s="49">
        <v>1.3364828</v>
      </c>
      <c r="F750" s="49">
        <v>1.3122311</v>
      </c>
      <c r="G750" s="49" t="s">
        <v>33</v>
      </c>
      <c r="H750" s="49">
        <v>3414.7370000000001</v>
      </c>
      <c r="I750" s="49">
        <v>17463.394</v>
      </c>
      <c r="J750" s="49">
        <v>87</v>
      </c>
      <c r="K750" s="49">
        <v>1.004552E-2</v>
      </c>
      <c r="L750" s="49">
        <v>1.9735240000000001E-2</v>
      </c>
      <c r="M750" s="49">
        <v>2.2144799999999999E-2</v>
      </c>
      <c r="N750" s="49">
        <v>2.4251700000000001E-2</v>
      </c>
      <c r="O750" s="49">
        <v>-4.09364E-3</v>
      </c>
      <c r="P750" s="49">
        <v>1.251496E-2</v>
      </c>
      <c r="Q750" s="49">
        <v>2.4251700000000001E-2</v>
      </c>
      <c r="R750" s="49">
        <v>3.5988439999999997E-2</v>
      </c>
      <c r="S750" s="49">
        <v>5.2597039999999998E-2</v>
      </c>
      <c r="T750" s="49" t="s">
        <v>19</v>
      </c>
      <c r="W750" s="7"/>
    </row>
    <row r="751" spans="1:23" x14ac:dyDescent="0.25">
      <c r="A751" s="49" t="str">
        <f t="shared" si="11"/>
        <v>41852Greater Fresno AreaN/A_16All</v>
      </c>
      <c r="B751" s="7">
        <v>41852</v>
      </c>
      <c r="C751" s="49">
        <v>16</v>
      </c>
      <c r="D751" s="49" t="s">
        <v>38</v>
      </c>
      <c r="E751" s="49">
        <v>3.2171229000000001</v>
      </c>
      <c r="F751" s="49">
        <v>2.5624818999999999</v>
      </c>
      <c r="G751" s="49" t="s">
        <v>33</v>
      </c>
      <c r="H751" s="49">
        <v>3414.7370000000001</v>
      </c>
      <c r="I751" s="49">
        <v>17463.394</v>
      </c>
      <c r="J751" s="49">
        <v>107</v>
      </c>
      <c r="K751" s="49">
        <v>1.8772069999999998E-2</v>
      </c>
      <c r="L751" s="49">
        <v>3.3137930000000003E-2</v>
      </c>
      <c r="M751" s="49">
        <v>3.8085599999999997E-2</v>
      </c>
      <c r="N751" s="49">
        <v>0.65464100000000003</v>
      </c>
      <c r="O751" s="49">
        <v>0.60589143000000001</v>
      </c>
      <c r="P751" s="49">
        <v>0.63445563000000005</v>
      </c>
      <c r="Q751" s="49">
        <v>0.65464100000000003</v>
      </c>
      <c r="R751" s="49">
        <v>0.67482637000000001</v>
      </c>
      <c r="S751" s="49">
        <v>0.70339057000000005</v>
      </c>
      <c r="T751" s="49" t="s">
        <v>19</v>
      </c>
      <c r="W751" s="7"/>
    </row>
    <row r="752" spans="1:23" x14ac:dyDescent="0.25">
      <c r="A752" s="49" t="str">
        <f t="shared" si="11"/>
        <v>41852Greater Fresno AreaN/A_1All</v>
      </c>
      <c r="B752" s="7">
        <v>41852</v>
      </c>
      <c r="C752" s="49">
        <v>1</v>
      </c>
      <c r="D752" s="49" t="s">
        <v>38</v>
      </c>
      <c r="E752" s="49">
        <v>1.5797589999999999</v>
      </c>
      <c r="F752" s="49">
        <v>1.5467409999999999</v>
      </c>
      <c r="G752" s="49" t="s">
        <v>33</v>
      </c>
      <c r="H752" s="49">
        <v>3414.7370000000001</v>
      </c>
      <c r="I752" s="49">
        <v>17463.394</v>
      </c>
      <c r="J752" s="49">
        <v>89</v>
      </c>
      <c r="K752" s="49">
        <v>1.145092E-2</v>
      </c>
      <c r="L752" s="49">
        <v>2.2454499999999999E-2</v>
      </c>
      <c r="M752" s="49">
        <v>2.5205700000000001E-2</v>
      </c>
      <c r="N752" s="49">
        <v>3.3017999999999999E-2</v>
      </c>
      <c r="O752" s="49">
        <v>7.5469999999999997E-4</v>
      </c>
      <c r="P752" s="49">
        <v>1.965898E-2</v>
      </c>
      <c r="Q752" s="49">
        <v>3.3017999999999999E-2</v>
      </c>
      <c r="R752" s="49">
        <v>4.6377019999999998E-2</v>
      </c>
      <c r="S752" s="49">
        <v>6.52813E-2</v>
      </c>
      <c r="T752" s="49" t="s">
        <v>19</v>
      </c>
      <c r="W752" s="7"/>
    </row>
    <row r="753" spans="1:23" x14ac:dyDescent="0.25">
      <c r="A753" s="49" t="str">
        <f t="shared" si="11"/>
        <v>41852Greater Fresno AreaN/A_15All</v>
      </c>
      <c r="B753" s="7">
        <v>41852</v>
      </c>
      <c r="C753" s="49">
        <v>15</v>
      </c>
      <c r="D753" s="49" t="s">
        <v>38</v>
      </c>
      <c r="E753" s="49">
        <v>2.9050126999999999</v>
      </c>
      <c r="F753" s="49">
        <v>2.7339723999999999</v>
      </c>
      <c r="G753" s="49" t="s">
        <v>33</v>
      </c>
      <c r="H753" s="49">
        <v>3414.7370000000001</v>
      </c>
      <c r="I753" s="49">
        <v>17463.394</v>
      </c>
      <c r="J753" s="49">
        <v>105.5</v>
      </c>
      <c r="K753" s="49">
        <v>1.8796500000000001E-2</v>
      </c>
      <c r="L753" s="49">
        <v>3.6407189999999999E-2</v>
      </c>
      <c r="M753" s="49">
        <v>4.0973099999999998E-2</v>
      </c>
      <c r="N753" s="49">
        <v>0.17104030000000001</v>
      </c>
      <c r="O753" s="49">
        <v>0.11859473</v>
      </c>
      <c r="P753" s="49">
        <v>0.14932456</v>
      </c>
      <c r="Q753" s="49">
        <v>0.17104030000000001</v>
      </c>
      <c r="R753" s="49">
        <v>0.19275603999999999</v>
      </c>
      <c r="S753" s="49">
        <v>0.22348587</v>
      </c>
      <c r="T753" s="49" t="s">
        <v>19</v>
      </c>
      <c r="W753" s="7"/>
    </row>
    <row r="754" spans="1:23" x14ac:dyDescent="0.25">
      <c r="A754" s="49" t="str">
        <f t="shared" si="11"/>
        <v>41852Greater Fresno AreaN/A_8All</v>
      </c>
      <c r="B754" s="7">
        <v>41852</v>
      </c>
      <c r="C754" s="49">
        <v>8</v>
      </c>
      <c r="D754" s="49" t="s">
        <v>38</v>
      </c>
      <c r="E754" s="49">
        <v>1.0061704</v>
      </c>
      <c r="F754" s="49">
        <v>1.0022773</v>
      </c>
      <c r="G754" s="49" t="s">
        <v>33</v>
      </c>
      <c r="H754" s="49">
        <v>3414.7370000000001</v>
      </c>
      <c r="I754" s="49">
        <v>17463.394</v>
      </c>
      <c r="J754" s="49">
        <v>80</v>
      </c>
      <c r="K754" s="49">
        <v>8.6697800000000002E-3</v>
      </c>
      <c r="L754" s="49">
        <v>1.6752739999999999E-2</v>
      </c>
      <c r="M754" s="49">
        <v>1.88632E-2</v>
      </c>
      <c r="N754" s="49">
        <v>3.8931E-3</v>
      </c>
      <c r="O754" s="49">
        <v>-2.02518E-2</v>
      </c>
      <c r="P754" s="49">
        <v>-6.1044000000000003E-3</v>
      </c>
      <c r="Q754" s="49">
        <v>3.8931E-3</v>
      </c>
      <c r="R754" s="49">
        <v>1.3890599999999999E-2</v>
      </c>
      <c r="S754" s="49">
        <v>2.8038E-2</v>
      </c>
      <c r="T754" s="49" t="s">
        <v>19</v>
      </c>
      <c r="W754" s="7"/>
    </row>
    <row r="755" spans="1:23" x14ac:dyDescent="0.25">
      <c r="A755" s="49" t="str">
        <f t="shared" si="11"/>
        <v>41852Greater Fresno AreaN/A_7All</v>
      </c>
      <c r="B755" s="7">
        <v>41852</v>
      </c>
      <c r="C755" s="49">
        <v>7</v>
      </c>
      <c r="D755" s="49" t="s">
        <v>38</v>
      </c>
      <c r="E755" s="49">
        <v>0.95020822999999999</v>
      </c>
      <c r="F755" s="49">
        <v>0.94675206000000001</v>
      </c>
      <c r="G755" s="49" t="s">
        <v>33</v>
      </c>
      <c r="H755" s="49">
        <v>3414.7370000000001</v>
      </c>
      <c r="I755" s="49">
        <v>17463.394</v>
      </c>
      <c r="J755" s="49">
        <v>77.5</v>
      </c>
      <c r="K755" s="49">
        <v>7.7861299999999996E-3</v>
      </c>
      <c r="L755" s="49">
        <v>1.543654E-2</v>
      </c>
      <c r="M755" s="49">
        <v>1.7288999999999999E-2</v>
      </c>
      <c r="N755" s="49">
        <v>3.4561700000000002E-3</v>
      </c>
      <c r="O755" s="49">
        <v>-1.8673749999999999E-2</v>
      </c>
      <c r="P755" s="49">
        <v>-5.7070000000000003E-3</v>
      </c>
      <c r="Q755" s="49">
        <v>3.4561700000000002E-3</v>
      </c>
      <c r="R755" s="49">
        <v>1.261934E-2</v>
      </c>
      <c r="S755" s="49">
        <v>2.5586089999999999E-2</v>
      </c>
      <c r="T755" s="49" t="s">
        <v>19</v>
      </c>
      <c r="W755" s="7"/>
    </row>
    <row r="756" spans="1:23" x14ac:dyDescent="0.25">
      <c r="A756" s="49" t="str">
        <f t="shared" si="11"/>
        <v>41852Greater Fresno AreaN/A_17All</v>
      </c>
      <c r="B756" s="7">
        <v>41852</v>
      </c>
      <c r="C756" s="49">
        <v>17</v>
      </c>
      <c r="D756" s="49" t="s">
        <v>38</v>
      </c>
      <c r="E756" s="49">
        <v>3.4564320999999998</v>
      </c>
      <c r="F756" s="49">
        <v>2.6668292999999998</v>
      </c>
      <c r="G756" s="49" t="s">
        <v>33</v>
      </c>
      <c r="H756" s="49">
        <v>3414.7370000000001</v>
      </c>
      <c r="I756" s="49">
        <v>17463.394</v>
      </c>
      <c r="J756" s="49">
        <v>108</v>
      </c>
      <c r="K756" s="49">
        <v>1.8370589999999999E-2</v>
      </c>
      <c r="L756" s="49">
        <v>3.219408E-2</v>
      </c>
      <c r="M756" s="49">
        <v>3.7066700000000001E-2</v>
      </c>
      <c r="N756" s="49">
        <v>0.78960280000000005</v>
      </c>
      <c r="O756" s="49">
        <v>0.74215741999999996</v>
      </c>
      <c r="P756" s="49">
        <v>0.76995745000000004</v>
      </c>
      <c r="Q756" s="49">
        <v>0.78960280000000005</v>
      </c>
      <c r="R756" s="49">
        <v>0.80924815000000005</v>
      </c>
      <c r="S756" s="49">
        <v>0.83704818000000003</v>
      </c>
      <c r="T756" s="49" t="s">
        <v>19</v>
      </c>
      <c r="W756" s="7"/>
    </row>
    <row r="757" spans="1:23" x14ac:dyDescent="0.25">
      <c r="A757" s="49" t="str">
        <f t="shared" si="11"/>
        <v>41852Greater Fresno AreaN/A_19All</v>
      </c>
      <c r="B757" s="7">
        <v>41852</v>
      </c>
      <c r="C757" s="49">
        <v>19</v>
      </c>
      <c r="D757" s="49" t="s">
        <v>38</v>
      </c>
      <c r="E757" s="49">
        <v>3.5515488999999998</v>
      </c>
      <c r="F757" s="49">
        <v>3.6819905999999998</v>
      </c>
      <c r="G757" s="49" t="s">
        <v>33</v>
      </c>
      <c r="H757" s="49">
        <v>3414.7370000000001</v>
      </c>
      <c r="I757" s="49">
        <v>17463.394</v>
      </c>
      <c r="J757" s="49">
        <v>106.5</v>
      </c>
      <c r="K757" s="49">
        <v>1.7482129999999999E-2</v>
      </c>
      <c r="L757" s="49">
        <v>3.5794569999999998E-2</v>
      </c>
      <c r="M757" s="49">
        <v>3.9835599999999999E-2</v>
      </c>
      <c r="N757" s="49">
        <v>-0.13044169999999999</v>
      </c>
      <c r="O757" s="49">
        <v>-0.18143127000000001</v>
      </c>
      <c r="P757" s="49">
        <v>-0.15155457</v>
      </c>
      <c r="Q757" s="49">
        <v>-0.13044169999999999</v>
      </c>
      <c r="R757" s="49">
        <v>-0.10932883</v>
      </c>
      <c r="S757" s="49">
        <v>-7.9452129999999996E-2</v>
      </c>
      <c r="T757" s="49" t="s">
        <v>19</v>
      </c>
      <c r="W757" s="7"/>
    </row>
    <row r="758" spans="1:23" x14ac:dyDescent="0.25">
      <c r="A758" s="49" t="str">
        <f t="shared" si="11"/>
        <v>41852Greater Fresno AreaN/A_5All</v>
      </c>
      <c r="B758" s="7">
        <v>41852</v>
      </c>
      <c r="C758" s="49">
        <v>5</v>
      </c>
      <c r="D758" s="49" t="s">
        <v>38</v>
      </c>
      <c r="E758" s="49">
        <v>0.94919796000000001</v>
      </c>
      <c r="F758" s="49">
        <v>0.93726043999999997</v>
      </c>
      <c r="G758" s="49" t="s">
        <v>33</v>
      </c>
      <c r="H758" s="49">
        <v>3414.7370000000001</v>
      </c>
      <c r="I758" s="49">
        <v>17463.394</v>
      </c>
      <c r="J758" s="49">
        <v>81</v>
      </c>
      <c r="K758" s="49">
        <v>7.58232E-3</v>
      </c>
      <c r="L758" s="49">
        <v>1.448954E-2</v>
      </c>
      <c r="M758" s="49">
        <v>1.63535E-2</v>
      </c>
      <c r="N758" s="49">
        <v>1.193752E-2</v>
      </c>
      <c r="O758" s="49">
        <v>-8.9949599999999998E-3</v>
      </c>
      <c r="P758" s="49">
        <v>3.2701700000000002E-3</v>
      </c>
      <c r="Q758" s="49">
        <v>1.193752E-2</v>
      </c>
      <c r="R758" s="49">
        <v>2.0604879999999999E-2</v>
      </c>
      <c r="S758" s="49">
        <v>3.2870000000000003E-2</v>
      </c>
      <c r="T758" s="49" t="s">
        <v>19</v>
      </c>
      <c r="W758" s="7"/>
    </row>
    <row r="759" spans="1:23" x14ac:dyDescent="0.25">
      <c r="A759" s="49" t="str">
        <f t="shared" si="11"/>
        <v>41852Greater Fresno AreaN/A_22All</v>
      </c>
      <c r="B759" s="7">
        <v>41852</v>
      </c>
      <c r="C759" s="49">
        <v>22</v>
      </c>
      <c r="D759" s="49" t="s">
        <v>38</v>
      </c>
      <c r="E759" s="49">
        <v>2.7417848999999999</v>
      </c>
      <c r="F759" s="49">
        <v>2.9362867000000001</v>
      </c>
      <c r="G759" s="49" t="s">
        <v>33</v>
      </c>
      <c r="H759" s="49">
        <v>3414.7370000000001</v>
      </c>
      <c r="I759" s="49">
        <v>17463.394</v>
      </c>
      <c r="J759" s="49">
        <v>97.5</v>
      </c>
      <c r="K759" s="49">
        <v>1.5878969999999999E-2</v>
      </c>
      <c r="L759" s="49">
        <v>3.2451920000000002E-2</v>
      </c>
      <c r="M759" s="49">
        <v>3.6128500000000001E-2</v>
      </c>
      <c r="N759" s="49">
        <v>-0.1945018</v>
      </c>
      <c r="O759" s="49">
        <v>-0.24074628000000001</v>
      </c>
      <c r="P759" s="49">
        <v>-0.21364991</v>
      </c>
      <c r="Q759" s="49">
        <v>-0.1945018</v>
      </c>
      <c r="R759" s="49">
        <v>-0.1753537</v>
      </c>
      <c r="S759" s="49">
        <v>-0.14825732</v>
      </c>
      <c r="T759" s="49" t="s">
        <v>19</v>
      </c>
      <c r="W759" s="7"/>
    </row>
    <row r="760" spans="1:23" x14ac:dyDescent="0.25">
      <c r="A760" s="49" t="str">
        <f t="shared" si="11"/>
        <v>41852Greater Fresno AreaN/A_4All</v>
      </c>
      <c r="B760" s="7">
        <v>41852</v>
      </c>
      <c r="C760" s="49">
        <v>4</v>
      </c>
      <c r="D760" s="49" t="s">
        <v>38</v>
      </c>
      <c r="E760" s="49">
        <v>1.0204373</v>
      </c>
      <c r="F760" s="49">
        <v>1.0155890000000001</v>
      </c>
      <c r="G760" s="49" t="s">
        <v>33</v>
      </c>
      <c r="H760" s="49">
        <v>3414.7370000000001</v>
      </c>
      <c r="I760" s="49">
        <v>17463.394</v>
      </c>
      <c r="J760" s="49">
        <v>83.5</v>
      </c>
      <c r="K760" s="49">
        <v>7.9461800000000006E-3</v>
      </c>
      <c r="L760" s="49">
        <v>1.5991370000000001E-2</v>
      </c>
      <c r="M760" s="49">
        <v>1.7856799999999999E-2</v>
      </c>
      <c r="N760" s="49">
        <v>4.8482999999999998E-3</v>
      </c>
      <c r="O760" s="49">
        <v>-1.8008400000000001E-2</v>
      </c>
      <c r="P760" s="49">
        <v>-4.6157999999999998E-3</v>
      </c>
      <c r="Q760" s="49">
        <v>4.8482999999999998E-3</v>
      </c>
      <c r="R760" s="49">
        <v>1.4312399999999999E-2</v>
      </c>
      <c r="S760" s="49">
        <v>2.7705E-2</v>
      </c>
      <c r="T760" s="49" t="s">
        <v>19</v>
      </c>
      <c r="W760" s="7"/>
    </row>
    <row r="761" spans="1:23" x14ac:dyDescent="0.25">
      <c r="A761" s="49" t="str">
        <f t="shared" si="11"/>
        <v>41852Greater Fresno AreaN/A_6All</v>
      </c>
      <c r="B761" s="7">
        <v>41852</v>
      </c>
      <c r="C761" s="49">
        <v>6</v>
      </c>
      <c r="D761" s="49" t="s">
        <v>38</v>
      </c>
      <c r="E761" s="49">
        <v>0.92743938000000004</v>
      </c>
      <c r="F761" s="49">
        <v>0.91325597999999997</v>
      </c>
      <c r="G761" s="49" t="s">
        <v>33</v>
      </c>
      <c r="H761" s="49">
        <v>3414.7370000000001</v>
      </c>
      <c r="I761" s="49">
        <v>17463.394</v>
      </c>
      <c r="J761" s="49">
        <v>79</v>
      </c>
      <c r="K761" s="49">
        <v>7.4005E-3</v>
      </c>
      <c r="L761" s="49">
        <v>1.418441E-2</v>
      </c>
      <c r="M761" s="49">
        <v>1.59989E-2</v>
      </c>
      <c r="N761" s="49">
        <v>1.4183400000000001E-2</v>
      </c>
      <c r="O761" s="49">
        <v>-6.29519E-3</v>
      </c>
      <c r="P761" s="49">
        <v>5.70398E-3</v>
      </c>
      <c r="Q761" s="49">
        <v>1.4183400000000001E-2</v>
      </c>
      <c r="R761" s="49">
        <v>2.266282E-2</v>
      </c>
      <c r="S761" s="49">
        <v>3.4661989999999997E-2</v>
      </c>
      <c r="T761" s="49" t="s">
        <v>19</v>
      </c>
      <c r="W761" s="7"/>
    </row>
    <row r="762" spans="1:23" x14ac:dyDescent="0.25">
      <c r="A762" s="49" t="str">
        <f t="shared" si="11"/>
        <v>41852Greater Fresno AreaN/A_12All</v>
      </c>
      <c r="B762" s="7">
        <v>41852</v>
      </c>
      <c r="C762" s="49">
        <v>12</v>
      </c>
      <c r="D762" s="49" t="s">
        <v>38</v>
      </c>
      <c r="E762" s="49">
        <v>1.7929906</v>
      </c>
      <c r="F762" s="49">
        <v>1.8032505000000001</v>
      </c>
      <c r="G762" s="49" t="s">
        <v>33</v>
      </c>
      <c r="H762" s="49">
        <v>3414.7370000000001</v>
      </c>
      <c r="I762" s="49">
        <v>17463.394</v>
      </c>
      <c r="J762" s="49">
        <v>96.5</v>
      </c>
      <c r="K762" s="49">
        <v>1.5400820000000001E-2</v>
      </c>
      <c r="L762" s="49">
        <v>3.1207550000000001E-2</v>
      </c>
      <c r="M762" s="49">
        <v>3.48008E-2</v>
      </c>
      <c r="N762" s="49">
        <v>-1.0259900000000001E-2</v>
      </c>
      <c r="O762" s="49">
        <v>-5.480492E-2</v>
      </c>
      <c r="P762" s="49">
        <v>-2.8704319999999998E-2</v>
      </c>
      <c r="Q762" s="49">
        <v>-1.0259900000000001E-2</v>
      </c>
      <c r="R762" s="49">
        <v>8.1845200000000007E-3</v>
      </c>
      <c r="S762" s="49">
        <v>3.4285120000000002E-2</v>
      </c>
      <c r="T762" s="49" t="s">
        <v>19</v>
      </c>
      <c r="W762" s="7"/>
    </row>
    <row r="763" spans="1:23" x14ac:dyDescent="0.25">
      <c r="A763" s="49" t="str">
        <f t="shared" si="11"/>
        <v>41852Greater Fresno AreaN/A_3All</v>
      </c>
      <c r="B763" s="7">
        <v>41852</v>
      </c>
      <c r="C763" s="49">
        <v>3</v>
      </c>
      <c r="D763" s="49" t="s">
        <v>38</v>
      </c>
      <c r="E763" s="49">
        <v>1.1493361</v>
      </c>
      <c r="F763" s="49">
        <v>1.1328791</v>
      </c>
      <c r="G763" s="49" t="s">
        <v>33</v>
      </c>
      <c r="H763" s="49">
        <v>3414.7370000000001</v>
      </c>
      <c r="I763" s="49">
        <v>17463.394</v>
      </c>
      <c r="J763" s="49">
        <v>85.5</v>
      </c>
      <c r="K763" s="49">
        <v>8.8392000000000002E-3</v>
      </c>
      <c r="L763" s="49">
        <v>1.7656760000000001E-2</v>
      </c>
      <c r="M763" s="49">
        <v>1.9745700000000001E-2</v>
      </c>
      <c r="N763" s="49">
        <v>1.6456999999999999E-2</v>
      </c>
      <c r="O763" s="49">
        <v>-8.8175000000000007E-3</v>
      </c>
      <c r="P763" s="49">
        <v>5.9917800000000004E-3</v>
      </c>
      <c r="Q763" s="49">
        <v>1.6456999999999999E-2</v>
      </c>
      <c r="R763" s="49">
        <v>2.692222E-2</v>
      </c>
      <c r="S763" s="49">
        <v>4.1731499999999998E-2</v>
      </c>
      <c r="T763" s="49" t="s">
        <v>19</v>
      </c>
      <c r="W763" s="7"/>
    </row>
    <row r="764" spans="1:23" x14ac:dyDescent="0.25">
      <c r="A764" s="49" t="str">
        <f t="shared" si="11"/>
        <v>41852Greater Fresno AreaN/A_11All</v>
      </c>
      <c r="B764" s="7">
        <v>41852</v>
      </c>
      <c r="C764" s="49">
        <v>11</v>
      </c>
      <c r="D764" s="49" t="s">
        <v>38</v>
      </c>
      <c r="E764" s="49">
        <v>1.4645216000000001</v>
      </c>
      <c r="F764" s="49">
        <v>1.4880085000000001</v>
      </c>
      <c r="G764" s="49" t="s">
        <v>33</v>
      </c>
      <c r="H764" s="49">
        <v>3414.7370000000001</v>
      </c>
      <c r="I764" s="49">
        <v>17463.394</v>
      </c>
      <c r="J764" s="49">
        <v>92.5</v>
      </c>
      <c r="K764" s="49">
        <v>1.329637E-2</v>
      </c>
      <c r="L764" s="49">
        <v>2.727868E-2</v>
      </c>
      <c r="M764" s="49">
        <v>3.0346700000000001E-2</v>
      </c>
      <c r="N764" s="49">
        <v>-2.3486900000000002E-2</v>
      </c>
      <c r="O764" s="49">
        <v>-6.2330679999999999E-2</v>
      </c>
      <c r="P764" s="49">
        <v>-3.9570649999999999E-2</v>
      </c>
      <c r="Q764" s="49">
        <v>-2.3486900000000002E-2</v>
      </c>
      <c r="R764" s="49">
        <v>-7.4031499999999998E-3</v>
      </c>
      <c r="S764" s="49">
        <v>1.535688E-2</v>
      </c>
      <c r="T764" s="49" t="s">
        <v>19</v>
      </c>
      <c r="W764" s="7"/>
    </row>
    <row r="765" spans="1:23" x14ac:dyDescent="0.25">
      <c r="A765" s="49" t="str">
        <f t="shared" si="11"/>
        <v>41852Greater Fresno AreaN/A_14All</v>
      </c>
      <c r="B765" s="7">
        <v>41852</v>
      </c>
      <c r="C765" s="49">
        <v>14</v>
      </c>
      <c r="D765" s="49" t="s">
        <v>38</v>
      </c>
      <c r="E765" s="49">
        <v>2.5417942</v>
      </c>
      <c r="F765" s="49">
        <v>2.5471841</v>
      </c>
      <c r="G765" s="49" t="s">
        <v>33</v>
      </c>
      <c r="H765" s="49">
        <v>3414.7370000000001</v>
      </c>
      <c r="I765" s="49">
        <v>17463.394</v>
      </c>
      <c r="J765" s="49">
        <v>102</v>
      </c>
      <c r="K765" s="49">
        <v>1.8136570000000001E-2</v>
      </c>
      <c r="L765" s="49">
        <v>3.6873400000000001E-2</v>
      </c>
      <c r="M765" s="49">
        <v>4.1092400000000001E-2</v>
      </c>
      <c r="N765" s="49">
        <v>-5.3899000000000004E-3</v>
      </c>
      <c r="O765" s="49">
        <v>-5.7988169999999999E-2</v>
      </c>
      <c r="P765" s="49">
        <v>-2.7168870000000001E-2</v>
      </c>
      <c r="Q765" s="49">
        <v>-5.3899000000000004E-3</v>
      </c>
      <c r="R765" s="49">
        <v>1.6389069999999999E-2</v>
      </c>
      <c r="S765" s="49">
        <v>4.720837E-2</v>
      </c>
      <c r="T765" s="49" t="s">
        <v>19</v>
      </c>
      <c r="W765" s="7"/>
    </row>
    <row r="766" spans="1:23" x14ac:dyDescent="0.25">
      <c r="A766" s="49" t="str">
        <f t="shared" si="11"/>
        <v>41852Greater Fresno AreaN/A_18All</v>
      </c>
      <c r="B766" s="7">
        <v>41852</v>
      </c>
      <c r="C766" s="49">
        <v>18</v>
      </c>
      <c r="D766" s="49" t="s">
        <v>38</v>
      </c>
      <c r="E766" s="49">
        <v>3.5816705</v>
      </c>
      <c r="F766" s="49">
        <v>2.7772869999999998</v>
      </c>
      <c r="G766" s="49" t="s">
        <v>33</v>
      </c>
      <c r="H766" s="49">
        <v>3414.7370000000001</v>
      </c>
      <c r="I766" s="49">
        <v>17463.394</v>
      </c>
      <c r="J766" s="49">
        <v>108</v>
      </c>
      <c r="K766" s="49">
        <v>1.7941289999999999E-2</v>
      </c>
      <c r="L766" s="49">
        <v>3.1299239999999999E-2</v>
      </c>
      <c r="M766" s="49">
        <v>3.6076799999999999E-2</v>
      </c>
      <c r="N766" s="49">
        <v>0.80438350000000003</v>
      </c>
      <c r="O766" s="49">
        <v>0.75820520000000002</v>
      </c>
      <c r="P766" s="49">
        <v>0.78526280000000004</v>
      </c>
      <c r="Q766" s="49">
        <v>0.80438350000000003</v>
      </c>
      <c r="R766" s="49">
        <v>0.82350420000000002</v>
      </c>
      <c r="S766" s="49">
        <v>0.85056180000000003</v>
      </c>
      <c r="T766" s="49" t="s">
        <v>19</v>
      </c>
      <c r="W766" s="7"/>
    </row>
    <row r="767" spans="1:23" x14ac:dyDescent="0.25">
      <c r="A767" s="49" t="str">
        <f t="shared" si="11"/>
        <v>41852Greater Fresno AreaN/A_9All</v>
      </c>
      <c r="B767" s="7">
        <v>41852</v>
      </c>
      <c r="C767" s="49">
        <v>9</v>
      </c>
      <c r="D767" s="49" t="s">
        <v>38</v>
      </c>
      <c r="E767" s="49">
        <v>1.0972491</v>
      </c>
      <c r="F767" s="49">
        <v>1.1091461</v>
      </c>
      <c r="G767" s="49" t="s">
        <v>33</v>
      </c>
      <c r="H767" s="49">
        <v>3414.7370000000001</v>
      </c>
      <c r="I767" s="49">
        <v>17463.394</v>
      </c>
      <c r="J767" s="49">
        <v>83</v>
      </c>
      <c r="K767" s="49">
        <v>9.6290500000000001E-3</v>
      </c>
      <c r="L767" s="49">
        <v>1.9709000000000001E-2</v>
      </c>
      <c r="M767" s="49">
        <v>2.1935400000000001E-2</v>
      </c>
      <c r="N767" s="49">
        <v>-1.1897E-2</v>
      </c>
      <c r="O767" s="49">
        <v>-3.9974309999999999E-2</v>
      </c>
      <c r="P767" s="49">
        <v>-2.352276E-2</v>
      </c>
      <c r="Q767" s="49">
        <v>-1.1897E-2</v>
      </c>
      <c r="R767" s="49">
        <v>-2.7124000000000001E-4</v>
      </c>
      <c r="S767" s="49">
        <v>1.618031E-2</v>
      </c>
      <c r="T767" s="49" t="s">
        <v>19</v>
      </c>
      <c r="W767" s="7"/>
    </row>
    <row r="768" spans="1:23" x14ac:dyDescent="0.25">
      <c r="A768" s="49" t="str">
        <f t="shared" si="11"/>
        <v>41852Greater Fresno AreaN/A_20All</v>
      </c>
      <c r="B768" s="7">
        <v>41852</v>
      </c>
      <c r="C768" s="49">
        <v>20</v>
      </c>
      <c r="D768" s="49" t="s">
        <v>38</v>
      </c>
      <c r="E768" s="49">
        <v>3.3149611999999999</v>
      </c>
      <c r="F768" s="49">
        <v>3.7082389999999998</v>
      </c>
      <c r="G768" s="49" t="s">
        <v>33</v>
      </c>
      <c r="H768" s="49">
        <v>3414.7370000000001</v>
      </c>
      <c r="I768" s="49">
        <v>17463.394</v>
      </c>
      <c r="J768" s="49">
        <v>104</v>
      </c>
      <c r="K768" s="49">
        <v>1.695228E-2</v>
      </c>
      <c r="L768" s="49">
        <v>3.6692559999999999E-2</v>
      </c>
      <c r="M768" s="49">
        <v>4.0419299999999998E-2</v>
      </c>
      <c r="N768" s="49">
        <v>-0.39327780000000001</v>
      </c>
      <c r="O768" s="49">
        <v>-0.44501449999999998</v>
      </c>
      <c r="P768" s="49">
        <v>-0.41470003</v>
      </c>
      <c r="Q768" s="49">
        <v>-0.39327780000000001</v>
      </c>
      <c r="R768" s="49">
        <v>-0.37185557000000002</v>
      </c>
      <c r="S768" s="49">
        <v>-0.34154109999999999</v>
      </c>
      <c r="T768" s="49" t="s">
        <v>19</v>
      </c>
      <c r="W768" s="7"/>
    </row>
    <row r="769" spans="1:23" x14ac:dyDescent="0.25">
      <c r="A769" s="49" t="str">
        <f t="shared" si="11"/>
        <v>41852Greater Fresno AreaN/A_24All</v>
      </c>
      <c r="B769" s="7">
        <v>41852</v>
      </c>
      <c r="C769" s="49">
        <v>24</v>
      </c>
      <c r="D769" s="49" t="s">
        <v>38</v>
      </c>
      <c r="E769" s="49">
        <v>1.9203489</v>
      </c>
      <c r="F769" s="49">
        <v>1.9734889</v>
      </c>
      <c r="G769" s="49" t="s">
        <v>33</v>
      </c>
      <c r="H769" s="49">
        <v>3414.7370000000001</v>
      </c>
      <c r="I769" s="49">
        <v>17463.394</v>
      </c>
      <c r="J769" s="49">
        <v>92.5</v>
      </c>
      <c r="K769" s="49">
        <v>1.345988E-2</v>
      </c>
      <c r="L769" s="49">
        <v>2.7345370000000001E-2</v>
      </c>
      <c r="M769" s="49">
        <v>3.0478499999999999E-2</v>
      </c>
      <c r="N769" s="49">
        <v>-5.314E-2</v>
      </c>
      <c r="O769" s="49">
        <v>-9.2152479999999995E-2</v>
      </c>
      <c r="P769" s="49">
        <v>-6.9293599999999997E-2</v>
      </c>
      <c r="Q769" s="49">
        <v>-5.314E-2</v>
      </c>
      <c r="R769" s="49">
        <v>-3.6986390000000001E-2</v>
      </c>
      <c r="S769" s="49">
        <v>-1.4127519999999999E-2</v>
      </c>
      <c r="T769" s="49" t="s">
        <v>19</v>
      </c>
      <c r="W769" s="7"/>
    </row>
    <row r="770" spans="1:23" x14ac:dyDescent="0.25">
      <c r="A770" s="49" t="str">
        <f t="shared" si="11"/>
        <v>41893Greater Fresno AreaN/A_11All</v>
      </c>
      <c r="B770" s="7">
        <v>41893</v>
      </c>
      <c r="C770" s="49">
        <v>11</v>
      </c>
      <c r="D770" s="49" t="s">
        <v>38</v>
      </c>
      <c r="E770" s="49">
        <v>0.76425856000000003</v>
      </c>
      <c r="F770" s="49">
        <v>0.73036288000000005</v>
      </c>
      <c r="G770" s="49" t="s">
        <v>33</v>
      </c>
      <c r="H770" s="49">
        <v>12041.706</v>
      </c>
      <c r="I770" s="49">
        <v>13346.778</v>
      </c>
      <c r="J770" s="49">
        <v>86</v>
      </c>
      <c r="K770" s="49">
        <v>3.1637520000000002E-2</v>
      </c>
      <c r="L770" s="49">
        <v>1.145696E-2</v>
      </c>
      <c r="M770" s="49">
        <v>3.36481E-2</v>
      </c>
      <c r="N770" s="49">
        <v>3.3895679999999997E-2</v>
      </c>
      <c r="O770" s="49">
        <v>-9.1738900000000005E-3</v>
      </c>
      <c r="P770" s="49">
        <v>1.606219E-2</v>
      </c>
      <c r="Q770" s="49">
        <v>3.3895679999999997E-2</v>
      </c>
      <c r="R770" s="49">
        <v>5.1729169999999998E-2</v>
      </c>
      <c r="S770" s="49">
        <v>7.6965249999999999E-2</v>
      </c>
      <c r="T770" s="49" t="s">
        <v>19</v>
      </c>
      <c r="W770" s="7"/>
    </row>
    <row r="771" spans="1:23" x14ac:dyDescent="0.25">
      <c r="A771" s="49" t="str">
        <f t="shared" ref="A771:A834" si="12">CONCATENATE(B771,D771,G771,"_",C771,T771)</f>
        <v>41893Greater Fresno AreaN/A_10All</v>
      </c>
      <c r="B771" s="7">
        <v>41893</v>
      </c>
      <c r="C771" s="49">
        <v>10</v>
      </c>
      <c r="D771" s="49" t="s">
        <v>38</v>
      </c>
      <c r="E771" s="49">
        <v>0.71954161999999999</v>
      </c>
      <c r="F771" s="49">
        <v>0.70817549000000002</v>
      </c>
      <c r="G771" s="49" t="s">
        <v>33</v>
      </c>
      <c r="H771" s="49">
        <v>12041.706</v>
      </c>
      <c r="I771" s="49">
        <v>13346.778</v>
      </c>
      <c r="J771" s="49">
        <v>80</v>
      </c>
      <c r="K771" s="49">
        <v>2.7278480000000001E-2</v>
      </c>
      <c r="L771" s="49">
        <v>9.37787E-3</v>
      </c>
      <c r="M771" s="49">
        <v>2.88455E-2</v>
      </c>
      <c r="N771" s="49">
        <v>1.136613E-2</v>
      </c>
      <c r="O771" s="49">
        <v>-2.555611E-2</v>
      </c>
      <c r="P771" s="49">
        <v>-3.9219900000000002E-3</v>
      </c>
      <c r="Q771" s="49">
        <v>1.136613E-2</v>
      </c>
      <c r="R771" s="49">
        <v>2.6654239999999999E-2</v>
      </c>
      <c r="S771" s="49">
        <v>4.8288369999999997E-2</v>
      </c>
      <c r="T771" s="49" t="s">
        <v>19</v>
      </c>
      <c r="W771" s="7"/>
    </row>
    <row r="772" spans="1:23" x14ac:dyDescent="0.25">
      <c r="A772" s="49" t="str">
        <f t="shared" si="12"/>
        <v>41893Greater Fresno AreaN/A_3All</v>
      </c>
      <c r="B772" s="7">
        <v>41893</v>
      </c>
      <c r="C772" s="49">
        <v>3</v>
      </c>
      <c r="D772" s="49" t="s">
        <v>38</v>
      </c>
      <c r="E772" s="49">
        <v>0.70004480999999996</v>
      </c>
      <c r="F772" s="49">
        <v>0.72327712</v>
      </c>
      <c r="G772" s="49" t="s">
        <v>33</v>
      </c>
      <c r="H772" s="49">
        <v>12041.706</v>
      </c>
      <c r="I772" s="49">
        <v>13346.778</v>
      </c>
      <c r="J772" s="49">
        <v>71.5</v>
      </c>
      <c r="K772" s="49">
        <v>1.7817989999999999E-2</v>
      </c>
      <c r="L772" s="49">
        <v>6.6759999999999996E-3</v>
      </c>
      <c r="M772" s="49">
        <v>1.9027599999999999E-2</v>
      </c>
      <c r="N772" s="49">
        <v>-2.3232309999999999E-2</v>
      </c>
      <c r="O772" s="49">
        <v>-4.758764E-2</v>
      </c>
      <c r="P772" s="49">
        <v>-3.3316940000000003E-2</v>
      </c>
      <c r="Q772" s="49">
        <v>-2.3232309999999999E-2</v>
      </c>
      <c r="R772" s="49">
        <v>-1.314768E-2</v>
      </c>
      <c r="S772" s="49">
        <v>1.12302E-3</v>
      </c>
      <c r="T772" s="49" t="s">
        <v>19</v>
      </c>
      <c r="W772" s="7"/>
    </row>
    <row r="773" spans="1:23" x14ac:dyDescent="0.25">
      <c r="A773" s="49" t="str">
        <f t="shared" si="12"/>
        <v>41893Greater Fresno AreaN/A_13All</v>
      </c>
      <c r="B773" s="7">
        <v>41893</v>
      </c>
      <c r="C773" s="49">
        <v>13</v>
      </c>
      <c r="D773" s="49" t="s">
        <v>38</v>
      </c>
      <c r="E773" s="49">
        <v>1.1692125</v>
      </c>
      <c r="F773" s="49">
        <v>1.1192508000000001</v>
      </c>
      <c r="G773" s="49" t="s">
        <v>33</v>
      </c>
      <c r="H773" s="49">
        <v>12041.706</v>
      </c>
      <c r="I773" s="49">
        <v>13346.778</v>
      </c>
      <c r="J773" s="49">
        <v>93</v>
      </c>
      <c r="K773" s="49">
        <v>4.3795569999999999E-2</v>
      </c>
      <c r="L773" s="49">
        <v>1.53942E-2</v>
      </c>
      <c r="M773" s="49">
        <v>4.64223E-2</v>
      </c>
      <c r="N773" s="49">
        <v>4.9961699999999998E-2</v>
      </c>
      <c r="O773" s="49">
        <v>-9.4588399999999996E-3</v>
      </c>
      <c r="P773" s="49">
        <v>2.5357879999999999E-2</v>
      </c>
      <c r="Q773" s="49">
        <v>4.9961699999999998E-2</v>
      </c>
      <c r="R773" s="49">
        <v>7.4565519999999996E-2</v>
      </c>
      <c r="S773" s="49">
        <v>0.10938224000000001</v>
      </c>
      <c r="T773" s="49" t="s">
        <v>19</v>
      </c>
      <c r="W773" s="7"/>
    </row>
    <row r="774" spans="1:23" x14ac:dyDescent="0.25">
      <c r="A774" s="49" t="str">
        <f t="shared" si="12"/>
        <v>41893Greater Fresno AreaN/A_20All</v>
      </c>
      <c r="B774" s="7">
        <v>41893</v>
      </c>
      <c r="C774" s="49">
        <v>20</v>
      </c>
      <c r="D774" s="49" t="s">
        <v>38</v>
      </c>
      <c r="E774" s="49">
        <v>2.4517661999999998</v>
      </c>
      <c r="F774" s="49">
        <v>2.9079522999999998</v>
      </c>
      <c r="G774" s="49" t="s">
        <v>33</v>
      </c>
      <c r="H774" s="49">
        <v>12041.706</v>
      </c>
      <c r="I774" s="49">
        <v>13346.778</v>
      </c>
      <c r="J774" s="49">
        <v>95.5</v>
      </c>
      <c r="K774" s="49">
        <v>4.5815370000000001E-2</v>
      </c>
      <c r="L774" s="49">
        <v>1.777749E-2</v>
      </c>
      <c r="M774" s="49">
        <v>4.91435E-2</v>
      </c>
      <c r="N774" s="49">
        <v>-0.45618609999999998</v>
      </c>
      <c r="O774" s="49">
        <v>-0.51908977999999995</v>
      </c>
      <c r="P774" s="49">
        <v>-0.48223216000000002</v>
      </c>
      <c r="Q774" s="49">
        <v>-0.45618609999999998</v>
      </c>
      <c r="R774" s="49">
        <v>-0.43014005</v>
      </c>
      <c r="S774" s="49">
        <v>-0.39328242000000002</v>
      </c>
      <c r="T774" s="49" t="s">
        <v>19</v>
      </c>
      <c r="W774" s="7"/>
    </row>
    <row r="775" spans="1:23" x14ac:dyDescent="0.25">
      <c r="A775" s="49" t="str">
        <f t="shared" si="12"/>
        <v>41893Greater Fresno AreaN/A_12All</v>
      </c>
      <c r="B775" s="7">
        <v>41893</v>
      </c>
      <c r="C775" s="49">
        <v>12</v>
      </c>
      <c r="D775" s="49" t="s">
        <v>38</v>
      </c>
      <c r="E775" s="49">
        <v>0.93888961999999998</v>
      </c>
      <c r="F775" s="49">
        <v>0.87371198000000005</v>
      </c>
      <c r="G775" s="49" t="s">
        <v>33</v>
      </c>
      <c r="H775" s="49">
        <v>12041.706</v>
      </c>
      <c r="I775" s="49">
        <v>13346.778</v>
      </c>
      <c r="J775" s="49">
        <v>90</v>
      </c>
      <c r="K775" s="49">
        <v>3.9515880000000003E-2</v>
      </c>
      <c r="L775" s="49">
        <v>1.353564E-2</v>
      </c>
      <c r="M775" s="49">
        <v>4.1769800000000003E-2</v>
      </c>
      <c r="N775" s="49">
        <v>6.5177639999999995E-2</v>
      </c>
      <c r="O775" s="49">
        <v>1.17123E-2</v>
      </c>
      <c r="P775" s="49">
        <v>4.3039649999999999E-2</v>
      </c>
      <c r="Q775" s="49">
        <v>6.5177639999999995E-2</v>
      </c>
      <c r="R775" s="49">
        <v>8.7315630000000005E-2</v>
      </c>
      <c r="S775" s="49">
        <v>0.11864298</v>
      </c>
      <c r="T775" s="49" t="s">
        <v>19</v>
      </c>
      <c r="W775" s="7"/>
    </row>
    <row r="776" spans="1:23" x14ac:dyDescent="0.25">
      <c r="A776" s="49" t="str">
        <f t="shared" si="12"/>
        <v>41893Greater Fresno AreaN/A_19All</v>
      </c>
      <c r="B776" s="7">
        <v>41893</v>
      </c>
      <c r="C776" s="49">
        <v>19</v>
      </c>
      <c r="D776" s="49" t="s">
        <v>38</v>
      </c>
      <c r="E776" s="49">
        <v>2.7266252999999998</v>
      </c>
      <c r="F776" s="49">
        <v>3.0555321000000002</v>
      </c>
      <c r="G776" s="49" t="s">
        <v>33</v>
      </c>
      <c r="H776" s="49">
        <v>12041.706</v>
      </c>
      <c r="I776" s="49">
        <v>13346.778</v>
      </c>
      <c r="J776" s="49">
        <v>99</v>
      </c>
      <c r="K776" s="49">
        <v>4.9735590000000003E-2</v>
      </c>
      <c r="L776" s="49">
        <v>1.751049E-2</v>
      </c>
      <c r="M776" s="49">
        <v>5.2727999999999997E-2</v>
      </c>
      <c r="N776" s="49">
        <v>-0.3289068</v>
      </c>
      <c r="O776" s="49">
        <v>-0.39639864000000002</v>
      </c>
      <c r="P776" s="49">
        <v>-0.35685264</v>
      </c>
      <c r="Q776" s="49">
        <v>-0.3289068</v>
      </c>
      <c r="R776" s="49">
        <v>-0.30096096</v>
      </c>
      <c r="S776" s="49">
        <v>-0.26141495999999997</v>
      </c>
      <c r="T776" s="49" t="s">
        <v>19</v>
      </c>
      <c r="W776" s="7"/>
    </row>
    <row r="777" spans="1:23" x14ac:dyDescent="0.25">
      <c r="A777" s="49" t="str">
        <f t="shared" si="12"/>
        <v>41893Greater Fresno AreaN/A_5All</v>
      </c>
      <c r="B777" s="7">
        <v>41893</v>
      </c>
      <c r="C777" s="49">
        <v>5</v>
      </c>
      <c r="D777" s="49" t="s">
        <v>38</v>
      </c>
      <c r="E777" s="49">
        <v>0.66106922000000001</v>
      </c>
      <c r="F777" s="49">
        <v>0.67825367000000003</v>
      </c>
      <c r="G777" s="49" t="s">
        <v>33</v>
      </c>
      <c r="H777" s="49">
        <v>12041.706</v>
      </c>
      <c r="I777" s="49">
        <v>13346.778</v>
      </c>
      <c r="J777" s="49">
        <v>70.5</v>
      </c>
      <c r="K777" s="49">
        <v>1.7795249999999999E-2</v>
      </c>
      <c r="L777" s="49">
        <v>6.2408000000000003E-3</v>
      </c>
      <c r="M777" s="49">
        <v>1.8857800000000001E-2</v>
      </c>
      <c r="N777" s="49">
        <v>-1.718445E-2</v>
      </c>
      <c r="O777" s="49">
        <v>-4.132243E-2</v>
      </c>
      <c r="P777" s="49">
        <v>-2.7179080000000001E-2</v>
      </c>
      <c r="Q777" s="49">
        <v>-1.718445E-2</v>
      </c>
      <c r="R777" s="49">
        <v>-7.1898200000000004E-3</v>
      </c>
      <c r="S777" s="49">
        <v>6.9535300000000003E-3</v>
      </c>
      <c r="T777" s="49" t="s">
        <v>19</v>
      </c>
      <c r="W777" s="7"/>
    </row>
    <row r="778" spans="1:23" x14ac:dyDescent="0.25">
      <c r="A778" s="49" t="str">
        <f t="shared" si="12"/>
        <v>41893Greater Fresno AreaN/A_4All</v>
      </c>
      <c r="B778" s="7">
        <v>41893</v>
      </c>
      <c r="C778" s="49">
        <v>4</v>
      </c>
      <c r="D778" s="49" t="s">
        <v>38</v>
      </c>
      <c r="E778" s="49">
        <v>0.64174171000000002</v>
      </c>
      <c r="F778" s="49">
        <v>0.67314074000000002</v>
      </c>
      <c r="G778" s="49" t="s">
        <v>33</v>
      </c>
      <c r="H778" s="49">
        <v>12041.706</v>
      </c>
      <c r="I778" s="49">
        <v>13346.778</v>
      </c>
      <c r="J778" s="49">
        <v>71</v>
      </c>
      <c r="K778" s="49">
        <v>1.6043020000000002E-2</v>
      </c>
      <c r="L778" s="49">
        <v>6.18871E-3</v>
      </c>
      <c r="M778" s="49">
        <v>1.71953E-2</v>
      </c>
      <c r="N778" s="49">
        <v>-3.1399030000000001E-2</v>
      </c>
      <c r="O778" s="49">
        <v>-5.340901E-2</v>
      </c>
      <c r="P778" s="49">
        <v>-4.051254E-2</v>
      </c>
      <c r="Q778" s="49">
        <v>-3.1399030000000001E-2</v>
      </c>
      <c r="R778" s="49">
        <v>-2.228552E-2</v>
      </c>
      <c r="S778" s="49">
        <v>-9.3890499999999995E-3</v>
      </c>
      <c r="T778" s="49" t="s">
        <v>19</v>
      </c>
      <c r="W778" s="7"/>
    </row>
    <row r="779" spans="1:23" x14ac:dyDescent="0.25">
      <c r="A779" s="49" t="str">
        <f t="shared" si="12"/>
        <v>41893Greater Fresno AreaN/A_8All</v>
      </c>
      <c r="B779" s="7">
        <v>41893</v>
      </c>
      <c r="C779" s="49">
        <v>8</v>
      </c>
      <c r="D779" s="49" t="s">
        <v>38</v>
      </c>
      <c r="E779" s="49">
        <v>0.81622304000000001</v>
      </c>
      <c r="F779" s="49">
        <v>0.83749591000000001</v>
      </c>
      <c r="G779" s="49" t="s">
        <v>33</v>
      </c>
      <c r="H779" s="49">
        <v>12041.706</v>
      </c>
      <c r="I779" s="49">
        <v>13346.778</v>
      </c>
      <c r="J779" s="49">
        <v>71</v>
      </c>
      <c r="K779" s="49">
        <v>2.2771039999999999E-2</v>
      </c>
      <c r="L779" s="49">
        <v>8.3367100000000006E-3</v>
      </c>
      <c r="M779" s="49">
        <v>2.4249099999999999E-2</v>
      </c>
      <c r="N779" s="49">
        <v>-2.1272869999999999E-2</v>
      </c>
      <c r="O779" s="49">
        <v>-5.2311719999999999E-2</v>
      </c>
      <c r="P779" s="49">
        <v>-3.4124889999999998E-2</v>
      </c>
      <c r="Q779" s="49">
        <v>-2.1272869999999999E-2</v>
      </c>
      <c r="R779" s="49">
        <v>-8.4208500000000006E-3</v>
      </c>
      <c r="S779" s="49">
        <v>9.7659800000000005E-3</v>
      </c>
      <c r="T779" s="49" t="s">
        <v>19</v>
      </c>
      <c r="W779" s="7"/>
    </row>
    <row r="780" spans="1:23" x14ac:dyDescent="0.25">
      <c r="A780" s="49" t="str">
        <f t="shared" si="12"/>
        <v>41893Greater Fresno AreaN/A_17All</v>
      </c>
      <c r="B780" s="7">
        <v>41893</v>
      </c>
      <c r="C780" s="49">
        <v>17</v>
      </c>
      <c r="D780" s="49" t="s">
        <v>38</v>
      </c>
      <c r="E780" s="49">
        <v>2.6297953999999999</v>
      </c>
      <c r="F780" s="49">
        <v>2.1368933999999999</v>
      </c>
      <c r="G780" s="49" t="s">
        <v>33</v>
      </c>
      <c r="H780" s="49">
        <v>12041.706</v>
      </c>
      <c r="I780" s="49">
        <v>13346.778</v>
      </c>
      <c r="J780" s="49">
        <v>101</v>
      </c>
      <c r="K780" s="49">
        <v>5.3270280000000003E-2</v>
      </c>
      <c r="L780" s="49">
        <v>1.507067E-2</v>
      </c>
      <c r="M780" s="49">
        <v>5.5361100000000003E-2</v>
      </c>
      <c r="N780" s="49">
        <v>0.49290200000000001</v>
      </c>
      <c r="O780" s="49">
        <v>0.42203979000000003</v>
      </c>
      <c r="P780" s="49">
        <v>0.46356061999999998</v>
      </c>
      <c r="Q780" s="49">
        <v>0.49290200000000001</v>
      </c>
      <c r="R780" s="49">
        <v>0.52224338000000003</v>
      </c>
      <c r="S780" s="49">
        <v>0.56376420999999999</v>
      </c>
      <c r="T780" s="49" t="s">
        <v>19</v>
      </c>
      <c r="W780" s="7"/>
    </row>
    <row r="781" spans="1:23" x14ac:dyDescent="0.25">
      <c r="A781" s="49" t="str">
        <f t="shared" si="12"/>
        <v>41893Greater Fresno AreaN/A_7All</v>
      </c>
      <c r="B781" s="7">
        <v>41893</v>
      </c>
      <c r="C781" s="49">
        <v>7</v>
      </c>
      <c r="D781" s="49" t="s">
        <v>38</v>
      </c>
      <c r="E781" s="49">
        <v>0.78265556000000003</v>
      </c>
      <c r="F781" s="49">
        <v>0.83088189000000001</v>
      </c>
      <c r="G781" s="49" t="s">
        <v>33</v>
      </c>
      <c r="H781" s="49">
        <v>12041.706</v>
      </c>
      <c r="I781" s="49">
        <v>13346.778</v>
      </c>
      <c r="J781" s="49">
        <v>68.5</v>
      </c>
      <c r="K781" s="49">
        <v>2.1015300000000001E-2</v>
      </c>
      <c r="L781" s="49">
        <v>7.63126E-3</v>
      </c>
      <c r="M781" s="49">
        <v>2.2357999999999999E-2</v>
      </c>
      <c r="N781" s="49">
        <v>-4.8226329999999998E-2</v>
      </c>
      <c r="O781" s="49">
        <v>-7.6844570000000001E-2</v>
      </c>
      <c r="P781" s="49">
        <v>-6.0076070000000002E-2</v>
      </c>
      <c r="Q781" s="49">
        <v>-4.8226329999999998E-2</v>
      </c>
      <c r="R781" s="49">
        <v>-3.637659E-2</v>
      </c>
      <c r="S781" s="49">
        <v>-1.9608090000000002E-2</v>
      </c>
      <c r="T781" s="49" t="s">
        <v>19</v>
      </c>
      <c r="W781" s="7"/>
    </row>
    <row r="782" spans="1:23" x14ac:dyDescent="0.25">
      <c r="A782" s="49" t="str">
        <f t="shared" si="12"/>
        <v>41893Greater Fresno AreaN/A_24All</v>
      </c>
      <c r="B782" s="7">
        <v>41893</v>
      </c>
      <c r="C782" s="49">
        <v>24</v>
      </c>
      <c r="D782" s="49" t="s">
        <v>38</v>
      </c>
      <c r="E782" s="49">
        <v>1.3045736000000001</v>
      </c>
      <c r="F782" s="49">
        <v>1.3118175999999999</v>
      </c>
      <c r="G782" s="49" t="s">
        <v>33</v>
      </c>
      <c r="H782" s="49">
        <v>12041.706</v>
      </c>
      <c r="I782" s="49">
        <v>13346.778</v>
      </c>
      <c r="J782" s="49">
        <v>82</v>
      </c>
      <c r="K782" s="49">
        <v>3.107913E-2</v>
      </c>
      <c r="L782" s="49">
        <v>1.0919E-2</v>
      </c>
      <c r="M782" s="49">
        <v>3.2941400000000003E-2</v>
      </c>
      <c r="N782" s="49">
        <v>-7.2439999999999996E-3</v>
      </c>
      <c r="O782" s="49">
        <v>-4.940899E-2</v>
      </c>
      <c r="P782" s="49">
        <v>-2.470294E-2</v>
      </c>
      <c r="Q782" s="49">
        <v>-7.2439999999999996E-3</v>
      </c>
      <c r="R782" s="49">
        <v>1.021494E-2</v>
      </c>
      <c r="S782" s="49">
        <v>3.4920989999999999E-2</v>
      </c>
      <c r="T782" s="49" t="s">
        <v>19</v>
      </c>
      <c r="W782" s="7"/>
    </row>
    <row r="783" spans="1:23" x14ac:dyDescent="0.25">
      <c r="A783" s="49" t="str">
        <f t="shared" si="12"/>
        <v>41893Greater Fresno AreaN/A_1All</v>
      </c>
      <c r="B783" s="7">
        <v>41893</v>
      </c>
      <c r="C783" s="49">
        <v>1</v>
      </c>
      <c r="D783" s="49" t="s">
        <v>38</v>
      </c>
      <c r="E783" s="49">
        <v>0.90745582999999996</v>
      </c>
      <c r="F783" s="49">
        <v>0.92879933000000003</v>
      </c>
      <c r="G783" s="49" t="s">
        <v>33</v>
      </c>
      <c r="H783" s="49">
        <v>12041.706</v>
      </c>
      <c r="I783" s="49">
        <v>13346.778</v>
      </c>
      <c r="J783" s="49">
        <v>78.5</v>
      </c>
      <c r="K783" s="49">
        <v>2.3706410000000001E-2</v>
      </c>
      <c r="L783" s="49">
        <v>8.2095999999999992E-3</v>
      </c>
      <c r="M783" s="49">
        <v>2.5087700000000001E-2</v>
      </c>
      <c r="N783" s="49">
        <v>-2.1343500000000001E-2</v>
      </c>
      <c r="O783" s="49">
        <v>-5.3455759999999998E-2</v>
      </c>
      <c r="P783" s="49">
        <v>-3.4639980000000001E-2</v>
      </c>
      <c r="Q783" s="49">
        <v>-2.1343500000000001E-2</v>
      </c>
      <c r="R783" s="49">
        <v>-8.0470200000000002E-3</v>
      </c>
      <c r="S783" s="49">
        <v>1.076876E-2</v>
      </c>
      <c r="T783" s="49" t="s">
        <v>19</v>
      </c>
      <c r="W783" s="7"/>
    </row>
    <row r="784" spans="1:23" x14ac:dyDescent="0.25">
      <c r="A784" s="49" t="str">
        <f t="shared" si="12"/>
        <v>41893Greater Fresno AreaN/A_18All</v>
      </c>
      <c r="B784" s="7">
        <v>41893</v>
      </c>
      <c r="C784" s="49">
        <v>18</v>
      </c>
      <c r="D784" s="49" t="s">
        <v>38</v>
      </c>
      <c r="E784" s="49">
        <v>2.8216285000000001</v>
      </c>
      <c r="F784" s="49">
        <v>2.3292883</v>
      </c>
      <c r="G784" s="49" t="s">
        <v>33</v>
      </c>
      <c r="H784" s="49">
        <v>12041.706</v>
      </c>
      <c r="I784" s="49">
        <v>13346.778</v>
      </c>
      <c r="J784" s="49">
        <v>100</v>
      </c>
      <c r="K784" s="49">
        <v>5.2151650000000001E-2</v>
      </c>
      <c r="L784" s="49">
        <v>1.440142E-2</v>
      </c>
      <c r="M784" s="49">
        <v>5.4103600000000002E-2</v>
      </c>
      <c r="N784" s="49">
        <v>0.49234020000000001</v>
      </c>
      <c r="O784" s="49">
        <v>0.42308759000000001</v>
      </c>
      <c r="P784" s="49">
        <v>0.46366529000000001</v>
      </c>
      <c r="Q784" s="49">
        <v>0.49234020000000001</v>
      </c>
      <c r="R784" s="49">
        <v>0.52101511</v>
      </c>
      <c r="S784" s="49">
        <v>0.56159281000000005</v>
      </c>
      <c r="T784" s="49" t="s">
        <v>19</v>
      </c>
      <c r="W784" s="7"/>
    </row>
    <row r="785" spans="1:23" x14ac:dyDescent="0.25">
      <c r="A785" s="49" t="str">
        <f t="shared" si="12"/>
        <v>41893Greater Fresno AreaN/A_14All</v>
      </c>
      <c r="B785" s="7">
        <v>41893</v>
      </c>
      <c r="C785" s="49">
        <v>14</v>
      </c>
      <c r="D785" s="49" t="s">
        <v>38</v>
      </c>
      <c r="E785" s="49">
        <v>1.4726494999999999</v>
      </c>
      <c r="F785" s="49">
        <v>1.4469803000000001</v>
      </c>
      <c r="G785" s="49" t="s">
        <v>33</v>
      </c>
      <c r="H785" s="49">
        <v>12041.706</v>
      </c>
      <c r="I785" s="49">
        <v>13346.778</v>
      </c>
      <c r="J785" s="49">
        <v>95.5</v>
      </c>
      <c r="K785" s="49">
        <v>4.8075760000000002E-2</v>
      </c>
      <c r="L785" s="49">
        <v>1.7052359999999999E-2</v>
      </c>
      <c r="M785" s="49">
        <v>5.1010399999999997E-2</v>
      </c>
      <c r="N785" s="49">
        <v>2.56692E-2</v>
      </c>
      <c r="O785" s="49">
        <v>-3.9624109999999997E-2</v>
      </c>
      <c r="P785" s="49">
        <v>-1.3663099999999999E-3</v>
      </c>
      <c r="Q785" s="49">
        <v>2.56692E-2</v>
      </c>
      <c r="R785" s="49">
        <v>5.2704710000000002E-2</v>
      </c>
      <c r="S785" s="49">
        <v>9.0962509999999996E-2</v>
      </c>
      <c r="T785" s="49" t="s">
        <v>19</v>
      </c>
      <c r="W785" s="7"/>
    </row>
    <row r="786" spans="1:23" x14ac:dyDescent="0.25">
      <c r="A786" s="49" t="str">
        <f t="shared" si="12"/>
        <v>41893Greater Fresno AreaN/A_2All</v>
      </c>
      <c r="B786" s="7">
        <v>41893</v>
      </c>
      <c r="C786" s="49">
        <v>2</v>
      </c>
      <c r="D786" s="49" t="s">
        <v>38</v>
      </c>
      <c r="E786" s="49">
        <v>0.76601485000000002</v>
      </c>
      <c r="F786" s="49">
        <v>0.79319337000000001</v>
      </c>
      <c r="G786" s="49" t="s">
        <v>33</v>
      </c>
      <c r="H786" s="49">
        <v>12041.706</v>
      </c>
      <c r="I786" s="49">
        <v>13346.778</v>
      </c>
      <c r="J786" s="49">
        <v>75</v>
      </c>
      <c r="K786" s="49">
        <v>1.9490210000000001E-2</v>
      </c>
      <c r="L786" s="49">
        <v>7.2861000000000002E-3</v>
      </c>
      <c r="M786" s="49">
        <v>2.0807599999999999E-2</v>
      </c>
      <c r="N786" s="49">
        <v>-2.7178520000000001E-2</v>
      </c>
      <c r="O786" s="49">
        <v>-5.3812249999999999E-2</v>
      </c>
      <c r="P786" s="49">
        <v>-3.8206549999999999E-2</v>
      </c>
      <c r="Q786" s="49">
        <v>-2.7178520000000001E-2</v>
      </c>
      <c r="R786" s="49">
        <v>-1.615049E-2</v>
      </c>
      <c r="S786" s="49">
        <v>-5.4478999999999997E-4</v>
      </c>
      <c r="T786" s="49" t="s">
        <v>19</v>
      </c>
      <c r="W786" s="7"/>
    </row>
    <row r="787" spans="1:23" x14ac:dyDescent="0.25">
      <c r="A787" s="49" t="str">
        <f t="shared" si="12"/>
        <v>41893Greater Fresno AreaN/A_21All</v>
      </c>
      <c r="B787" s="7">
        <v>41893</v>
      </c>
      <c r="C787" s="49">
        <v>21</v>
      </c>
      <c r="D787" s="49" t="s">
        <v>38</v>
      </c>
      <c r="E787" s="49">
        <v>2.3675695000000001</v>
      </c>
      <c r="F787" s="49">
        <v>2.5503426999999999</v>
      </c>
      <c r="G787" s="49" t="s">
        <v>33</v>
      </c>
      <c r="H787" s="49">
        <v>12041.706</v>
      </c>
      <c r="I787" s="49">
        <v>13346.778</v>
      </c>
      <c r="J787" s="49">
        <v>93</v>
      </c>
      <c r="K787" s="49">
        <v>4.5283940000000002E-2</v>
      </c>
      <c r="L787" s="49">
        <v>1.6436869999999999E-2</v>
      </c>
      <c r="M787" s="49">
        <v>4.8174700000000001E-2</v>
      </c>
      <c r="N787" s="49">
        <v>-0.1827732</v>
      </c>
      <c r="O787" s="49">
        <v>-0.24443682</v>
      </c>
      <c r="P787" s="49">
        <v>-0.20830578999999999</v>
      </c>
      <c r="Q787" s="49">
        <v>-0.1827732</v>
      </c>
      <c r="R787" s="49">
        <v>-0.15724061</v>
      </c>
      <c r="S787" s="49">
        <v>-0.12110957999999999</v>
      </c>
      <c r="T787" s="49" t="s">
        <v>19</v>
      </c>
      <c r="W787" s="7"/>
    </row>
    <row r="788" spans="1:23" x14ac:dyDescent="0.25">
      <c r="A788" s="49" t="str">
        <f t="shared" si="12"/>
        <v>41893Greater Fresno AreaN/A_16All</v>
      </c>
      <c r="B788" s="7">
        <v>41893</v>
      </c>
      <c r="C788" s="49">
        <v>16</v>
      </c>
      <c r="D788" s="49" t="s">
        <v>38</v>
      </c>
      <c r="E788" s="49">
        <v>2.2866154999999999</v>
      </c>
      <c r="F788" s="49">
        <v>1.8142346</v>
      </c>
      <c r="G788" s="49" t="s">
        <v>33</v>
      </c>
      <c r="H788" s="49">
        <v>12041.706</v>
      </c>
      <c r="I788" s="49">
        <v>13346.778</v>
      </c>
      <c r="J788" s="49">
        <v>100.5</v>
      </c>
      <c r="K788" s="49">
        <v>5.3241719999999999E-2</v>
      </c>
      <c r="L788" s="49">
        <v>1.547479E-2</v>
      </c>
      <c r="M788" s="49">
        <v>5.5445000000000001E-2</v>
      </c>
      <c r="N788" s="49">
        <v>0.47238089999999999</v>
      </c>
      <c r="O788" s="49">
        <v>0.40141130000000003</v>
      </c>
      <c r="P788" s="49">
        <v>0.44299505</v>
      </c>
      <c r="Q788" s="49">
        <v>0.47238089999999999</v>
      </c>
      <c r="R788" s="49">
        <v>0.50176675000000004</v>
      </c>
      <c r="S788" s="49">
        <v>0.54335049999999996</v>
      </c>
      <c r="T788" s="49" t="s">
        <v>19</v>
      </c>
      <c r="W788" s="7"/>
    </row>
    <row r="789" spans="1:23" x14ac:dyDescent="0.25">
      <c r="A789" s="49" t="str">
        <f t="shared" si="12"/>
        <v>41893Greater Fresno AreaN/A_9All</v>
      </c>
      <c r="B789" s="7">
        <v>41893</v>
      </c>
      <c r="C789" s="49">
        <v>9</v>
      </c>
      <c r="D789" s="49" t="s">
        <v>38</v>
      </c>
      <c r="E789" s="49">
        <v>0.72971348000000003</v>
      </c>
      <c r="F789" s="49">
        <v>0.75121731000000003</v>
      </c>
      <c r="G789" s="49" t="s">
        <v>33</v>
      </c>
      <c r="H789" s="49">
        <v>12041.706</v>
      </c>
      <c r="I789" s="49">
        <v>13346.778</v>
      </c>
      <c r="J789" s="49">
        <v>74.5</v>
      </c>
      <c r="K789" s="49">
        <v>2.4216919999999999E-2</v>
      </c>
      <c r="L789" s="49">
        <v>8.1109900000000002E-3</v>
      </c>
      <c r="M789" s="49">
        <v>2.5539099999999999E-2</v>
      </c>
      <c r="N789" s="49">
        <v>-2.1503830000000002E-2</v>
      </c>
      <c r="O789" s="49">
        <v>-5.419388E-2</v>
      </c>
      <c r="P789" s="49">
        <v>-3.5039550000000003E-2</v>
      </c>
      <c r="Q789" s="49">
        <v>-2.1503830000000002E-2</v>
      </c>
      <c r="R789" s="49">
        <v>-7.9681100000000005E-3</v>
      </c>
      <c r="S789" s="49">
        <v>1.118622E-2</v>
      </c>
      <c r="T789" s="49" t="s">
        <v>19</v>
      </c>
      <c r="W789" s="7"/>
    </row>
    <row r="790" spans="1:23" x14ac:dyDescent="0.25">
      <c r="A790" s="49" t="str">
        <f t="shared" si="12"/>
        <v>41893Greater Fresno AreaN/A_15All</v>
      </c>
      <c r="B790" s="7">
        <v>41893</v>
      </c>
      <c r="C790" s="49">
        <v>15</v>
      </c>
      <c r="D790" s="49" t="s">
        <v>38</v>
      </c>
      <c r="E790" s="49">
        <v>1.8814228</v>
      </c>
      <c r="F790" s="49">
        <v>1.6888506000000001</v>
      </c>
      <c r="G790" s="49" t="s">
        <v>33</v>
      </c>
      <c r="H790" s="49">
        <v>12041.706</v>
      </c>
      <c r="I790" s="49">
        <v>13346.778</v>
      </c>
      <c r="J790" s="49">
        <v>98.5</v>
      </c>
      <c r="K790" s="49">
        <v>5.0900929999999997E-2</v>
      </c>
      <c r="L790" s="49">
        <v>1.7020449999999999E-2</v>
      </c>
      <c r="M790" s="49">
        <v>5.3671200000000002E-2</v>
      </c>
      <c r="N790" s="49">
        <v>0.1925722</v>
      </c>
      <c r="O790" s="49">
        <v>0.12387305999999999</v>
      </c>
      <c r="P790" s="49">
        <v>0.16412646</v>
      </c>
      <c r="Q790" s="49">
        <v>0.1925722</v>
      </c>
      <c r="R790" s="49">
        <v>0.22101794</v>
      </c>
      <c r="S790" s="49">
        <v>0.26127134000000002</v>
      </c>
      <c r="T790" s="49" t="s">
        <v>19</v>
      </c>
      <c r="W790" s="7"/>
    </row>
    <row r="791" spans="1:23" x14ac:dyDescent="0.25">
      <c r="A791" s="49" t="str">
        <f t="shared" si="12"/>
        <v>41893Greater Fresno AreaN/A_6All</v>
      </c>
      <c r="B791" s="7">
        <v>41893</v>
      </c>
      <c r="C791" s="49">
        <v>6</v>
      </c>
      <c r="D791" s="49" t="s">
        <v>38</v>
      </c>
      <c r="E791" s="49">
        <v>0.68726257000000002</v>
      </c>
      <c r="F791" s="49">
        <v>0.72926285999999996</v>
      </c>
      <c r="G791" s="49" t="s">
        <v>33</v>
      </c>
      <c r="H791" s="49">
        <v>12041.706</v>
      </c>
      <c r="I791" s="49">
        <v>13346.778</v>
      </c>
      <c r="J791" s="49">
        <v>69</v>
      </c>
      <c r="K791" s="49">
        <v>1.8264450000000002E-2</v>
      </c>
      <c r="L791" s="49">
        <v>7.0216200000000001E-3</v>
      </c>
      <c r="M791" s="49">
        <v>1.95677E-2</v>
      </c>
      <c r="N791" s="49">
        <v>-4.2000290000000003E-2</v>
      </c>
      <c r="O791" s="49">
        <v>-6.7046949999999994E-2</v>
      </c>
      <c r="P791" s="49">
        <v>-5.2371170000000002E-2</v>
      </c>
      <c r="Q791" s="49">
        <v>-4.2000290000000003E-2</v>
      </c>
      <c r="R791" s="49">
        <v>-3.1629409999999997E-2</v>
      </c>
      <c r="S791" s="49">
        <v>-1.6953630000000001E-2</v>
      </c>
      <c r="T791" s="49" t="s">
        <v>19</v>
      </c>
      <c r="W791" s="7"/>
    </row>
    <row r="792" spans="1:23" x14ac:dyDescent="0.25">
      <c r="A792" s="49" t="str">
        <f t="shared" si="12"/>
        <v>41893Greater Fresno AreaN/A_23All</v>
      </c>
      <c r="B792" s="7">
        <v>41893</v>
      </c>
      <c r="C792" s="49">
        <v>23</v>
      </c>
      <c r="D792" s="49" t="s">
        <v>38</v>
      </c>
      <c r="E792" s="49">
        <v>1.7104078</v>
      </c>
      <c r="F792" s="49">
        <v>1.7059173000000001</v>
      </c>
      <c r="G792" s="49" t="s">
        <v>33</v>
      </c>
      <c r="H792" s="49">
        <v>12041.706</v>
      </c>
      <c r="I792" s="49">
        <v>13346.778</v>
      </c>
      <c r="J792" s="49">
        <v>86.5</v>
      </c>
      <c r="K792" s="49">
        <v>3.972055E-2</v>
      </c>
      <c r="L792" s="49">
        <v>1.3012569999999999E-2</v>
      </c>
      <c r="M792" s="49">
        <v>4.17977E-2</v>
      </c>
      <c r="N792" s="49">
        <v>4.4904999999999997E-3</v>
      </c>
      <c r="O792" s="49">
        <v>-4.9010560000000002E-2</v>
      </c>
      <c r="P792" s="49">
        <v>-1.7662279999999999E-2</v>
      </c>
      <c r="Q792" s="49">
        <v>4.4904999999999997E-3</v>
      </c>
      <c r="R792" s="49">
        <v>2.6643279999999998E-2</v>
      </c>
      <c r="S792" s="49">
        <v>5.7991559999999998E-2</v>
      </c>
      <c r="T792" s="49" t="s">
        <v>19</v>
      </c>
      <c r="W792" s="7"/>
    </row>
    <row r="793" spans="1:23" x14ac:dyDescent="0.25">
      <c r="A793" s="49" t="str">
        <f t="shared" si="12"/>
        <v>41893Greater Fresno AreaN/A_22All</v>
      </c>
      <c r="B793" s="7">
        <v>41893</v>
      </c>
      <c r="C793" s="49">
        <v>22</v>
      </c>
      <c r="D793" s="49" t="s">
        <v>38</v>
      </c>
      <c r="E793" s="49">
        <v>2.0655844999999999</v>
      </c>
      <c r="F793" s="49">
        <v>2.1660153000000002</v>
      </c>
      <c r="G793" s="49" t="s">
        <v>33</v>
      </c>
      <c r="H793" s="49">
        <v>12041.706</v>
      </c>
      <c r="I793" s="49">
        <v>13346.778</v>
      </c>
      <c r="J793" s="49">
        <v>90.5</v>
      </c>
      <c r="K793" s="49">
        <v>4.2594550000000002E-2</v>
      </c>
      <c r="L793" s="49">
        <v>1.50061E-2</v>
      </c>
      <c r="M793" s="49">
        <v>4.5160600000000002E-2</v>
      </c>
      <c r="N793" s="49">
        <v>-0.1004308</v>
      </c>
      <c r="O793" s="49">
        <v>-0.15823636999999999</v>
      </c>
      <c r="P793" s="49">
        <v>-0.12436592</v>
      </c>
      <c r="Q793" s="49">
        <v>-0.1004308</v>
      </c>
      <c r="R793" s="49">
        <v>-7.6495679999999996E-2</v>
      </c>
      <c r="S793" s="49">
        <v>-4.262523E-2</v>
      </c>
      <c r="T793" s="49" t="s">
        <v>19</v>
      </c>
      <c r="W793" s="7"/>
    </row>
    <row r="794" spans="1:23" x14ac:dyDescent="0.25">
      <c r="A794" s="49" t="str">
        <f t="shared" si="12"/>
        <v>41820KernN/A_21All</v>
      </c>
      <c r="B794" s="7">
        <v>41820</v>
      </c>
      <c r="C794" s="49">
        <v>21</v>
      </c>
      <c r="D794" s="49" t="s">
        <v>11</v>
      </c>
      <c r="E794" s="49">
        <v>3.1179231000000001</v>
      </c>
      <c r="F794" s="49">
        <v>3.4664752000000001</v>
      </c>
      <c r="G794" s="49" t="s">
        <v>33</v>
      </c>
      <c r="H794" s="49">
        <v>997.93700000000001</v>
      </c>
      <c r="I794" s="49">
        <v>5143.7560000000003</v>
      </c>
      <c r="J794" s="49">
        <v>99</v>
      </c>
      <c r="K794" s="49">
        <v>2.677413E-2</v>
      </c>
      <c r="L794" s="49">
        <v>5.8629130000000002E-2</v>
      </c>
      <c r="M794" s="49">
        <v>6.4453300000000005E-2</v>
      </c>
      <c r="N794" s="49">
        <v>-0.34855209999999998</v>
      </c>
      <c r="O794" s="49">
        <v>-0.43105231999999999</v>
      </c>
      <c r="P794" s="49">
        <v>-0.38271234999999998</v>
      </c>
      <c r="Q794" s="49">
        <v>-0.34855209999999998</v>
      </c>
      <c r="R794" s="49">
        <v>-0.31439184999999997</v>
      </c>
      <c r="S794" s="49">
        <v>-0.26605188000000002</v>
      </c>
      <c r="T794" s="49" t="s">
        <v>19</v>
      </c>
      <c r="W794" s="7"/>
    </row>
    <row r="795" spans="1:23" x14ac:dyDescent="0.25">
      <c r="A795" s="49" t="str">
        <f t="shared" si="12"/>
        <v>41820KernN/A_16All</v>
      </c>
      <c r="B795" s="7">
        <v>41820</v>
      </c>
      <c r="C795" s="49">
        <v>16</v>
      </c>
      <c r="D795" s="49" t="s">
        <v>11</v>
      </c>
      <c r="E795" s="49">
        <v>2.9761655999999999</v>
      </c>
      <c r="F795" s="49">
        <v>2.3731555000000002</v>
      </c>
      <c r="G795" s="49" t="s">
        <v>33</v>
      </c>
      <c r="H795" s="49">
        <v>997.93700000000001</v>
      </c>
      <c r="I795" s="49">
        <v>5143.7560000000003</v>
      </c>
      <c r="J795" s="49">
        <v>103</v>
      </c>
      <c r="K795" s="49">
        <v>3.114097E-2</v>
      </c>
      <c r="L795" s="49">
        <v>5.6445219999999997E-2</v>
      </c>
      <c r="M795" s="49">
        <v>6.4465700000000001E-2</v>
      </c>
      <c r="N795" s="49">
        <v>0.60301009999999999</v>
      </c>
      <c r="O795" s="49">
        <v>0.52049400000000001</v>
      </c>
      <c r="P795" s="49">
        <v>0.56884327999999995</v>
      </c>
      <c r="Q795" s="49">
        <v>0.60301009999999999</v>
      </c>
      <c r="R795" s="49">
        <v>0.63717692000000004</v>
      </c>
      <c r="S795" s="49">
        <v>0.68552619999999997</v>
      </c>
      <c r="T795" s="49" t="s">
        <v>19</v>
      </c>
      <c r="W795" s="7"/>
    </row>
    <row r="796" spans="1:23" x14ac:dyDescent="0.25">
      <c r="A796" s="49" t="str">
        <f t="shared" si="12"/>
        <v>41820KernN/A_11All</v>
      </c>
      <c r="B796" s="7">
        <v>41820</v>
      </c>
      <c r="C796" s="49">
        <v>11</v>
      </c>
      <c r="D796" s="49" t="s">
        <v>11</v>
      </c>
      <c r="E796" s="49">
        <v>1.2563610000000001</v>
      </c>
      <c r="F796" s="49">
        <v>1.1875351999999999</v>
      </c>
      <c r="G796" s="49" t="s">
        <v>33</v>
      </c>
      <c r="H796" s="49">
        <v>997.93700000000001</v>
      </c>
      <c r="I796" s="49">
        <v>5143.7560000000003</v>
      </c>
      <c r="J796" s="49">
        <v>92.5</v>
      </c>
      <c r="K796" s="49">
        <v>2.169053E-2</v>
      </c>
      <c r="L796" s="49">
        <v>4.2479919999999997E-2</v>
      </c>
      <c r="M796" s="49">
        <v>4.7697200000000002E-2</v>
      </c>
      <c r="N796" s="49">
        <v>6.8825800000000006E-2</v>
      </c>
      <c r="O796" s="49">
        <v>7.7733799999999999E-3</v>
      </c>
      <c r="P796" s="49">
        <v>4.354628E-2</v>
      </c>
      <c r="Q796" s="49">
        <v>6.8825800000000006E-2</v>
      </c>
      <c r="R796" s="49">
        <v>9.4105320000000006E-2</v>
      </c>
      <c r="S796" s="49">
        <v>0.12987821999999999</v>
      </c>
      <c r="T796" s="49" t="s">
        <v>19</v>
      </c>
      <c r="W796" s="7"/>
    </row>
    <row r="797" spans="1:23" x14ac:dyDescent="0.25">
      <c r="A797" s="49" t="str">
        <f t="shared" si="12"/>
        <v>41820KernN/A_9All</v>
      </c>
      <c r="B797" s="7">
        <v>41820</v>
      </c>
      <c r="C797" s="49">
        <v>9</v>
      </c>
      <c r="D797" s="49" t="s">
        <v>11</v>
      </c>
      <c r="E797" s="49">
        <v>0.86742392999999995</v>
      </c>
      <c r="F797" s="49">
        <v>0.78148399000000002</v>
      </c>
      <c r="G797" s="49" t="s">
        <v>33</v>
      </c>
      <c r="H797" s="49">
        <v>997.93700000000001</v>
      </c>
      <c r="I797" s="49">
        <v>5143.7560000000003</v>
      </c>
      <c r="J797" s="49">
        <v>82</v>
      </c>
      <c r="K797" s="49">
        <v>1.412775E-2</v>
      </c>
      <c r="L797" s="49">
        <v>2.5839480000000001E-2</v>
      </c>
      <c r="M797" s="49">
        <v>2.94495E-2</v>
      </c>
      <c r="N797" s="49">
        <v>8.5939940000000006E-2</v>
      </c>
      <c r="O797" s="49">
        <v>4.8244580000000002E-2</v>
      </c>
      <c r="P797" s="49">
        <v>7.0331699999999997E-2</v>
      </c>
      <c r="Q797" s="49">
        <v>8.5939940000000006E-2</v>
      </c>
      <c r="R797" s="49">
        <v>0.10154816999999999</v>
      </c>
      <c r="S797" s="49">
        <v>0.1236353</v>
      </c>
      <c r="T797" s="49" t="s">
        <v>19</v>
      </c>
      <c r="W797" s="7"/>
    </row>
    <row r="798" spans="1:23" x14ac:dyDescent="0.25">
      <c r="A798" s="49" t="str">
        <f t="shared" si="12"/>
        <v>41820KernN/A_15All</v>
      </c>
      <c r="B798" s="7">
        <v>41820</v>
      </c>
      <c r="C798" s="49">
        <v>15</v>
      </c>
      <c r="D798" s="49" t="s">
        <v>11</v>
      </c>
      <c r="E798" s="49">
        <v>2.6558413000000001</v>
      </c>
      <c r="F798" s="49">
        <v>2.4666074999999998</v>
      </c>
      <c r="G798" s="49" t="s">
        <v>33</v>
      </c>
      <c r="H798" s="49">
        <v>997.93700000000001</v>
      </c>
      <c r="I798" s="49">
        <v>5143.7560000000003</v>
      </c>
      <c r="J798" s="49">
        <v>101.5</v>
      </c>
      <c r="K798" s="49">
        <v>3.1192439999999998E-2</v>
      </c>
      <c r="L798" s="49">
        <v>6.1053089999999997E-2</v>
      </c>
      <c r="M798" s="49">
        <v>6.8559800000000004E-2</v>
      </c>
      <c r="N798" s="49">
        <v>0.18923380000000001</v>
      </c>
      <c r="O798" s="49">
        <v>0.10147726</v>
      </c>
      <c r="P798" s="49">
        <v>0.15289711</v>
      </c>
      <c r="Q798" s="49">
        <v>0.18923380000000001</v>
      </c>
      <c r="R798" s="49">
        <v>0.22557049000000001</v>
      </c>
      <c r="S798" s="49">
        <v>0.27699034</v>
      </c>
      <c r="T798" s="49" t="s">
        <v>19</v>
      </c>
      <c r="W798" s="7"/>
    </row>
    <row r="799" spans="1:23" x14ac:dyDescent="0.25">
      <c r="A799" s="49" t="str">
        <f t="shared" si="12"/>
        <v>41820KernN/A_19All</v>
      </c>
      <c r="B799" s="7">
        <v>41820</v>
      </c>
      <c r="C799" s="49">
        <v>19</v>
      </c>
      <c r="D799" s="49" t="s">
        <v>11</v>
      </c>
      <c r="E799" s="49">
        <v>3.5164849999999999</v>
      </c>
      <c r="F799" s="49">
        <v>3.6450247</v>
      </c>
      <c r="G799" s="49" t="s">
        <v>33</v>
      </c>
      <c r="H799" s="49">
        <v>997.93700000000001</v>
      </c>
      <c r="I799" s="49">
        <v>5143.7560000000003</v>
      </c>
      <c r="J799" s="49">
        <v>104</v>
      </c>
      <c r="K799" s="49">
        <v>2.9229350000000001E-2</v>
      </c>
      <c r="L799" s="49">
        <v>6.043577E-2</v>
      </c>
      <c r="M799" s="49">
        <v>6.7132999999999998E-2</v>
      </c>
      <c r="N799" s="49">
        <v>-0.12853970000000001</v>
      </c>
      <c r="O799" s="49">
        <v>-0.21446994</v>
      </c>
      <c r="P799" s="49">
        <v>-0.16412019</v>
      </c>
      <c r="Q799" s="49">
        <v>-0.12853970000000001</v>
      </c>
      <c r="R799" s="49">
        <v>-9.295921E-2</v>
      </c>
      <c r="S799" s="49">
        <v>-4.2609460000000002E-2</v>
      </c>
      <c r="T799" s="49" t="s">
        <v>19</v>
      </c>
      <c r="W799" s="7"/>
    </row>
    <row r="800" spans="1:23" x14ac:dyDescent="0.25">
      <c r="A800" s="49" t="str">
        <f t="shared" si="12"/>
        <v>41820KernN/A_20All</v>
      </c>
      <c r="B800" s="7">
        <v>41820</v>
      </c>
      <c r="C800" s="49">
        <v>20</v>
      </c>
      <c r="D800" s="49" t="s">
        <v>11</v>
      </c>
      <c r="E800" s="49">
        <v>3.4020554000000001</v>
      </c>
      <c r="F800" s="49">
        <v>3.8265674999999999</v>
      </c>
      <c r="G800" s="49" t="s">
        <v>33</v>
      </c>
      <c r="H800" s="49">
        <v>997.93700000000001</v>
      </c>
      <c r="I800" s="49">
        <v>5143.7560000000003</v>
      </c>
      <c r="J800" s="49">
        <v>102</v>
      </c>
      <c r="K800" s="49">
        <v>2.814038E-2</v>
      </c>
      <c r="L800" s="49">
        <v>6.1557819999999999E-2</v>
      </c>
      <c r="M800" s="49">
        <v>6.7684900000000006E-2</v>
      </c>
      <c r="N800" s="49">
        <v>-0.4245121</v>
      </c>
      <c r="O800" s="49">
        <v>-0.51114877000000003</v>
      </c>
      <c r="P800" s="49">
        <v>-0.46038509999999999</v>
      </c>
      <c r="Q800" s="49">
        <v>-0.4245121</v>
      </c>
      <c r="R800" s="49">
        <v>-0.38863910000000002</v>
      </c>
      <c r="S800" s="49">
        <v>-0.33787542999999998</v>
      </c>
      <c r="T800" s="49" t="s">
        <v>19</v>
      </c>
      <c r="W800" s="7"/>
    </row>
    <row r="801" spans="1:23" x14ac:dyDescent="0.25">
      <c r="A801" s="49" t="str">
        <f t="shared" si="12"/>
        <v>41820KernN/A_1All</v>
      </c>
      <c r="B801" s="7">
        <v>41820</v>
      </c>
      <c r="C801" s="49">
        <v>1</v>
      </c>
      <c r="D801" s="49" t="s">
        <v>11</v>
      </c>
      <c r="E801" s="49">
        <v>1.2627630999999999</v>
      </c>
      <c r="F801" s="49">
        <v>1.2536976</v>
      </c>
      <c r="G801" s="49" t="s">
        <v>33</v>
      </c>
      <c r="H801" s="49">
        <v>997.93700000000001</v>
      </c>
      <c r="I801" s="49">
        <v>5143.7560000000003</v>
      </c>
      <c r="J801" s="49">
        <v>80.5</v>
      </c>
      <c r="K801" s="49">
        <v>1.6738220000000002E-2</v>
      </c>
      <c r="L801" s="49">
        <v>3.0990520000000001E-2</v>
      </c>
      <c r="M801" s="49">
        <v>3.52219E-2</v>
      </c>
      <c r="N801" s="49">
        <v>9.0655000000000006E-3</v>
      </c>
      <c r="O801" s="49">
        <v>-3.601853E-2</v>
      </c>
      <c r="P801" s="49">
        <v>-9.6021100000000005E-3</v>
      </c>
      <c r="Q801" s="49">
        <v>9.0655000000000006E-3</v>
      </c>
      <c r="R801" s="49">
        <v>2.7733109999999998E-2</v>
      </c>
      <c r="S801" s="49">
        <v>5.4149530000000001E-2</v>
      </c>
      <c r="T801" s="49" t="s">
        <v>19</v>
      </c>
      <c r="W801" s="7"/>
    </row>
    <row r="802" spans="1:23" x14ac:dyDescent="0.25">
      <c r="A802" s="49" t="str">
        <f t="shared" si="12"/>
        <v>41820KernN/A_4All</v>
      </c>
      <c r="B802" s="7">
        <v>41820</v>
      </c>
      <c r="C802" s="49">
        <v>4</v>
      </c>
      <c r="D802" s="49" t="s">
        <v>11</v>
      </c>
      <c r="E802" s="49">
        <v>0.80555568</v>
      </c>
      <c r="F802" s="49">
        <v>0.80022517000000004</v>
      </c>
      <c r="G802" s="49" t="s">
        <v>33</v>
      </c>
      <c r="H802" s="49">
        <v>997.93700000000001</v>
      </c>
      <c r="I802" s="49">
        <v>5143.7560000000003</v>
      </c>
      <c r="J802" s="49">
        <v>76.5</v>
      </c>
      <c r="K802" s="49">
        <v>1.151186E-2</v>
      </c>
      <c r="L802" s="49">
        <v>2.2452369999999999E-2</v>
      </c>
      <c r="M802" s="49">
        <v>2.52316E-2</v>
      </c>
      <c r="N802" s="49">
        <v>5.3305100000000001E-3</v>
      </c>
      <c r="O802" s="49">
        <v>-2.6965940000000001E-2</v>
      </c>
      <c r="P802" s="49">
        <v>-8.0422400000000008E-3</v>
      </c>
      <c r="Q802" s="49">
        <v>5.3305100000000001E-3</v>
      </c>
      <c r="R802" s="49">
        <v>1.8703259999999999E-2</v>
      </c>
      <c r="S802" s="49">
        <v>3.7626960000000001E-2</v>
      </c>
      <c r="T802" s="49" t="s">
        <v>19</v>
      </c>
      <c r="W802" s="7"/>
    </row>
    <row r="803" spans="1:23" x14ac:dyDescent="0.25">
      <c r="A803" s="49" t="str">
        <f t="shared" si="12"/>
        <v>41820KernN/A_12All</v>
      </c>
      <c r="B803" s="7">
        <v>41820</v>
      </c>
      <c r="C803" s="49">
        <v>12</v>
      </c>
      <c r="D803" s="49" t="s">
        <v>11</v>
      </c>
      <c r="E803" s="49">
        <v>1.6018775999999999</v>
      </c>
      <c r="F803" s="49">
        <v>1.5305901</v>
      </c>
      <c r="G803" s="49" t="s">
        <v>33</v>
      </c>
      <c r="H803" s="49">
        <v>997.93700000000001</v>
      </c>
      <c r="I803" s="49">
        <v>5143.7560000000003</v>
      </c>
      <c r="J803" s="49">
        <v>96</v>
      </c>
      <c r="K803" s="49">
        <v>2.5718379999999999E-2</v>
      </c>
      <c r="L803" s="49">
        <v>5.242277E-2</v>
      </c>
      <c r="M803" s="49">
        <v>5.8391600000000002E-2</v>
      </c>
      <c r="N803" s="49">
        <v>7.1287500000000004E-2</v>
      </c>
      <c r="O803" s="49">
        <v>-3.4537499999999998E-3</v>
      </c>
      <c r="P803" s="49">
        <v>4.0339949999999999E-2</v>
      </c>
      <c r="Q803" s="49">
        <v>7.1287500000000004E-2</v>
      </c>
      <c r="R803" s="49">
        <v>0.10223504999999999</v>
      </c>
      <c r="S803" s="49">
        <v>0.14602875000000001</v>
      </c>
      <c r="T803" s="49" t="s">
        <v>19</v>
      </c>
      <c r="W803" s="7"/>
    </row>
    <row r="804" spans="1:23" x14ac:dyDescent="0.25">
      <c r="A804" s="49" t="str">
        <f t="shared" si="12"/>
        <v>41820KernN/A_6All</v>
      </c>
      <c r="B804" s="7">
        <v>41820</v>
      </c>
      <c r="C804" s="49">
        <v>6</v>
      </c>
      <c r="D804" s="49" t="s">
        <v>11</v>
      </c>
      <c r="E804" s="49">
        <v>0.73391684999999995</v>
      </c>
      <c r="F804" s="49">
        <v>0.70754362000000004</v>
      </c>
      <c r="G804" s="49" t="s">
        <v>33</v>
      </c>
      <c r="H804" s="49">
        <v>997.93700000000001</v>
      </c>
      <c r="I804" s="49">
        <v>5143.7560000000003</v>
      </c>
      <c r="J804" s="49">
        <v>73.5</v>
      </c>
      <c r="K804" s="49">
        <v>1.0294579999999999E-2</v>
      </c>
      <c r="L804" s="49">
        <v>1.8497570000000001E-2</v>
      </c>
      <c r="M804" s="49">
        <v>2.1169299999999999E-2</v>
      </c>
      <c r="N804" s="49">
        <v>2.6373230000000001E-2</v>
      </c>
      <c r="O804" s="49">
        <v>-7.2347000000000004E-4</v>
      </c>
      <c r="P804" s="49">
        <v>1.51535E-2</v>
      </c>
      <c r="Q804" s="49">
        <v>2.6373230000000001E-2</v>
      </c>
      <c r="R804" s="49">
        <v>3.7592960000000002E-2</v>
      </c>
      <c r="S804" s="49">
        <v>5.3469929999999999E-2</v>
      </c>
      <c r="T804" s="49" t="s">
        <v>19</v>
      </c>
      <c r="W804" s="7"/>
    </row>
    <row r="805" spans="1:23" x14ac:dyDescent="0.25">
      <c r="A805" s="49" t="str">
        <f t="shared" si="12"/>
        <v>41820KernN/A_8All</v>
      </c>
      <c r="B805" s="7">
        <v>41820</v>
      </c>
      <c r="C805" s="49">
        <v>8</v>
      </c>
      <c r="D805" s="49" t="s">
        <v>11</v>
      </c>
      <c r="E805" s="49">
        <v>0.80113047000000004</v>
      </c>
      <c r="F805" s="49">
        <v>0.75545580000000001</v>
      </c>
      <c r="G805" s="49" t="s">
        <v>33</v>
      </c>
      <c r="H805" s="49">
        <v>997.93700000000001</v>
      </c>
      <c r="I805" s="49">
        <v>5143.7560000000003</v>
      </c>
      <c r="J805" s="49">
        <v>76.5</v>
      </c>
      <c r="K805" s="49">
        <v>1.18125E-2</v>
      </c>
      <c r="L805" s="49">
        <v>2.2259899999999999E-2</v>
      </c>
      <c r="M805" s="49">
        <v>2.52E-2</v>
      </c>
      <c r="N805" s="49">
        <v>4.5674670000000001E-2</v>
      </c>
      <c r="O805" s="49">
        <v>1.3418670000000001E-2</v>
      </c>
      <c r="P805" s="49">
        <v>3.2318670000000001E-2</v>
      </c>
      <c r="Q805" s="49">
        <v>4.5674670000000001E-2</v>
      </c>
      <c r="R805" s="49">
        <v>5.903067E-2</v>
      </c>
      <c r="S805" s="49">
        <v>7.7930669999999994E-2</v>
      </c>
      <c r="T805" s="49" t="s">
        <v>19</v>
      </c>
      <c r="W805" s="7"/>
    </row>
    <row r="806" spans="1:23" x14ac:dyDescent="0.25">
      <c r="A806" s="49" t="str">
        <f t="shared" si="12"/>
        <v>41820KernN/A_5All</v>
      </c>
      <c r="B806" s="7">
        <v>41820</v>
      </c>
      <c r="C806" s="49">
        <v>5</v>
      </c>
      <c r="D806" s="49" t="s">
        <v>11</v>
      </c>
      <c r="E806" s="49">
        <v>0.76346535000000004</v>
      </c>
      <c r="F806" s="49">
        <v>0.74746137000000001</v>
      </c>
      <c r="G806" s="49" t="s">
        <v>33</v>
      </c>
      <c r="H806" s="49">
        <v>997.93700000000001</v>
      </c>
      <c r="I806" s="49">
        <v>5143.7560000000003</v>
      </c>
      <c r="J806" s="49">
        <v>75</v>
      </c>
      <c r="K806" s="49">
        <v>1.074922E-2</v>
      </c>
      <c r="L806" s="49">
        <v>1.985025E-2</v>
      </c>
      <c r="M806" s="49">
        <v>2.2573800000000002E-2</v>
      </c>
      <c r="N806" s="49">
        <v>1.6003980000000001E-2</v>
      </c>
      <c r="O806" s="49">
        <v>-1.2890479999999999E-2</v>
      </c>
      <c r="P806" s="49">
        <v>4.0398700000000001E-3</v>
      </c>
      <c r="Q806" s="49">
        <v>1.6003980000000001E-2</v>
      </c>
      <c r="R806" s="49">
        <v>2.7968090000000001E-2</v>
      </c>
      <c r="S806" s="49">
        <v>4.4898439999999998E-2</v>
      </c>
      <c r="T806" s="49" t="s">
        <v>19</v>
      </c>
      <c r="W806" s="7"/>
    </row>
    <row r="807" spans="1:23" x14ac:dyDescent="0.25">
      <c r="A807" s="49" t="str">
        <f t="shared" si="12"/>
        <v>41820KernN/A_18All</v>
      </c>
      <c r="B807" s="7">
        <v>41820</v>
      </c>
      <c r="C807" s="49">
        <v>18</v>
      </c>
      <c r="D807" s="49" t="s">
        <v>11</v>
      </c>
      <c r="E807" s="49">
        <v>3.4824023</v>
      </c>
      <c r="F807" s="49">
        <v>2.6680861</v>
      </c>
      <c r="G807" s="49" t="s">
        <v>33</v>
      </c>
      <c r="H807" s="49">
        <v>997.93700000000001</v>
      </c>
      <c r="I807" s="49">
        <v>5143.7560000000003</v>
      </c>
      <c r="J807" s="49">
        <v>104</v>
      </c>
      <c r="K807" s="49">
        <v>2.969362E-2</v>
      </c>
      <c r="L807" s="49">
        <v>5.2793529999999998E-2</v>
      </c>
      <c r="M807" s="49">
        <v>6.0571199999999999E-2</v>
      </c>
      <c r="N807" s="49">
        <v>0.81431620000000005</v>
      </c>
      <c r="O807" s="49">
        <v>0.73678505999999999</v>
      </c>
      <c r="P807" s="49">
        <v>0.78221346000000003</v>
      </c>
      <c r="Q807" s="49">
        <v>0.81431620000000005</v>
      </c>
      <c r="R807" s="49">
        <v>0.84641893999999995</v>
      </c>
      <c r="S807" s="49">
        <v>0.89184733999999999</v>
      </c>
      <c r="T807" s="49" t="s">
        <v>19</v>
      </c>
      <c r="W807" s="7"/>
    </row>
    <row r="808" spans="1:23" x14ac:dyDescent="0.25">
      <c r="A808" s="49" t="str">
        <f t="shared" si="12"/>
        <v>41820KernN/A_3All</v>
      </c>
      <c r="B808" s="7">
        <v>41820</v>
      </c>
      <c r="C808" s="49">
        <v>3</v>
      </c>
      <c r="D808" s="49" t="s">
        <v>11</v>
      </c>
      <c r="E808" s="49">
        <v>0.90905367999999998</v>
      </c>
      <c r="F808" s="49">
        <v>0.88027007000000002</v>
      </c>
      <c r="G808" s="49" t="s">
        <v>33</v>
      </c>
      <c r="H808" s="49">
        <v>997.93700000000001</v>
      </c>
      <c r="I808" s="49">
        <v>5143.7560000000003</v>
      </c>
      <c r="J808" s="49">
        <v>78</v>
      </c>
      <c r="K808" s="49">
        <v>1.295088E-2</v>
      </c>
      <c r="L808" s="49">
        <v>2.3330380000000001E-2</v>
      </c>
      <c r="M808" s="49">
        <v>2.66839E-2</v>
      </c>
      <c r="N808" s="49">
        <v>2.8783610000000001E-2</v>
      </c>
      <c r="O808" s="49">
        <v>-5.3717799999999996E-3</v>
      </c>
      <c r="P808" s="49">
        <v>1.464114E-2</v>
      </c>
      <c r="Q808" s="49">
        <v>2.8783610000000001E-2</v>
      </c>
      <c r="R808" s="49">
        <v>4.2926079999999998E-2</v>
      </c>
      <c r="S808" s="49">
        <v>6.2938999999999995E-2</v>
      </c>
      <c r="T808" s="49" t="s">
        <v>19</v>
      </c>
      <c r="W808" s="7"/>
    </row>
    <row r="809" spans="1:23" x14ac:dyDescent="0.25">
      <c r="A809" s="49" t="str">
        <f t="shared" si="12"/>
        <v>41820KernN/A_14All</v>
      </c>
      <c r="B809" s="7">
        <v>41820</v>
      </c>
      <c r="C809" s="49">
        <v>14</v>
      </c>
      <c r="D809" s="49" t="s">
        <v>11</v>
      </c>
      <c r="E809" s="49">
        <v>2.3550575999999999</v>
      </c>
      <c r="F809" s="49">
        <v>2.3265099</v>
      </c>
      <c r="G809" s="49" t="s">
        <v>33</v>
      </c>
      <c r="H809" s="49">
        <v>997.93700000000001</v>
      </c>
      <c r="I809" s="49">
        <v>5143.7560000000003</v>
      </c>
      <c r="J809" s="49">
        <v>100.5</v>
      </c>
      <c r="K809" s="49">
        <v>3.0229039999999999E-2</v>
      </c>
      <c r="L809" s="49">
        <v>6.2965770000000004E-2</v>
      </c>
      <c r="M809" s="49">
        <v>6.9846099999999994E-2</v>
      </c>
      <c r="N809" s="49">
        <v>2.8547699999999999E-2</v>
      </c>
      <c r="O809" s="49">
        <v>-6.0855310000000003E-2</v>
      </c>
      <c r="P809" s="49">
        <v>-8.4707299999999992E-3</v>
      </c>
      <c r="Q809" s="49">
        <v>2.8547699999999999E-2</v>
      </c>
      <c r="R809" s="49">
        <v>6.556613E-2</v>
      </c>
      <c r="S809" s="49">
        <v>0.11795071</v>
      </c>
      <c r="T809" s="49" t="s">
        <v>19</v>
      </c>
      <c r="W809" s="7"/>
    </row>
    <row r="810" spans="1:23" x14ac:dyDescent="0.25">
      <c r="A810" s="49" t="str">
        <f t="shared" si="12"/>
        <v>41820KernN/A_24All</v>
      </c>
      <c r="B810" s="7">
        <v>41820</v>
      </c>
      <c r="C810" s="49">
        <v>24</v>
      </c>
      <c r="D810" s="49" t="s">
        <v>11</v>
      </c>
      <c r="E810" s="49">
        <v>1.9469865</v>
      </c>
      <c r="F810" s="49">
        <v>2.0197707</v>
      </c>
      <c r="G810" s="49" t="s">
        <v>33</v>
      </c>
      <c r="H810" s="49">
        <v>997.93700000000001</v>
      </c>
      <c r="I810" s="49">
        <v>5143.7560000000003</v>
      </c>
      <c r="J810" s="49">
        <v>88.5</v>
      </c>
      <c r="K810" s="49">
        <v>2.2198969999999998E-2</v>
      </c>
      <c r="L810" s="49">
        <v>4.3786110000000003E-2</v>
      </c>
      <c r="M810" s="49">
        <v>4.9091900000000001E-2</v>
      </c>
      <c r="N810" s="49">
        <v>-7.2784199999999993E-2</v>
      </c>
      <c r="O810" s="49">
        <v>-0.13562183</v>
      </c>
      <c r="P810" s="49">
        <v>-9.8802909999999994E-2</v>
      </c>
      <c r="Q810" s="49">
        <v>-7.2784199999999993E-2</v>
      </c>
      <c r="R810" s="49">
        <v>-4.676549E-2</v>
      </c>
      <c r="S810" s="49">
        <v>-9.9465700000000001E-3</v>
      </c>
      <c r="T810" s="49" t="s">
        <v>19</v>
      </c>
      <c r="W810" s="7"/>
    </row>
    <row r="811" spans="1:23" x14ac:dyDescent="0.25">
      <c r="A811" s="49" t="str">
        <f t="shared" si="12"/>
        <v>41820KernN/A_17All</v>
      </c>
      <c r="B811" s="7">
        <v>41820</v>
      </c>
      <c r="C811" s="49">
        <v>17</v>
      </c>
      <c r="D811" s="49" t="s">
        <v>11</v>
      </c>
      <c r="E811" s="49">
        <v>3.2557985</v>
      </c>
      <c r="F811" s="49">
        <v>2.5228818999999998</v>
      </c>
      <c r="G811" s="49" t="s">
        <v>33</v>
      </c>
      <c r="H811" s="49">
        <v>997.93700000000001</v>
      </c>
      <c r="I811" s="49">
        <v>5143.7560000000003</v>
      </c>
      <c r="J811" s="49">
        <v>103</v>
      </c>
      <c r="K811" s="49">
        <v>3.049253E-2</v>
      </c>
      <c r="L811" s="49">
        <v>5.3976959999999997E-2</v>
      </c>
      <c r="M811" s="49">
        <v>6.1994399999999998E-2</v>
      </c>
      <c r="N811" s="49">
        <v>0.73291660000000003</v>
      </c>
      <c r="O811" s="49">
        <v>0.65356376999999999</v>
      </c>
      <c r="P811" s="49">
        <v>0.70005956999999996</v>
      </c>
      <c r="Q811" s="49">
        <v>0.73291660000000003</v>
      </c>
      <c r="R811" s="49">
        <v>0.76577362999999998</v>
      </c>
      <c r="S811" s="49">
        <v>0.81226942999999996</v>
      </c>
      <c r="T811" s="49" t="s">
        <v>19</v>
      </c>
      <c r="W811" s="7"/>
    </row>
    <row r="812" spans="1:23" x14ac:dyDescent="0.25">
      <c r="A812" s="49" t="str">
        <f t="shared" si="12"/>
        <v>41820KernN/A_2All</v>
      </c>
      <c r="B812" s="7">
        <v>41820</v>
      </c>
      <c r="C812" s="49">
        <v>2</v>
      </c>
      <c r="D812" s="49" t="s">
        <v>11</v>
      </c>
      <c r="E812" s="49">
        <v>1.0516127</v>
      </c>
      <c r="F812" s="49">
        <v>1.0354171000000001</v>
      </c>
      <c r="G812" s="49" t="s">
        <v>33</v>
      </c>
      <c r="H812" s="49">
        <v>997.93700000000001</v>
      </c>
      <c r="I812" s="49">
        <v>5143.7560000000003</v>
      </c>
      <c r="J812" s="49">
        <v>79</v>
      </c>
      <c r="K812" s="49">
        <v>1.464069E-2</v>
      </c>
      <c r="L812" s="49">
        <v>2.63959E-2</v>
      </c>
      <c r="M812" s="49">
        <v>3.0184300000000001E-2</v>
      </c>
      <c r="N812" s="49">
        <v>1.6195600000000001E-2</v>
      </c>
      <c r="O812" s="49">
        <v>-2.24403E-2</v>
      </c>
      <c r="P812" s="49">
        <v>1.9792E-4</v>
      </c>
      <c r="Q812" s="49">
        <v>1.6195600000000001E-2</v>
      </c>
      <c r="R812" s="49">
        <v>3.2193279999999998E-2</v>
      </c>
      <c r="S812" s="49">
        <v>5.4831499999999998E-2</v>
      </c>
      <c r="T812" s="49" t="s">
        <v>19</v>
      </c>
      <c r="W812" s="7"/>
    </row>
    <row r="813" spans="1:23" x14ac:dyDescent="0.25">
      <c r="A813" s="49" t="str">
        <f t="shared" si="12"/>
        <v>41820KernN/A_23All</v>
      </c>
      <c r="B813" s="7">
        <v>41820</v>
      </c>
      <c r="C813" s="49">
        <v>23</v>
      </c>
      <c r="D813" s="49" t="s">
        <v>11</v>
      </c>
      <c r="E813" s="49">
        <v>2.4100093999999999</v>
      </c>
      <c r="F813" s="49">
        <v>2.5622569999999998</v>
      </c>
      <c r="G813" s="49" t="s">
        <v>33</v>
      </c>
      <c r="H813" s="49">
        <v>997.93700000000001</v>
      </c>
      <c r="I813" s="49">
        <v>5143.7560000000003</v>
      </c>
      <c r="J813" s="49">
        <v>92</v>
      </c>
      <c r="K813" s="49">
        <v>2.4134429999999998E-2</v>
      </c>
      <c r="L813" s="49">
        <v>5.168963E-2</v>
      </c>
      <c r="M813" s="49">
        <v>5.7046399999999997E-2</v>
      </c>
      <c r="N813" s="49">
        <v>-0.15224760000000001</v>
      </c>
      <c r="O813" s="49">
        <v>-0.22526699</v>
      </c>
      <c r="P813" s="49">
        <v>-0.18248218999999999</v>
      </c>
      <c r="Q813" s="49">
        <v>-0.15224760000000001</v>
      </c>
      <c r="R813" s="49">
        <v>-0.12201301000000001</v>
      </c>
      <c r="S813" s="49">
        <v>-7.9228209999999993E-2</v>
      </c>
      <c r="T813" s="49" t="s">
        <v>19</v>
      </c>
      <c r="W813" s="7"/>
    </row>
    <row r="814" spans="1:23" x14ac:dyDescent="0.25">
      <c r="A814" s="49" t="str">
        <f t="shared" si="12"/>
        <v>41820KernN/A_10All</v>
      </c>
      <c r="B814" s="7">
        <v>41820</v>
      </c>
      <c r="C814" s="49">
        <v>10</v>
      </c>
      <c r="D814" s="49" t="s">
        <v>11</v>
      </c>
      <c r="E814" s="49">
        <v>1.0339007</v>
      </c>
      <c r="F814" s="49">
        <v>0.94804535999999995</v>
      </c>
      <c r="G814" s="49" t="s">
        <v>33</v>
      </c>
      <c r="H814" s="49">
        <v>997.93700000000001</v>
      </c>
      <c r="I814" s="49">
        <v>5143.7560000000003</v>
      </c>
      <c r="J814" s="49">
        <v>87.5</v>
      </c>
      <c r="K814" s="49">
        <v>1.7818670000000002E-2</v>
      </c>
      <c r="L814" s="49">
        <v>3.3511680000000002E-2</v>
      </c>
      <c r="M814" s="49">
        <v>3.7954399999999999E-2</v>
      </c>
      <c r="N814" s="49">
        <v>8.5855340000000002E-2</v>
      </c>
      <c r="O814" s="49">
        <v>3.7273710000000002E-2</v>
      </c>
      <c r="P814" s="49">
        <v>6.5739510000000001E-2</v>
      </c>
      <c r="Q814" s="49">
        <v>8.5855340000000002E-2</v>
      </c>
      <c r="R814" s="49">
        <v>0.10597117</v>
      </c>
      <c r="S814" s="49">
        <v>0.13443696999999999</v>
      </c>
      <c r="T814" s="49" t="s">
        <v>19</v>
      </c>
      <c r="W814" s="7"/>
    </row>
    <row r="815" spans="1:23" x14ac:dyDescent="0.25">
      <c r="A815" s="49" t="str">
        <f t="shared" si="12"/>
        <v>41820KernN/A_7All</v>
      </c>
      <c r="B815" s="7">
        <v>41820</v>
      </c>
      <c r="C815" s="49">
        <v>7</v>
      </c>
      <c r="D815" s="49" t="s">
        <v>11</v>
      </c>
      <c r="E815" s="49">
        <v>0.74690785999999998</v>
      </c>
      <c r="F815" s="49">
        <v>0.73444860999999995</v>
      </c>
      <c r="G815" s="49" t="s">
        <v>33</v>
      </c>
      <c r="H815" s="49">
        <v>997.93700000000001</v>
      </c>
      <c r="I815" s="49">
        <v>5143.7560000000003</v>
      </c>
      <c r="J815" s="49">
        <v>74</v>
      </c>
      <c r="K815" s="49">
        <v>1.0809239999999999E-2</v>
      </c>
      <c r="L815" s="49">
        <v>2.0253319999999998E-2</v>
      </c>
      <c r="M815" s="49">
        <v>2.29573E-2</v>
      </c>
      <c r="N815" s="49">
        <v>1.245925E-2</v>
      </c>
      <c r="O815" s="49">
        <v>-1.6926090000000001E-2</v>
      </c>
      <c r="P815" s="49">
        <v>2.9188E-4</v>
      </c>
      <c r="Q815" s="49">
        <v>1.245925E-2</v>
      </c>
      <c r="R815" s="49">
        <v>2.4626619999999998E-2</v>
      </c>
      <c r="S815" s="49">
        <v>4.1844590000000001E-2</v>
      </c>
      <c r="T815" s="49" t="s">
        <v>19</v>
      </c>
      <c r="W815" s="7"/>
    </row>
    <row r="816" spans="1:23" x14ac:dyDescent="0.25">
      <c r="A816" s="49" t="str">
        <f t="shared" si="12"/>
        <v>41820KernN/A_22All</v>
      </c>
      <c r="B816" s="7">
        <v>41820</v>
      </c>
      <c r="C816" s="49">
        <v>22</v>
      </c>
      <c r="D816" s="49" t="s">
        <v>11</v>
      </c>
      <c r="E816" s="49">
        <v>2.8489754999999999</v>
      </c>
      <c r="F816" s="49">
        <v>3.0411039</v>
      </c>
      <c r="G816" s="49" t="s">
        <v>33</v>
      </c>
      <c r="H816" s="49">
        <v>997.93700000000001</v>
      </c>
      <c r="I816" s="49">
        <v>5143.7560000000003</v>
      </c>
      <c r="J816" s="49">
        <v>95</v>
      </c>
      <c r="K816" s="49">
        <v>2.545849E-2</v>
      </c>
      <c r="L816" s="49">
        <v>5.3528409999999998E-2</v>
      </c>
      <c r="M816" s="49">
        <v>5.9274199999999999E-2</v>
      </c>
      <c r="N816" s="49">
        <v>-0.1921284</v>
      </c>
      <c r="O816" s="49">
        <v>-0.26799938000000001</v>
      </c>
      <c r="P816" s="49">
        <v>-0.22354373</v>
      </c>
      <c r="Q816" s="49">
        <v>-0.1921284</v>
      </c>
      <c r="R816" s="49">
        <v>-0.16071307000000001</v>
      </c>
      <c r="S816" s="49">
        <v>-0.11625742</v>
      </c>
      <c r="T816" s="49" t="s">
        <v>19</v>
      </c>
      <c r="W816" s="7"/>
    </row>
    <row r="817" spans="1:23" x14ac:dyDescent="0.25">
      <c r="A817" s="49" t="str">
        <f t="shared" si="12"/>
        <v>41820KernN/A_13All</v>
      </c>
      <c r="B817" s="7">
        <v>41820</v>
      </c>
      <c r="C817" s="49">
        <v>13</v>
      </c>
      <c r="D817" s="49" t="s">
        <v>11</v>
      </c>
      <c r="E817" s="49">
        <v>1.9501630999999999</v>
      </c>
      <c r="F817" s="49">
        <v>1.9499820000000001</v>
      </c>
      <c r="G817" s="49" t="s">
        <v>33</v>
      </c>
      <c r="H817" s="49">
        <v>997.93700000000001</v>
      </c>
      <c r="I817" s="49">
        <v>5143.7560000000003</v>
      </c>
      <c r="J817" s="49">
        <v>98.5</v>
      </c>
      <c r="K817" s="49">
        <v>2.8121589999999998E-2</v>
      </c>
      <c r="L817" s="49">
        <v>5.9257049999999999E-2</v>
      </c>
      <c r="M817" s="49">
        <v>6.5591300000000005E-2</v>
      </c>
      <c r="N817" s="49">
        <v>1.8110000000000001E-4</v>
      </c>
      <c r="O817" s="49">
        <v>-8.3775760000000005E-2</v>
      </c>
      <c r="P817" s="49">
        <v>-3.4582290000000002E-2</v>
      </c>
      <c r="Q817" s="49">
        <v>1.8110000000000001E-4</v>
      </c>
      <c r="R817" s="49">
        <v>3.4944490000000002E-2</v>
      </c>
      <c r="S817" s="49">
        <v>8.4137959999999998E-2</v>
      </c>
      <c r="T817" s="49" t="s">
        <v>19</v>
      </c>
      <c r="W817" s="7"/>
    </row>
    <row r="818" spans="1:23" x14ac:dyDescent="0.25">
      <c r="A818" s="49" t="str">
        <f t="shared" si="12"/>
        <v>41850Kern1_12All</v>
      </c>
      <c r="B818" s="7">
        <v>41850</v>
      </c>
      <c r="C818" s="49">
        <v>12</v>
      </c>
      <c r="D818" s="49" t="s">
        <v>11</v>
      </c>
      <c r="E818" s="49">
        <v>1.9386667</v>
      </c>
      <c r="F818" s="49">
        <v>2.1669925000000001</v>
      </c>
      <c r="G818" s="49">
        <v>1</v>
      </c>
      <c r="H818" s="49">
        <v>704.9</v>
      </c>
      <c r="I818" s="49">
        <v>7206.0919999999996</v>
      </c>
      <c r="J818" s="49">
        <v>95.5</v>
      </c>
      <c r="K818" s="49">
        <v>1.386917E-2</v>
      </c>
      <c r="L818" s="49">
        <v>1.3472019999999999E-2</v>
      </c>
      <c r="M818" s="49">
        <v>8.8318599999999997E-2</v>
      </c>
      <c r="N818" s="49">
        <v>-0.2283258</v>
      </c>
      <c r="O818" s="49">
        <v>-0.34137360999999999</v>
      </c>
      <c r="P818" s="49">
        <v>-0.27513465999999998</v>
      </c>
      <c r="Q818" s="49">
        <v>-0.2283258</v>
      </c>
      <c r="R818" s="49">
        <v>-0.18151693999999999</v>
      </c>
      <c r="S818" s="49">
        <v>-0.11527799</v>
      </c>
      <c r="T818" s="49" t="s">
        <v>19</v>
      </c>
      <c r="W818" s="7"/>
    </row>
    <row r="819" spans="1:23" x14ac:dyDescent="0.25">
      <c r="A819" s="49" t="str">
        <f t="shared" si="12"/>
        <v>41850Kern1_24All</v>
      </c>
      <c r="B819" s="7">
        <v>41850</v>
      </c>
      <c r="C819" s="49">
        <v>24</v>
      </c>
      <c r="D819" s="49" t="s">
        <v>11</v>
      </c>
      <c r="E819" s="49">
        <v>2.0933339000000002</v>
      </c>
      <c r="F819" s="49">
        <v>2.0743586999999999</v>
      </c>
      <c r="G819" s="49">
        <v>1</v>
      </c>
      <c r="H819" s="49">
        <v>704.9</v>
      </c>
      <c r="I819" s="49">
        <v>7206.0919999999996</v>
      </c>
      <c r="J819" s="49">
        <v>90.5</v>
      </c>
      <c r="K819" s="49">
        <v>1.1682730000000001E-2</v>
      </c>
      <c r="L819" s="49">
        <v>1.1469089999999999E-2</v>
      </c>
      <c r="M819" s="49">
        <v>7.4791999999999997E-2</v>
      </c>
      <c r="N819" s="49">
        <v>1.8975200000000001E-2</v>
      </c>
      <c r="O819" s="49">
        <v>-7.6758560000000003E-2</v>
      </c>
      <c r="P819" s="49">
        <v>-2.0664559999999998E-2</v>
      </c>
      <c r="Q819" s="49">
        <v>1.8975200000000001E-2</v>
      </c>
      <c r="R819" s="49">
        <v>5.8614960000000001E-2</v>
      </c>
      <c r="S819" s="49">
        <v>0.11470896</v>
      </c>
      <c r="T819" s="49" t="s">
        <v>19</v>
      </c>
      <c r="W819" s="7"/>
    </row>
    <row r="820" spans="1:23" x14ac:dyDescent="0.25">
      <c r="A820" s="49" t="str">
        <f t="shared" si="12"/>
        <v>41850Kern1_8All</v>
      </c>
      <c r="B820" s="7">
        <v>41850</v>
      </c>
      <c r="C820" s="49">
        <v>8</v>
      </c>
      <c r="D820" s="49" t="s">
        <v>11</v>
      </c>
      <c r="E820" s="49">
        <v>1.1255333999999999</v>
      </c>
      <c r="F820" s="49">
        <v>1.1153040000000001</v>
      </c>
      <c r="G820" s="49">
        <v>1</v>
      </c>
      <c r="H820" s="49">
        <v>704.9</v>
      </c>
      <c r="I820" s="49">
        <v>7206.0919999999996</v>
      </c>
      <c r="J820" s="49">
        <v>82.5</v>
      </c>
      <c r="K820" s="49">
        <v>7.3717000000000001E-3</v>
      </c>
      <c r="L820" s="49">
        <v>7.4921700000000003E-3</v>
      </c>
      <c r="M820" s="49">
        <v>4.8039999999999999E-2</v>
      </c>
      <c r="N820" s="49">
        <v>1.02294E-2</v>
      </c>
      <c r="O820" s="49">
        <v>-5.1261800000000003E-2</v>
      </c>
      <c r="P820" s="49">
        <v>-1.52318E-2</v>
      </c>
      <c r="Q820" s="49">
        <v>1.02294E-2</v>
      </c>
      <c r="R820" s="49">
        <v>3.5690600000000003E-2</v>
      </c>
      <c r="S820" s="49">
        <v>7.1720599999999995E-2</v>
      </c>
      <c r="T820" s="49" t="s">
        <v>19</v>
      </c>
      <c r="W820" s="7"/>
    </row>
    <row r="821" spans="1:23" x14ac:dyDescent="0.25">
      <c r="A821" s="49" t="str">
        <f t="shared" si="12"/>
        <v>41850Kern1_6All</v>
      </c>
      <c r="B821" s="7">
        <v>41850</v>
      </c>
      <c r="C821" s="49">
        <v>6</v>
      </c>
      <c r="D821" s="49" t="s">
        <v>11</v>
      </c>
      <c r="E821" s="49">
        <v>1.1538930000000001</v>
      </c>
      <c r="F821" s="49">
        <v>1.0691155999999999</v>
      </c>
      <c r="G821" s="49">
        <v>1</v>
      </c>
      <c r="H821" s="49">
        <v>704.9</v>
      </c>
      <c r="I821" s="49">
        <v>7206.0919999999996</v>
      </c>
      <c r="J821" s="49">
        <v>82</v>
      </c>
      <c r="K821" s="49">
        <v>7.5197099999999998E-3</v>
      </c>
      <c r="L821" s="49">
        <v>6.4664700000000002E-3</v>
      </c>
      <c r="M821" s="49">
        <v>4.5227099999999999E-2</v>
      </c>
      <c r="N821" s="49">
        <v>8.4777400000000003E-2</v>
      </c>
      <c r="O821" s="49">
        <v>2.6886710000000001E-2</v>
      </c>
      <c r="P821" s="49">
        <v>6.080704E-2</v>
      </c>
      <c r="Q821" s="49">
        <v>8.4777400000000003E-2</v>
      </c>
      <c r="R821" s="49">
        <v>0.10874776</v>
      </c>
      <c r="S821" s="49">
        <v>0.14266809</v>
      </c>
      <c r="T821" s="49" t="s">
        <v>19</v>
      </c>
      <c r="W821" s="7"/>
    </row>
    <row r="822" spans="1:23" x14ac:dyDescent="0.25">
      <c r="A822" s="49" t="str">
        <f t="shared" si="12"/>
        <v>41850Kern1_9All</v>
      </c>
      <c r="B822" s="7">
        <v>41850</v>
      </c>
      <c r="C822" s="49">
        <v>9</v>
      </c>
      <c r="D822" s="49" t="s">
        <v>11</v>
      </c>
      <c r="E822" s="49">
        <v>1.1880847999999999</v>
      </c>
      <c r="F822" s="49">
        <v>1.2433907</v>
      </c>
      <c r="G822" s="49">
        <v>1</v>
      </c>
      <c r="H822" s="49">
        <v>704.9</v>
      </c>
      <c r="I822" s="49">
        <v>7206.0919999999996</v>
      </c>
      <c r="J822" s="49">
        <v>85.5</v>
      </c>
      <c r="K822" s="49">
        <v>8.2547300000000001E-3</v>
      </c>
      <c r="L822" s="49">
        <v>8.7085900000000004E-3</v>
      </c>
      <c r="M822" s="49">
        <v>5.4871099999999999E-2</v>
      </c>
      <c r="N822" s="49">
        <v>-5.5305899999999998E-2</v>
      </c>
      <c r="O822" s="49">
        <v>-0.12554091000000001</v>
      </c>
      <c r="P822" s="49">
        <v>-8.4387580000000004E-2</v>
      </c>
      <c r="Q822" s="49">
        <v>-5.5305899999999998E-2</v>
      </c>
      <c r="R822" s="49">
        <v>-2.6224219999999999E-2</v>
      </c>
      <c r="S822" s="49">
        <v>1.4929110000000001E-2</v>
      </c>
      <c r="T822" s="49" t="s">
        <v>19</v>
      </c>
      <c r="W822" s="7"/>
    </row>
    <row r="823" spans="1:23" x14ac:dyDescent="0.25">
      <c r="A823" s="49" t="str">
        <f t="shared" si="12"/>
        <v>41850Kern1_17All</v>
      </c>
      <c r="B823" s="7">
        <v>41850</v>
      </c>
      <c r="C823" s="49">
        <v>17</v>
      </c>
      <c r="D823" s="49" t="s">
        <v>11</v>
      </c>
      <c r="E823" s="49">
        <v>3.1946596999999999</v>
      </c>
      <c r="F823" s="49">
        <v>3.3377894000000001</v>
      </c>
      <c r="G823" s="49">
        <v>1</v>
      </c>
      <c r="H823" s="49">
        <v>704.9</v>
      </c>
      <c r="I823" s="49">
        <v>7206.0919999999996</v>
      </c>
      <c r="J823" s="49">
        <v>101.5</v>
      </c>
      <c r="K823" s="49">
        <v>1.556753E-2</v>
      </c>
      <c r="L823" s="49">
        <v>1.507643E-2</v>
      </c>
      <c r="M823" s="49">
        <v>9.8985500000000004E-2</v>
      </c>
      <c r="N823" s="49">
        <v>-0.1431297</v>
      </c>
      <c r="O823" s="49">
        <v>-0.26983114000000002</v>
      </c>
      <c r="P823" s="49">
        <v>-0.19559202000000001</v>
      </c>
      <c r="Q823" s="49">
        <v>-0.1431297</v>
      </c>
      <c r="R823" s="49">
        <v>-9.066739E-2</v>
      </c>
      <c r="S823" s="49">
        <v>-1.642826E-2</v>
      </c>
      <c r="T823" s="49" t="s">
        <v>19</v>
      </c>
      <c r="W823" s="7"/>
    </row>
    <row r="824" spans="1:23" x14ac:dyDescent="0.25">
      <c r="A824" s="49" t="str">
        <f t="shared" si="12"/>
        <v>41850Kern1_2All</v>
      </c>
      <c r="B824" s="7">
        <v>41850</v>
      </c>
      <c r="C824" s="49">
        <v>2</v>
      </c>
      <c r="D824" s="49" t="s">
        <v>11</v>
      </c>
      <c r="E824" s="49">
        <v>1.449039</v>
      </c>
      <c r="F824" s="49">
        <v>1.4684705</v>
      </c>
      <c r="G824" s="49">
        <v>1</v>
      </c>
      <c r="H824" s="49">
        <v>704.9</v>
      </c>
      <c r="I824" s="49">
        <v>7206.0919999999996</v>
      </c>
      <c r="J824" s="49">
        <v>87</v>
      </c>
      <c r="K824" s="49">
        <v>9.2620700000000007E-3</v>
      </c>
      <c r="L824" s="49">
        <v>9.6083999999999996E-3</v>
      </c>
      <c r="M824" s="49">
        <v>6.1014699999999998E-2</v>
      </c>
      <c r="N824" s="49">
        <v>-1.9431500000000001E-2</v>
      </c>
      <c r="O824" s="49">
        <v>-9.7530320000000004E-2</v>
      </c>
      <c r="P824" s="49">
        <v>-5.1769290000000003E-2</v>
      </c>
      <c r="Q824" s="49">
        <v>-1.9431500000000001E-2</v>
      </c>
      <c r="R824" s="49">
        <v>1.2906290000000001E-2</v>
      </c>
      <c r="S824" s="49">
        <v>5.8667320000000002E-2</v>
      </c>
      <c r="T824" s="49" t="s">
        <v>19</v>
      </c>
      <c r="W824" s="7"/>
    </row>
    <row r="825" spans="1:23" x14ac:dyDescent="0.25">
      <c r="A825" s="49" t="str">
        <f t="shared" si="12"/>
        <v>41850Kern1_21All</v>
      </c>
      <c r="B825" s="7">
        <v>41850</v>
      </c>
      <c r="C825" s="49">
        <v>21</v>
      </c>
      <c r="D825" s="49" t="s">
        <v>11</v>
      </c>
      <c r="E825" s="49">
        <v>3.0859030999999999</v>
      </c>
      <c r="F825" s="49">
        <v>3.1336750000000002</v>
      </c>
      <c r="G825" s="49">
        <v>1</v>
      </c>
      <c r="H825" s="49">
        <v>704.9</v>
      </c>
      <c r="I825" s="49">
        <v>7206.0919999999996</v>
      </c>
      <c r="J825" s="49">
        <v>97.5</v>
      </c>
      <c r="K825" s="49">
        <v>1.405605E-2</v>
      </c>
      <c r="L825" s="49">
        <v>1.3686490000000001E-2</v>
      </c>
      <c r="M825" s="49">
        <v>8.9616500000000002E-2</v>
      </c>
      <c r="N825" s="49">
        <v>-4.7771899999999999E-2</v>
      </c>
      <c r="O825" s="49">
        <v>-0.16248102</v>
      </c>
      <c r="P825" s="49">
        <v>-9.5268649999999996E-2</v>
      </c>
      <c r="Q825" s="49">
        <v>-4.7771899999999999E-2</v>
      </c>
      <c r="R825" s="49">
        <v>-2.7515999999999999E-4</v>
      </c>
      <c r="S825" s="49">
        <v>6.6937220000000006E-2</v>
      </c>
      <c r="T825" s="49" t="s">
        <v>19</v>
      </c>
      <c r="W825" s="7"/>
    </row>
    <row r="826" spans="1:23" x14ac:dyDescent="0.25">
      <c r="A826" s="49" t="str">
        <f t="shared" si="12"/>
        <v>41850Kern1_10All</v>
      </c>
      <c r="B826" s="7">
        <v>41850</v>
      </c>
      <c r="C826" s="49">
        <v>10</v>
      </c>
      <c r="D826" s="49" t="s">
        <v>11</v>
      </c>
      <c r="E826" s="49">
        <v>1.3736360999999999</v>
      </c>
      <c r="F826" s="49">
        <v>1.3618517000000001</v>
      </c>
      <c r="G826" s="49">
        <v>1</v>
      </c>
      <c r="H826" s="49">
        <v>704.9</v>
      </c>
      <c r="I826" s="49">
        <v>7206.0919999999996</v>
      </c>
      <c r="J826" s="49">
        <v>89.5</v>
      </c>
      <c r="K826" s="49">
        <v>1.020546E-2</v>
      </c>
      <c r="L826" s="49">
        <v>9.6343699999999997E-3</v>
      </c>
      <c r="M826" s="49">
        <v>6.4082200000000006E-2</v>
      </c>
      <c r="N826" s="49">
        <v>1.17844E-2</v>
      </c>
      <c r="O826" s="49">
        <v>-7.0240819999999995E-2</v>
      </c>
      <c r="P826" s="49">
        <v>-2.2179170000000002E-2</v>
      </c>
      <c r="Q826" s="49">
        <v>1.17844E-2</v>
      </c>
      <c r="R826" s="49">
        <v>4.5747969999999999E-2</v>
      </c>
      <c r="S826" s="49">
        <v>9.3809619999999996E-2</v>
      </c>
      <c r="T826" s="49" t="s">
        <v>19</v>
      </c>
      <c r="W826" s="7"/>
    </row>
    <row r="827" spans="1:23" x14ac:dyDescent="0.25">
      <c r="A827" s="49" t="str">
        <f t="shared" si="12"/>
        <v>41850Kern1_23All</v>
      </c>
      <c r="B827" s="7">
        <v>41850</v>
      </c>
      <c r="C827" s="49">
        <v>23</v>
      </c>
      <c r="D827" s="49" t="s">
        <v>11</v>
      </c>
      <c r="E827" s="49">
        <v>2.5192847999999999</v>
      </c>
      <c r="F827" s="49">
        <v>2.4906657999999999</v>
      </c>
      <c r="G827" s="49">
        <v>1</v>
      </c>
      <c r="H827" s="49">
        <v>704.9</v>
      </c>
      <c r="I827" s="49">
        <v>7206.0919999999996</v>
      </c>
      <c r="J827" s="49">
        <v>93</v>
      </c>
      <c r="K827" s="49">
        <v>1.29725E-2</v>
      </c>
      <c r="L827" s="49">
        <v>1.284916E-2</v>
      </c>
      <c r="M827" s="49">
        <v>8.3424499999999999E-2</v>
      </c>
      <c r="N827" s="49">
        <v>2.8618999999999999E-2</v>
      </c>
      <c r="O827" s="49">
        <v>-7.8164360000000002E-2</v>
      </c>
      <c r="P827" s="49">
        <v>-1.5595990000000001E-2</v>
      </c>
      <c r="Q827" s="49">
        <v>2.8618999999999999E-2</v>
      </c>
      <c r="R827" s="49">
        <v>7.2833980000000006E-2</v>
      </c>
      <c r="S827" s="49">
        <v>0.13540236</v>
      </c>
      <c r="T827" s="49" t="s">
        <v>19</v>
      </c>
      <c r="W827" s="7"/>
    </row>
    <row r="828" spans="1:23" x14ac:dyDescent="0.25">
      <c r="A828" s="49" t="str">
        <f t="shared" si="12"/>
        <v>41850Kern1_13All</v>
      </c>
      <c r="B828" s="7">
        <v>41850</v>
      </c>
      <c r="C828" s="49">
        <v>13</v>
      </c>
      <c r="D828" s="49" t="s">
        <v>11</v>
      </c>
      <c r="E828" s="49">
        <v>2.2594341999999998</v>
      </c>
      <c r="F828" s="49">
        <v>2.3260225999999999</v>
      </c>
      <c r="G828" s="49">
        <v>1</v>
      </c>
      <c r="H828" s="49">
        <v>704.9</v>
      </c>
      <c r="I828" s="49">
        <v>7206.0919999999996</v>
      </c>
      <c r="J828" s="49">
        <v>97.5</v>
      </c>
      <c r="K828" s="49">
        <v>1.4921449999999999E-2</v>
      </c>
      <c r="L828" s="49">
        <v>1.4370569999999999E-2</v>
      </c>
      <c r="M828" s="49">
        <v>9.4615900000000003E-2</v>
      </c>
      <c r="N828" s="49">
        <v>-6.6588400000000006E-2</v>
      </c>
      <c r="O828" s="49">
        <v>-0.18769675</v>
      </c>
      <c r="P828" s="49">
        <v>-0.11673483</v>
      </c>
      <c r="Q828" s="49">
        <v>-6.6588400000000006E-2</v>
      </c>
      <c r="R828" s="49">
        <v>-1.644197E-2</v>
      </c>
      <c r="S828" s="49">
        <v>5.4519949999999998E-2</v>
      </c>
      <c r="T828" s="49" t="s">
        <v>19</v>
      </c>
      <c r="W828" s="7"/>
    </row>
    <row r="829" spans="1:23" x14ac:dyDescent="0.25">
      <c r="A829" s="49" t="str">
        <f t="shared" si="12"/>
        <v>41850Kern1_15All</v>
      </c>
      <c r="B829" s="7">
        <v>41850</v>
      </c>
      <c r="C829" s="49">
        <v>15</v>
      </c>
      <c r="D829" s="49" t="s">
        <v>11</v>
      </c>
      <c r="E829" s="49">
        <v>2.7788738999999998</v>
      </c>
      <c r="F829" s="49">
        <v>2.8426847999999998</v>
      </c>
      <c r="G829" s="49">
        <v>1</v>
      </c>
      <c r="H829" s="49">
        <v>704.9</v>
      </c>
      <c r="I829" s="49">
        <v>7206.0919999999996</v>
      </c>
      <c r="J829" s="49">
        <v>100</v>
      </c>
      <c r="K829" s="49">
        <v>1.6163609999999998E-2</v>
      </c>
      <c r="L829" s="49">
        <v>1.5584199999999999E-2</v>
      </c>
      <c r="M829" s="49">
        <v>0.1025489</v>
      </c>
      <c r="N829" s="49">
        <v>-6.3810900000000004E-2</v>
      </c>
      <c r="O829" s="49">
        <v>-0.19507348999999999</v>
      </c>
      <c r="P829" s="49">
        <v>-0.11816182</v>
      </c>
      <c r="Q829" s="49">
        <v>-6.3810900000000004E-2</v>
      </c>
      <c r="R829" s="49">
        <v>-9.4599799999999998E-3</v>
      </c>
      <c r="S829" s="49">
        <v>6.7451689999999995E-2</v>
      </c>
      <c r="T829" s="49" t="s">
        <v>19</v>
      </c>
      <c r="W829" s="7"/>
    </row>
    <row r="830" spans="1:23" x14ac:dyDescent="0.25">
      <c r="A830" s="49" t="str">
        <f t="shared" si="12"/>
        <v>41850Kern1_20All</v>
      </c>
      <c r="B830" s="7">
        <v>41850</v>
      </c>
      <c r="C830" s="49">
        <v>20</v>
      </c>
      <c r="D830" s="49" t="s">
        <v>11</v>
      </c>
      <c r="E830" s="49">
        <v>3.2242826999999998</v>
      </c>
      <c r="F830" s="49">
        <v>3.3090389999999998</v>
      </c>
      <c r="G830" s="49">
        <v>1</v>
      </c>
      <c r="H830" s="49">
        <v>704.9</v>
      </c>
      <c r="I830" s="49">
        <v>7206.0919999999996</v>
      </c>
      <c r="J830" s="49">
        <v>99.5</v>
      </c>
      <c r="K830" s="49">
        <v>1.401255E-2</v>
      </c>
      <c r="L830" s="49">
        <v>1.423056E-2</v>
      </c>
      <c r="M830" s="49">
        <v>9.1280500000000001E-2</v>
      </c>
      <c r="N830" s="49">
        <v>-8.4756300000000007E-2</v>
      </c>
      <c r="O830" s="49">
        <v>-0.20159534000000001</v>
      </c>
      <c r="P830" s="49">
        <v>-0.13313496</v>
      </c>
      <c r="Q830" s="49">
        <v>-8.4756300000000007E-2</v>
      </c>
      <c r="R830" s="49">
        <v>-3.6377640000000003E-2</v>
      </c>
      <c r="S830" s="49">
        <v>3.2082739999999998E-2</v>
      </c>
      <c r="T830" s="49" t="s">
        <v>19</v>
      </c>
      <c r="W830" s="7"/>
    </row>
    <row r="831" spans="1:23" x14ac:dyDescent="0.25">
      <c r="A831" s="49" t="str">
        <f t="shared" si="12"/>
        <v>41850Kern1_3All</v>
      </c>
      <c r="B831" s="7">
        <v>41850</v>
      </c>
      <c r="C831" s="49">
        <v>3</v>
      </c>
      <c r="D831" s="49" t="s">
        <v>11</v>
      </c>
      <c r="E831" s="49">
        <v>1.3346199000000001</v>
      </c>
      <c r="F831" s="49">
        <v>1.2961412999999999</v>
      </c>
      <c r="G831" s="49">
        <v>1</v>
      </c>
      <c r="H831" s="49">
        <v>704.9</v>
      </c>
      <c r="I831" s="49">
        <v>7206.0919999999996</v>
      </c>
      <c r="J831" s="49">
        <v>85.5</v>
      </c>
      <c r="K831" s="49">
        <v>8.4240400000000007E-3</v>
      </c>
      <c r="L831" s="49">
        <v>8.4696900000000002E-3</v>
      </c>
      <c r="M831" s="49">
        <v>5.4590899999999998E-2</v>
      </c>
      <c r="N831" s="49">
        <v>3.8478600000000002E-2</v>
      </c>
      <c r="O831" s="49">
        <v>-3.1397750000000002E-2</v>
      </c>
      <c r="P831" s="49">
        <v>9.5454200000000006E-3</v>
      </c>
      <c r="Q831" s="49">
        <v>3.8478600000000002E-2</v>
      </c>
      <c r="R831" s="49">
        <v>6.7411780000000004E-2</v>
      </c>
      <c r="S831" s="49">
        <v>0.10835495000000001</v>
      </c>
      <c r="T831" s="49" t="s">
        <v>19</v>
      </c>
      <c r="W831" s="7"/>
    </row>
    <row r="832" spans="1:23" x14ac:dyDescent="0.25">
      <c r="A832" s="49" t="str">
        <f t="shared" si="12"/>
        <v>41850Kern1_19All</v>
      </c>
      <c r="B832" s="7">
        <v>41850</v>
      </c>
      <c r="C832" s="49">
        <v>19</v>
      </c>
      <c r="D832" s="49" t="s">
        <v>11</v>
      </c>
      <c r="E832" s="49">
        <v>3.3393193999999999</v>
      </c>
      <c r="F832" s="49">
        <v>3.4021707999999999</v>
      </c>
      <c r="G832" s="49">
        <v>1</v>
      </c>
      <c r="H832" s="49">
        <v>704.9</v>
      </c>
      <c r="I832" s="49">
        <v>7206.0919999999996</v>
      </c>
      <c r="J832" s="49">
        <v>100</v>
      </c>
      <c r="K832" s="49">
        <v>1.478432E-2</v>
      </c>
      <c r="L832" s="49">
        <v>1.4500870000000001E-2</v>
      </c>
      <c r="M832" s="49">
        <v>9.4605099999999998E-2</v>
      </c>
      <c r="N832" s="49">
        <v>-6.2851400000000002E-2</v>
      </c>
      <c r="O832" s="49">
        <v>-0.18394593000000001</v>
      </c>
      <c r="P832" s="49">
        <v>-0.1129921</v>
      </c>
      <c r="Q832" s="49">
        <v>-6.2851400000000002E-2</v>
      </c>
      <c r="R832" s="49">
        <v>-1.27107E-2</v>
      </c>
      <c r="S832" s="49">
        <v>5.8243129999999997E-2</v>
      </c>
      <c r="T832" s="49" t="s">
        <v>19</v>
      </c>
      <c r="W832" s="7"/>
    </row>
    <row r="833" spans="1:23" x14ac:dyDescent="0.25">
      <c r="A833" s="49" t="str">
        <f t="shared" si="12"/>
        <v>41850Kern1_22All</v>
      </c>
      <c r="B833" s="7">
        <v>41850</v>
      </c>
      <c r="C833" s="49">
        <v>22</v>
      </c>
      <c r="D833" s="49" t="s">
        <v>11</v>
      </c>
      <c r="E833" s="49">
        <v>2.9180084000000002</v>
      </c>
      <c r="F833" s="49">
        <v>2.8816592000000001</v>
      </c>
      <c r="G833" s="49">
        <v>1</v>
      </c>
      <c r="H833" s="49">
        <v>704.9</v>
      </c>
      <c r="I833" s="49">
        <v>7206.0919999999996</v>
      </c>
      <c r="J833" s="49">
        <v>95.5</v>
      </c>
      <c r="K833" s="49">
        <v>1.3494880000000001E-2</v>
      </c>
      <c r="L833" s="49">
        <v>1.301222E-2</v>
      </c>
      <c r="M833" s="49">
        <v>8.5620799999999997E-2</v>
      </c>
      <c r="N833" s="49">
        <v>3.6349199999999998E-2</v>
      </c>
      <c r="O833" s="49">
        <v>-7.3245420000000006E-2</v>
      </c>
      <c r="P833" s="49">
        <v>-9.0298199999999992E-3</v>
      </c>
      <c r="Q833" s="49">
        <v>3.6349199999999998E-2</v>
      </c>
      <c r="R833" s="49">
        <v>8.1728220000000004E-2</v>
      </c>
      <c r="S833" s="49">
        <v>0.14594382</v>
      </c>
      <c r="T833" s="49" t="s">
        <v>19</v>
      </c>
      <c r="W833" s="7"/>
    </row>
    <row r="834" spans="1:23" x14ac:dyDescent="0.25">
      <c r="A834" s="49" t="str">
        <f t="shared" si="12"/>
        <v>41850Kern1_16All</v>
      </c>
      <c r="B834" s="7">
        <v>41850</v>
      </c>
      <c r="C834" s="49">
        <v>16</v>
      </c>
      <c r="D834" s="49" t="s">
        <v>11</v>
      </c>
      <c r="E834" s="49">
        <v>3.0062250000000001</v>
      </c>
      <c r="F834" s="49">
        <v>3.1069073999999999</v>
      </c>
      <c r="G834" s="49">
        <v>1</v>
      </c>
      <c r="H834" s="49">
        <v>704.9</v>
      </c>
      <c r="I834" s="49">
        <v>7206.0919999999996</v>
      </c>
      <c r="J834" s="49">
        <v>100.5</v>
      </c>
      <c r="K834" s="49">
        <v>1.5627519999999999E-2</v>
      </c>
      <c r="L834" s="49">
        <v>1.521054E-2</v>
      </c>
      <c r="M834" s="49">
        <v>9.9615599999999999E-2</v>
      </c>
      <c r="N834" s="49">
        <v>-0.10068240000000001</v>
      </c>
      <c r="O834" s="49">
        <v>-0.22819037</v>
      </c>
      <c r="P834" s="49">
        <v>-0.15347867000000001</v>
      </c>
      <c r="Q834" s="49">
        <v>-0.10068240000000001</v>
      </c>
      <c r="R834" s="49">
        <v>-4.7886129999999999E-2</v>
      </c>
      <c r="S834" s="49">
        <v>2.682557E-2</v>
      </c>
      <c r="T834" s="49" t="s">
        <v>19</v>
      </c>
      <c r="W834" s="7"/>
    </row>
    <row r="835" spans="1:23" x14ac:dyDescent="0.25">
      <c r="A835" s="49" t="str">
        <f t="shared" ref="A835:A898" si="13">CONCATENATE(B835,D835,G835,"_",C835,T835)</f>
        <v>41850Kern1_4All</v>
      </c>
      <c r="B835" s="7">
        <v>41850</v>
      </c>
      <c r="C835" s="49">
        <v>4</v>
      </c>
      <c r="D835" s="49" t="s">
        <v>11</v>
      </c>
      <c r="E835" s="49">
        <v>1.2469341</v>
      </c>
      <c r="F835" s="49">
        <v>1.2027223</v>
      </c>
      <c r="G835" s="49">
        <v>1</v>
      </c>
      <c r="H835" s="49">
        <v>704.9</v>
      </c>
      <c r="I835" s="49">
        <v>7206.0919999999996</v>
      </c>
      <c r="J835" s="49">
        <v>83.5</v>
      </c>
      <c r="K835" s="49">
        <v>8.3672899999999995E-3</v>
      </c>
      <c r="L835" s="49">
        <v>7.7989000000000001E-3</v>
      </c>
      <c r="M835" s="49">
        <v>5.2218000000000001E-2</v>
      </c>
      <c r="N835" s="49">
        <v>4.4211800000000002E-2</v>
      </c>
      <c r="O835" s="49">
        <v>-2.262724E-2</v>
      </c>
      <c r="P835" s="49">
        <v>1.6536260000000001E-2</v>
      </c>
      <c r="Q835" s="49">
        <v>4.4211800000000002E-2</v>
      </c>
      <c r="R835" s="49">
        <v>7.1887339999999994E-2</v>
      </c>
      <c r="S835" s="49">
        <v>0.11105084</v>
      </c>
      <c r="T835" s="49" t="s">
        <v>19</v>
      </c>
      <c r="W835" s="7"/>
    </row>
    <row r="836" spans="1:23" x14ac:dyDescent="0.25">
      <c r="A836" s="49" t="str">
        <f t="shared" si="13"/>
        <v>41850Kern1_1All</v>
      </c>
      <c r="B836" s="7">
        <v>41850</v>
      </c>
      <c r="C836" s="49">
        <v>1</v>
      </c>
      <c r="D836" s="49" t="s">
        <v>11</v>
      </c>
      <c r="E836" s="49">
        <v>1.6674252000000001</v>
      </c>
      <c r="F836" s="49">
        <v>1.7245661000000001</v>
      </c>
      <c r="G836" s="49">
        <v>1</v>
      </c>
      <c r="H836" s="49">
        <v>704.9</v>
      </c>
      <c r="I836" s="49">
        <v>7206.0919999999996</v>
      </c>
      <c r="J836" s="49">
        <v>88</v>
      </c>
      <c r="K836" s="49">
        <v>1.008508E-2</v>
      </c>
      <c r="L836" s="49">
        <v>1.14342E-2</v>
      </c>
      <c r="M836" s="49">
        <v>6.9787799999999997E-2</v>
      </c>
      <c r="N836" s="49">
        <v>-5.7140900000000001E-2</v>
      </c>
      <c r="O836" s="49">
        <v>-0.14646928000000001</v>
      </c>
      <c r="P836" s="49">
        <v>-9.4128429999999999E-2</v>
      </c>
      <c r="Q836" s="49">
        <v>-5.7140900000000001E-2</v>
      </c>
      <c r="R836" s="49">
        <v>-2.015337E-2</v>
      </c>
      <c r="S836" s="49">
        <v>3.2187479999999997E-2</v>
      </c>
      <c r="T836" s="49" t="s">
        <v>19</v>
      </c>
      <c r="W836" s="7"/>
    </row>
    <row r="837" spans="1:23" x14ac:dyDescent="0.25">
      <c r="A837" s="49" t="str">
        <f t="shared" si="13"/>
        <v>41850Kern1_7All</v>
      </c>
      <c r="B837" s="7">
        <v>41850</v>
      </c>
      <c r="C837" s="49">
        <v>7</v>
      </c>
      <c r="D837" s="49" t="s">
        <v>11</v>
      </c>
      <c r="E837" s="49">
        <v>1.0830565999999999</v>
      </c>
      <c r="F837" s="49">
        <v>1.0686956999999999</v>
      </c>
      <c r="G837" s="49">
        <v>1</v>
      </c>
      <c r="H837" s="49">
        <v>704.9</v>
      </c>
      <c r="I837" s="49">
        <v>7206.0919999999996</v>
      </c>
      <c r="J837" s="49">
        <v>81</v>
      </c>
      <c r="K837" s="49">
        <v>7.14008E-3</v>
      </c>
      <c r="L837" s="49">
        <v>6.9361500000000003E-3</v>
      </c>
      <c r="M837" s="49">
        <v>4.5469599999999999E-2</v>
      </c>
      <c r="N837" s="49">
        <v>1.4360899999999999E-2</v>
      </c>
      <c r="O837" s="49">
        <v>-4.3840190000000001E-2</v>
      </c>
      <c r="P837" s="49">
        <v>-9.7379900000000002E-3</v>
      </c>
      <c r="Q837" s="49">
        <v>1.4360899999999999E-2</v>
      </c>
      <c r="R837" s="49">
        <v>3.8459790000000001E-2</v>
      </c>
      <c r="S837" s="49">
        <v>7.2561990000000007E-2</v>
      </c>
      <c r="T837" s="49" t="s">
        <v>19</v>
      </c>
      <c r="W837" s="7"/>
    </row>
    <row r="838" spans="1:23" x14ac:dyDescent="0.25">
      <c r="A838" s="49" t="str">
        <f t="shared" si="13"/>
        <v>41850Kern1_14All</v>
      </c>
      <c r="B838" s="7">
        <v>41850</v>
      </c>
      <c r="C838" s="49">
        <v>14</v>
      </c>
      <c r="D838" s="49" t="s">
        <v>11</v>
      </c>
      <c r="E838" s="49">
        <v>2.5090739000000002</v>
      </c>
      <c r="F838" s="49">
        <v>2.6059570000000001</v>
      </c>
      <c r="G838" s="49">
        <v>1</v>
      </c>
      <c r="H838" s="49">
        <v>704.9</v>
      </c>
      <c r="I838" s="49">
        <v>7206.0919999999996</v>
      </c>
      <c r="J838" s="49">
        <v>98.5</v>
      </c>
      <c r="K838" s="49">
        <v>1.5651470000000001E-2</v>
      </c>
      <c r="L838" s="49">
        <v>1.537559E-2</v>
      </c>
      <c r="M838" s="49">
        <v>0.10023360000000001</v>
      </c>
      <c r="N838" s="49">
        <v>-9.68831E-2</v>
      </c>
      <c r="O838" s="49">
        <v>-0.22518210999999999</v>
      </c>
      <c r="P838" s="49">
        <v>-0.15000690999999999</v>
      </c>
      <c r="Q838" s="49">
        <v>-9.68831E-2</v>
      </c>
      <c r="R838" s="49">
        <v>-4.3759289999999999E-2</v>
      </c>
      <c r="S838" s="49">
        <v>3.1415909999999998E-2</v>
      </c>
      <c r="T838" s="49" t="s">
        <v>19</v>
      </c>
      <c r="W838" s="7"/>
    </row>
    <row r="839" spans="1:23" x14ac:dyDescent="0.25">
      <c r="A839" s="49" t="str">
        <f t="shared" si="13"/>
        <v>41850Kern1_5All</v>
      </c>
      <c r="B839" s="7">
        <v>41850</v>
      </c>
      <c r="C839" s="49">
        <v>5</v>
      </c>
      <c r="D839" s="49" t="s">
        <v>11</v>
      </c>
      <c r="E839" s="49">
        <v>1.1788156000000001</v>
      </c>
      <c r="F839" s="49">
        <v>1.1285961</v>
      </c>
      <c r="G839" s="49">
        <v>1</v>
      </c>
      <c r="H839" s="49">
        <v>704.9</v>
      </c>
      <c r="I839" s="49">
        <v>7206.0919999999996</v>
      </c>
      <c r="J839" s="49">
        <v>83</v>
      </c>
      <c r="K839" s="49">
        <v>7.6163799999999999E-3</v>
      </c>
      <c r="L839" s="49">
        <v>7.0541700000000002E-3</v>
      </c>
      <c r="M839" s="49">
        <v>4.7388399999999997E-2</v>
      </c>
      <c r="N839" s="49">
        <v>5.02195E-2</v>
      </c>
      <c r="O839" s="49">
        <v>-1.043765E-2</v>
      </c>
      <c r="P839" s="49">
        <v>2.5103650000000002E-2</v>
      </c>
      <c r="Q839" s="49">
        <v>5.02195E-2</v>
      </c>
      <c r="R839" s="49">
        <v>7.5335349999999995E-2</v>
      </c>
      <c r="S839" s="49">
        <v>0.11087664999999999</v>
      </c>
      <c r="T839" s="49" t="s">
        <v>19</v>
      </c>
      <c r="W839" s="7"/>
    </row>
    <row r="840" spans="1:23" x14ac:dyDescent="0.25">
      <c r="A840" s="49" t="str">
        <f t="shared" si="13"/>
        <v>41850Kern1_11All</v>
      </c>
      <c r="B840" s="7">
        <v>41850</v>
      </c>
      <c r="C840" s="49">
        <v>11</v>
      </c>
      <c r="D840" s="49" t="s">
        <v>11</v>
      </c>
      <c r="E840" s="49">
        <v>1.6371692</v>
      </c>
      <c r="F840" s="49">
        <v>1.5654371</v>
      </c>
      <c r="G840" s="49">
        <v>1</v>
      </c>
      <c r="H840" s="49">
        <v>704.9</v>
      </c>
      <c r="I840" s="49">
        <v>7206.0919999999996</v>
      </c>
      <c r="J840" s="49">
        <v>92.5</v>
      </c>
      <c r="K840" s="49">
        <v>1.1874010000000001E-2</v>
      </c>
      <c r="L840" s="49">
        <v>1.0268309999999999E-2</v>
      </c>
      <c r="M840" s="49">
        <v>7.1592299999999998E-2</v>
      </c>
      <c r="N840" s="49">
        <v>7.1732099999999993E-2</v>
      </c>
      <c r="O840" s="49">
        <v>-1.990604E-2</v>
      </c>
      <c r="P840" s="49">
        <v>3.3788180000000001E-2</v>
      </c>
      <c r="Q840" s="49">
        <v>7.1732099999999993E-2</v>
      </c>
      <c r="R840" s="49">
        <v>0.10967602</v>
      </c>
      <c r="S840" s="49">
        <v>0.16337024</v>
      </c>
      <c r="T840" s="49" t="s">
        <v>19</v>
      </c>
      <c r="W840" s="7"/>
    </row>
    <row r="841" spans="1:23" x14ac:dyDescent="0.25">
      <c r="A841" s="49" t="str">
        <f t="shared" si="13"/>
        <v>41850Kern1_18All</v>
      </c>
      <c r="B841" s="7">
        <v>41850</v>
      </c>
      <c r="C841" s="49">
        <v>18</v>
      </c>
      <c r="D841" s="49" t="s">
        <v>11</v>
      </c>
      <c r="E841" s="49">
        <v>3.3350871999999998</v>
      </c>
      <c r="F841" s="49">
        <v>3.4088826999999999</v>
      </c>
      <c r="G841" s="49">
        <v>1</v>
      </c>
      <c r="H841" s="49">
        <v>704.9</v>
      </c>
      <c r="I841" s="49">
        <v>7206.0919999999996</v>
      </c>
      <c r="J841" s="49">
        <v>102</v>
      </c>
      <c r="K841" s="49">
        <v>1.480565E-2</v>
      </c>
      <c r="L841" s="49">
        <v>1.502787E-2</v>
      </c>
      <c r="M841" s="49">
        <v>9.6419699999999997E-2</v>
      </c>
      <c r="N841" s="49">
        <v>-7.37955E-2</v>
      </c>
      <c r="O841" s="49">
        <v>-0.19721272000000001</v>
      </c>
      <c r="P841" s="49">
        <v>-0.12489794</v>
      </c>
      <c r="Q841" s="49">
        <v>-7.37955E-2</v>
      </c>
      <c r="R841" s="49">
        <v>-2.2693060000000001E-2</v>
      </c>
      <c r="S841" s="49">
        <v>4.9621720000000001E-2</v>
      </c>
      <c r="T841" s="49" t="s">
        <v>19</v>
      </c>
      <c r="W841" s="7"/>
    </row>
    <row r="842" spans="1:23" x14ac:dyDescent="0.25">
      <c r="A842" s="49" t="str">
        <f t="shared" si="13"/>
        <v>41850Kern2_8All</v>
      </c>
      <c r="B842" s="7">
        <v>41850</v>
      </c>
      <c r="C842" s="49">
        <v>8</v>
      </c>
      <c r="D842" s="49" t="s">
        <v>11</v>
      </c>
      <c r="E842" s="49">
        <v>1.1255333999999999</v>
      </c>
      <c r="F842" s="49">
        <v>1.1422409</v>
      </c>
      <c r="G842" s="49">
        <v>2</v>
      </c>
      <c r="H842" s="49">
        <v>715.97699999999998</v>
      </c>
      <c r="I842" s="49">
        <v>7206.0919999999996</v>
      </c>
      <c r="J842" s="49">
        <v>82.5</v>
      </c>
      <c r="K842" s="49">
        <v>7.3717000000000001E-3</v>
      </c>
      <c r="L842" s="49">
        <v>8.0681699999999995E-3</v>
      </c>
      <c r="M842" s="49">
        <v>4.9942300000000002E-2</v>
      </c>
      <c r="N842" s="49">
        <v>-1.67075E-2</v>
      </c>
      <c r="O842" s="49">
        <v>-8.0633640000000006E-2</v>
      </c>
      <c r="P842" s="49">
        <v>-4.3176920000000001E-2</v>
      </c>
      <c r="Q842" s="49">
        <v>-1.67075E-2</v>
      </c>
      <c r="R842" s="49">
        <v>9.7619200000000003E-3</v>
      </c>
      <c r="S842" s="49">
        <v>4.7218639999999999E-2</v>
      </c>
      <c r="T842" s="49" t="s">
        <v>19</v>
      </c>
      <c r="W842" s="7"/>
    </row>
    <row r="843" spans="1:23" x14ac:dyDescent="0.25">
      <c r="A843" s="49" t="str">
        <f t="shared" si="13"/>
        <v>41850Kern2_22All</v>
      </c>
      <c r="B843" s="7">
        <v>41850</v>
      </c>
      <c r="C843" s="49">
        <v>22</v>
      </c>
      <c r="D843" s="49" t="s">
        <v>11</v>
      </c>
      <c r="E843" s="49">
        <v>2.9180084000000002</v>
      </c>
      <c r="F843" s="49">
        <v>2.9193221999999999</v>
      </c>
      <c r="G843" s="49">
        <v>2</v>
      </c>
      <c r="H843" s="49">
        <v>715.97699999999998</v>
      </c>
      <c r="I843" s="49">
        <v>7206.0919999999996</v>
      </c>
      <c r="J843" s="49">
        <v>95.5</v>
      </c>
      <c r="K843" s="49">
        <v>1.3494880000000001E-2</v>
      </c>
      <c r="L843" s="49">
        <v>1.372054E-2</v>
      </c>
      <c r="M843" s="49">
        <v>8.7864300000000006E-2</v>
      </c>
      <c r="N843" s="49">
        <v>-1.3138E-3</v>
      </c>
      <c r="O843" s="49">
        <v>-0.1137801</v>
      </c>
      <c r="P843" s="49">
        <v>-4.7881880000000002E-2</v>
      </c>
      <c r="Q843" s="49">
        <v>-1.3138E-3</v>
      </c>
      <c r="R843" s="49">
        <v>4.5254280000000001E-2</v>
      </c>
      <c r="S843" s="49">
        <v>0.1111525</v>
      </c>
      <c r="T843" s="49" t="s">
        <v>19</v>
      </c>
      <c r="W843" s="7"/>
    </row>
    <row r="844" spans="1:23" x14ac:dyDescent="0.25">
      <c r="A844" s="49" t="str">
        <f t="shared" si="13"/>
        <v>41850Kern2_6All</v>
      </c>
      <c r="B844" s="7">
        <v>41850</v>
      </c>
      <c r="C844" s="49">
        <v>6</v>
      </c>
      <c r="D844" s="49" t="s">
        <v>11</v>
      </c>
      <c r="E844" s="49">
        <v>1.1538930000000001</v>
      </c>
      <c r="F844" s="49">
        <v>1.0506226999999999</v>
      </c>
      <c r="G844" s="49">
        <v>2</v>
      </c>
      <c r="H844" s="49">
        <v>715.97699999999998</v>
      </c>
      <c r="I844" s="49">
        <v>7206.0919999999996</v>
      </c>
      <c r="J844" s="49">
        <v>82</v>
      </c>
      <c r="K844" s="49">
        <v>7.5197099999999998E-3</v>
      </c>
      <c r="L844" s="49">
        <v>6.4559999999999999E-3</v>
      </c>
      <c r="M844" s="49">
        <v>4.5153400000000003E-2</v>
      </c>
      <c r="N844" s="49">
        <v>0.1032703</v>
      </c>
      <c r="O844" s="49">
        <v>4.5473949999999999E-2</v>
      </c>
      <c r="P844" s="49">
        <v>7.9339000000000007E-2</v>
      </c>
      <c r="Q844" s="49">
        <v>0.1032703</v>
      </c>
      <c r="R844" s="49">
        <v>0.1272016</v>
      </c>
      <c r="S844" s="49">
        <v>0.16106665000000001</v>
      </c>
      <c r="T844" s="49" t="s">
        <v>19</v>
      </c>
      <c r="W844" s="7"/>
    </row>
    <row r="845" spans="1:23" x14ac:dyDescent="0.25">
      <c r="A845" s="49" t="str">
        <f t="shared" si="13"/>
        <v>41850Kern2_4All</v>
      </c>
      <c r="B845" s="7">
        <v>41850</v>
      </c>
      <c r="C845" s="49">
        <v>4</v>
      </c>
      <c r="D845" s="49" t="s">
        <v>11</v>
      </c>
      <c r="E845" s="49">
        <v>1.2469341</v>
      </c>
      <c r="F845" s="49">
        <v>1.2013612</v>
      </c>
      <c r="G845" s="49">
        <v>2</v>
      </c>
      <c r="H845" s="49">
        <v>715.97699999999998</v>
      </c>
      <c r="I845" s="49">
        <v>7206.0919999999996</v>
      </c>
      <c r="J845" s="49">
        <v>83.5</v>
      </c>
      <c r="K845" s="49">
        <v>8.3672899999999995E-3</v>
      </c>
      <c r="L845" s="49">
        <v>7.2874100000000002E-3</v>
      </c>
      <c r="M845" s="49">
        <v>5.0560899999999999E-2</v>
      </c>
      <c r="N845" s="49">
        <v>4.55729E-2</v>
      </c>
      <c r="O845" s="49">
        <v>-1.914505E-2</v>
      </c>
      <c r="P845" s="49">
        <v>1.877562E-2</v>
      </c>
      <c r="Q845" s="49">
        <v>4.55729E-2</v>
      </c>
      <c r="R845" s="49">
        <v>7.2370180000000006E-2</v>
      </c>
      <c r="S845" s="49">
        <v>0.11029085</v>
      </c>
      <c r="T845" s="49" t="s">
        <v>19</v>
      </c>
      <c r="W845" s="7"/>
    </row>
    <row r="846" spans="1:23" x14ac:dyDescent="0.25">
      <c r="A846" s="49" t="str">
        <f t="shared" si="13"/>
        <v>41850Kern2_13All</v>
      </c>
      <c r="B846" s="7">
        <v>41850</v>
      </c>
      <c r="C846" s="49">
        <v>13</v>
      </c>
      <c r="D846" s="49" t="s">
        <v>11</v>
      </c>
      <c r="E846" s="49">
        <v>2.2594341999999998</v>
      </c>
      <c r="F846" s="49">
        <v>2.4293798</v>
      </c>
      <c r="G846" s="49">
        <v>2</v>
      </c>
      <c r="H846" s="49">
        <v>715.97699999999998</v>
      </c>
      <c r="I846" s="49">
        <v>7206.0919999999996</v>
      </c>
      <c r="J846" s="49">
        <v>97.5</v>
      </c>
      <c r="K846" s="49">
        <v>1.4921449999999999E-2</v>
      </c>
      <c r="L846" s="49">
        <v>1.5144650000000001E-2</v>
      </c>
      <c r="M846" s="49">
        <v>9.7064800000000007E-2</v>
      </c>
      <c r="N846" s="49">
        <v>-0.1699456</v>
      </c>
      <c r="O846" s="49">
        <v>-0.29418854</v>
      </c>
      <c r="P846" s="49">
        <v>-0.22138994000000001</v>
      </c>
      <c r="Q846" s="49">
        <v>-0.1699456</v>
      </c>
      <c r="R846" s="49">
        <v>-0.11850126</v>
      </c>
      <c r="S846" s="49">
        <v>-4.5702659999999999E-2</v>
      </c>
      <c r="T846" s="49" t="s">
        <v>19</v>
      </c>
      <c r="W846" s="7"/>
    </row>
    <row r="847" spans="1:23" x14ac:dyDescent="0.25">
      <c r="A847" s="49" t="str">
        <f t="shared" si="13"/>
        <v>41850Kern2_10All</v>
      </c>
      <c r="B847" s="7">
        <v>41850</v>
      </c>
      <c r="C847" s="49">
        <v>10</v>
      </c>
      <c r="D847" s="49" t="s">
        <v>11</v>
      </c>
      <c r="E847" s="49">
        <v>1.3736360999999999</v>
      </c>
      <c r="F847" s="49">
        <v>1.3296627999999999</v>
      </c>
      <c r="G847" s="49">
        <v>2</v>
      </c>
      <c r="H847" s="49">
        <v>715.97699999999998</v>
      </c>
      <c r="I847" s="49">
        <v>7206.0919999999996</v>
      </c>
      <c r="J847" s="49">
        <v>89.5</v>
      </c>
      <c r="K847" s="49">
        <v>1.020546E-2</v>
      </c>
      <c r="L847" s="49">
        <v>1.0005180000000001E-2</v>
      </c>
      <c r="M847" s="49">
        <v>6.5220500000000001E-2</v>
      </c>
      <c r="N847" s="49">
        <v>4.39733E-2</v>
      </c>
      <c r="O847" s="49">
        <v>-3.9508939999999999E-2</v>
      </c>
      <c r="P847" s="49">
        <v>9.4064300000000003E-3</v>
      </c>
      <c r="Q847" s="49">
        <v>4.39733E-2</v>
      </c>
      <c r="R847" s="49">
        <v>7.8540159999999998E-2</v>
      </c>
      <c r="S847" s="49">
        <v>0.12745554000000001</v>
      </c>
      <c r="T847" s="49" t="s">
        <v>19</v>
      </c>
      <c r="W847" s="7"/>
    </row>
    <row r="848" spans="1:23" x14ac:dyDescent="0.25">
      <c r="A848" s="49" t="str">
        <f t="shared" si="13"/>
        <v>41850Kern2_7All</v>
      </c>
      <c r="B848" s="7">
        <v>41850</v>
      </c>
      <c r="C848" s="49">
        <v>7</v>
      </c>
      <c r="D848" s="49" t="s">
        <v>11</v>
      </c>
      <c r="E848" s="49">
        <v>1.0830565999999999</v>
      </c>
      <c r="F848" s="49">
        <v>1.0916939999999999</v>
      </c>
      <c r="G848" s="49">
        <v>2</v>
      </c>
      <c r="H848" s="49">
        <v>715.97699999999998</v>
      </c>
      <c r="I848" s="49">
        <v>7206.0919999999996</v>
      </c>
      <c r="J848" s="49">
        <v>81</v>
      </c>
      <c r="K848" s="49">
        <v>7.14008E-3</v>
      </c>
      <c r="L848" s="49">
        <v>7.4791500000000004E-3</v>
      </c>
      <c r="M848" s="49">
        <v>4.7226600000000001E-2</v>
      </c>
      <c r="N848" s="49">
        <v>-8.6373999999999999E-3</v>
      </c>
      <c r="O848" s="49">
        <v>-6.9087449999999995E-2</v>
      </c>
      <c r="P848" s="49">
        <v>-3.3667500000000003E-2</v>
      </c>
      <c r="Q848" s="49">
        <v>-8.6373999999999999E-3</v>
      </c>
      <c r="R848" s="49">
        <v>1.63927E-2</v>
      </c>
      <c r="S848" s="49">
        <v>5.1812650000000002E-2</v>
      </c>
      <c r="T848" s="49" t="s">
        <v>19</v>
      </c>
      <c r="W848" s="7"/>
    </row>
    <row r="849" spans="1:23" x14ac:dyDescent="0.25">
      <c r="A849" s="49" t="str">
        <f t="shared" si="13"/>
        <v>41850Kern2_19All</v>
      </c>
      <c r="B849" s="7">
        <v>41850</v>
      </c>
      <c r="C849" s="49">
        <v>19</v>
      </c>
      <c r="D849" s="49" t="s">
        <v>11</v>
      </c>
      <c r="E849" s="49">
        <v>3.3393193999999999</v>
      </c>
      <c r="F849" s="49">
        <v>3.4481693999999998</v>
      </c>
      <c r="G849" s="49">
        <v>2</v>
      </c>
      <c r="H849" s="49">
        <v>715.97699999999998</v>
      </c>
      <c r="I849" s="49">
        <v>7206.0919999999996</v>
      </c>
      <c r="J849" s="49">
        <v>100</v>
      </c>
      <c r="K849" s="49">
        <v>1.478432E-2</v>
      </c>
      <c r="L849" s="49">
        <v>1.4465159999999999E-2</v>
      </c>
      <c r="M849" s="49">
        <v>9.4387899999999997E-2</v>
      </c>
      <c r="N849" s="49">
        <v>-0.10885</v>
      </c>
      <c r="O849" s="49">
        <v>-0.22966650999999999</v>
      </c>
      <c r="P849" s="49">
        <v>-0.15887559000000001</v>
      </c>
      <c r="Q849" s="49">
        <v>-0.10885</v>
      </c>
      <c r="R849" s="49">
        <v>-5.8824410000000001E-2</v>
      </c>
      <c r="S849" s="49">
        <v>1.196651E-2</v>
      </c>
      <c r="T849" s="49" t="s">
        <v>19</v>
      </c>
      <c r="W849" s="7"/>
    </row>
    <row r="850" spans="1:23" x14ac:dyDescent="0.25">
      <c r="A850" s="49" t="str">
        <f t="shared" si="13"/>
        <v>41850Kern2_5All</v>
      </c>
      <c r="B850" s="7">
        <v>41850</v>
      </c>
      <c r="C850" s="49">
        <v>5</v>
      </c>
      <c r="D850" s="49" t="s">
        <v>11</v>
      </c>
      <c r="E850" s="49">
        <v>1.1788156000000001</v>
      </c>
      <c r="F850" s="49">
        <v>1.1469691</v>
      </c>
      <c r="G850" s="49">
        <v>2</v>
      </c>
      <c r="H850" s="49">
        <v>715.97699999999998</v>
      </c>
      <c r="I850" s="49">
        <v>7206.0919999999996</v>
      </c>
      <c r="J850" s="49">
        <v>83</v>
      </c>
      <c r="K850" s="49">
        <v>7.6163799999999999E-3</v>
      </c>
      <c r="L850" s="49">
        <v>7.1890299999999999E-3</v>
      </c>
      <c r="M850" s="49">
        <v>4.77724E-2</v>
      </c>
      <c r="N850" s="49">
        <v>3.18465E-2</v>
      </c>
      <c r="O850" s="49">
        <v>-2.9302169999999999E-2</v>
      </c>
      <c r="P850" s="49">
        <v>6.5271299999999999E-3</v>
      </c>
      <c r="Q850" s="49">
        <v>3.18465E-2</v>
      </c>
      <c r="R850" s="49">
        <v>5.7165870000000001E-2</v>
      </c>
      <c r="S850" s="49">
        <v>9.2995170000000002E-2</v>
      </c>
      <c r="T850" s="49" t="s">
        <v>19</v>
      </c>
      <c r="W850" s="7"/>
    </row>
    <row r="851" spans="1:23" x14ac:dyDescent="0.25">
      <c r="A851" s="49" t="str">
        <f t="shared" si="13"/>
        <v>41850Kern2_2All</v>
      </c>
      <c r="B851" s="7">
        <v>41850</v>
      </c>
      <c r="C851" s="49">
        <v>2</v>
      </c>
      <c r="D851" s="49" t="s">
        <v>11</v>
      </c>
      <c r="E851" s="49">
        <v>1.449039</v>
      </c>
      <c r="F851" s="49">
        <v>1.4423374</v>
      </c>
      <c r="G851" s="49">
        <v>2</v>
      </c>
      <c r="H851" s="49">
        <v>715.97699999999998</v>
      </c>
      <c r="I851" s="49">
        <v>7206.0919999999996</v>
      </c>
      <c r="J851" s="49">
        <v>87</v>
      </c>
      <c r="K851" s="49">
        <v>9.2620700000000007E-3</v>
      </c>
      <c r="L851" s="49">
        <v>9.0032900000000006E-3</v>
      </c>
      <c r="M851" s="49">
        <v>5.8939699999999998E-2</v>
      </c>
      <c r="N851" s="49">
        <v>6.7016000000000003E-3</v>
      </c>
      <c r="O851" s="49">
        <v>-6.8741220000000006E-2</v>
      </c>
      <c r="P851" s="49">
        <v>-2.453644E-2</v>
      </c>
      <c r="Q851" s="49">
        <v>6.7016000000000003E-3</v>
      </c>
      <c r="R851" s="49">
        <v>3.7939639999999997E-2</v>
      </c>
      <c r="S851" s="49">
        <v>8.2144419999999996E-2</v>
      </c>
      <c r="T851" s="49" t="s">
        <v>19</v>
      </c>
      <c r="W851" s="7"/>
    </row>
    <row r="852" spans="1:23" x14ac:dyDescent="0.25">
      <c r="A852" s="49" t="str">
        <f t="shared" si="13"/>
        <v>41850Kern2_12All</v>
      </c>
      <c r="B852" s="7">
        <v>41850</v>
      </c>
      <c r="C852" s="49">
        <v>12</v>
      </c>
      <c r="D852" s="49" t="s">
        <v>11</v>
      </c>
      <c r="E852" s="49">
        <v>1.9386667</v>
      </c>
      <c r="F852" s="49">
        <v>1.6584083999999999</v>
      </c>
      <c r="G852" s="49">
        <v>2</v>
      </c>
      <c r="H852" s="49">
        <v>715.97699999999998</v>
      </c>
      <c r="I852" s="49">
        <v>7206.0919999999996</v>
      </c>
      <c r="J852" s="49">
        <v>95.5</v>
      </c>
      <c r="K852" s="49">
        <v>1.386917E-2</v>
      </c>
      <c r="L852" s="49">
        <v>1.195563E-2</v>
      </c>
      <c r="M852" s="49">
        <v>8.3427600000000005E-2</v>
      </c>
      <c r="N852" s="49">
        <v>0.28025830000000002</v>
      </c>
      <c r="O852" s="49">
        <v>0.17347097</v>
      </c>
      <c r="P852" s="49">
        <v>0.23604167000000001</v>
      </c>
      <c r="Q852" s="49">
        <v>0.28025830000000002</v>
      </c>
      <c r="R852" s="49">
        <v>0.32447492999999999</v>
      </c>
      <c r="S852" s="49">
        <v>0.38704562999999997</v>
      </c>
      <c r="T852" s="49" t="s">
        <v>19</v>
      </c>
      <c r="W852" s="7"/>
    </row>
    <row r="853" spans="1:23" x14ac:dyDescent="0.25">
      <c r="A853" s="49" t="str">
        <f t="shared" si="13"/>
        <v>41850Kern2_11All</v>
      </c>
      <c r="B853" s="7">
        <v>41850</v>
      </c>
      <c r="C853" s="49">
        <v>11</v>
      </c>
      <c r="D853" s="49" t="s">
        <v>11</v>
      </c>
      <c r="E853" s="49">
        <v>1.6371692</v>
      </c>
      <c r="F853" s="49">
        <v>1.5108804</v>
      </c>
      <c r="G853" s="49">
        <v>2</v>
      </c>
      <c r="H853" s="49">
        <v>715.97699999999998</v>
      </c>
      <c r="I853" s="49">
        <v>7206.0919999999996</v>
      </c>
      <c r="J853" s="49">
        <v>92.5</v>
      </c>
      <c r="K853" s="49">
        <v>1.1874010000000001E-2</v>
      </c>
      <c r="L853" s="49">
        <v>1.1549439999999999E-2</v>
      </c>
      <c r="M853" s="49">
        <v>7.5584499999999999E-2</v>
      </c>
      <c r="N853" s="49">
        <v>0.12628880000000001</v>
      </c>
      <c r="O853" s="49">
        <v>2.954064E-2</v>
      </c>
      <c r="P853" s="49">
        <v>8.6229009999999995E-2</v>
      </c>
      <c r="Q853" s="49">
        <v>0.12628880000000001</v>
      </c>
      <c r="R853" s="49">
        <v>0.16634858</v>
      </c>
      <c r="S853" s="49">
        <v>0.22303696000000001</v>
      </c>
      <c r="T853" s="49" t="s">
        <v>19</v>
      </c>
      <c r="W853" s="7"/>
    </row>
    <row r="854" spans="1:23" x14ac:dyDescent="0.25">
      <c r="A854" s="49" t="str">
        <f t="shared" si="13"/>
        <v>41850Kern2_21All</v>
      </c>
      <c r="B854" s="7">
        <v>41850</v>
      </c>
      <c r="C854" s="49">
        <v>21</v>
      </c>
      <c r="D854" s="49" t="s">
        <v>11</v>
      </c>
      <c r="E854" s="49">
        <v>3.0859030999999999</v>
      </c>
      <c r="F854" s="49">
        <v>3.1114581000000001</v>
      </c>
      <c r="G854" s="49">
        <v>2</v>
      </c>
      <c r="H854" s="49">
        <v>715.97699999999998</v>
      </c>
      <c r="I854" s="49">
        <v>7206.0919999999996</v>
      </c>
      <c r="J854" s="49">
        <v>97.5</v>
      </c>
      <c r="K854" s="49">
        <v>1.405605E-2</v>
      </c>
      <c r="L854" s="49">
        <v>1.362026E-2</v>
      </c>
      <c r="M854" s="49">
        <v>8.9306099999999999E-2</v>
      </c>
      <c r="N854" s="49">
        <v>-2.5555000000000001E-2</v>
      </c>
      <c r="O854" s="49">
        <v>-0.13986681000000001</v>
      </c>
      <c r="P854" s="49">
        <v>-7.2887229999999997E-2</v>
      </c>
      <c r="Q854" s="49">
        <v>-2.5555000000000001E-2</v>
      </c>
      <c r="R854" s="49">
        <v>2.1777230000000002E-2</v>
      </c>
      <c r="S854" s="49">
        <v>8.8756810000000005E-2</v>
      </c>
      <c r="T854" s="49" t="s">
        <v>19</v>
      </c>
      <c r="W854" s="7"/>
    </row>
    <row r="855" spans="1:23" x14ac:dyDescent="0.25">
      <c r="A855" s="49" t="str">
        <f t="shared" si="13"/>
        <v>41850Kern2_15All</v>
      </c>
      <c r="B855" s="7">
        <v>41850</v>
      </c>
      <c r="C855" s="49">
        <v>15</v>
      </c>
      <c r="D855" s="49" t="s">
        <v>11</v>
      </c>
      <c r="E855" s="49">
        <v>2.7788738999999998</v>
      </c>
      <c r="F855" s="49">
        <v>2.9171165000000001</v>
      </c>
      <c r="G855" s="49">
        <v>2</v>
      </c>
      <c r="H855" s="49">
        <v>715.97699999999998</v>
      </c>
      <c r="I855" s="49">
        <v>7206.0919999999996</v>
      </c>
      <c r="J855" s="49">
        <v>100</v>
      </c>
      <c r="K855" s="49">
        <v>1.6163609999999998E-2</v>
      </c>
      <c r="L855" s="49">
        <v>1.582246E-2</v>
      </c>
      <c r="M855" s="49">
        <v>0.1032192</v>
      </c>
      <c r="N855" s="49">
        <v>-0.13824259999999999</v>
      </c>
      <c r="O855" s="49">
        <v>-0.27036317999999998</v>
      </c>
      <c r="P855" s="49">
        <v>-0.19294877999999999</v>
      </c>
      <c r="Q855" s="49">
        <v>-0.13824259999999999</v>
      </c>
      <c r="R855" s="49">
        <v>-8.353642E-2</v>
      </c>
      <c r="S855" s="49">
        <v>-6.1220199999999997E-3</v>
      </c>
      <c r="T855" s="49" t="s">
        <v>19</v>
      </c>
      <c r="W855" s="7"/>
    </row>
    <row r="856" spans="1:23" x14ac:dyDescent="0.25">
      <c r="A856" s="49" t="str">
        <f t="shared" si="13"/>
        <v>41850Kern2_24All</v>
      </c>
      <c r="B856" s="7">
        <v>41850</v>
      </c>
      <c r="C856" s="49">
        <v>24</v>
      </c>
      <c r="D856" s="49" t="s">
        <v>11</v>
      </c>
      <c r="E856" s="49">
        <v>2.0933339000000002</v>
      </c>
      <c r="F856" s="49">
        <v>2.0411356</v>
      </c>
      <c r="G856" s="49">
        <v>2</v>
      </c>
      <c r="H856" s="49">
        <v>715.97699999999998</v>
      </c>
      <c r="I856" s="49">
        <v>7206.0919999999996</v>
      </c>
      <c r="J856" s="49">
        <v>90.5</v>
      </c>
      <c r="K856" s="49">
        <v>1.1682730000000001E-2</v>
      </c>
      <c r="L856" s="49">
        <v>1.169974E-2</v>
      </c>
      <c r="M856" s="49">
        <v>7.5472700000000004E-2</v>
      </c>
      <c r="N856" s="49">
        <v>5.2198300000000003E-2</v>
      </c>
      <c r="O856" s="49">
        <v>-4.4406760000000003E-2</v>
      </c>
      <c r="P856" s="49">
        <v>1.219777E-2</v>
      </c>
      <c r="Q856" s="49">
        <v>5.2198300000000003E-2</v>
      </c>
      <c r="R856" s="49">
        <v>9.2198829999999996E-2</v>
      </c>
      <c r="S856" s="49">
        <v>0.14880336</v>
      </c>
      <c r="T856" s="49" t="s">
        <v>19</v>
      </c>
      <c r="W856" s="7"/>
    </row>
    <row r="857" spans="1:23" x14ac:dyDescent="0.25">
      <c r="A857" s="49" t="str">
        <f t="shared" si="13"/>
        <v>41850Kern2_14All</v>
      </c>
      <c r="B857" s="7">
        <v>41850</v>
      </c>
      <c r="C857" s="49">
        <v>14</v>
      </c>
      <c r="D857" s="49" t="s">
        <v>11</v>
      </c>
      <c r="E857" s="49">
        <v>2.5090739000000002</v>
      </c>
      <c r="F857" s="49">
        <v>2.6439528000000001</v>
      </c>
      <c r="G857" s="49">
        <v>2</v>
      </c>
      <c r="H857" s="49">
        <v>715.97699999999998</v>
      </c>
      <c r="I857" s="49">
        <v>7206.0919999999996</v>
      </c>
      <c r="J857" s="49">
        <v>98.5</v>
      </c>
      <c r="K857" s="49">
        <v>1.5651470000000001E-2</v>
      </c>
      <c r="L857" s="49">
        <v>1.5678020000000001E-2</v>
      </c>
      <c r="M857" s="49">
        <v>0.10112400000000001</v>
      </c>
      <c r="N857" s="49">
        <v>-0.1348789</v>
      </c>
      <c r="O857" s="49">
        <v>-0.26431761999999998</v>
      </c>
      <c r="P857" s="49">
        <v>-0.18847462000000001</v>
      </c>
      <c r="Q857" s="49">
        <v>-0.1348789</v>
      </c>
      <c r="R857" s="49">
        <v>-8.1283179999999997E-2</v>
      </c>
      <c r="S857" s="49">
        <v>-5.4401800000000002E-3</v>
      </c>
      <c r="T857" s="49" t="s">
        <v>19</v>
      </c>
      <c r="W857" s="7"/>
    </row>
    <row r="858" spans="1:23" x14ac:dyDescent="0.25">
      <c r="A858" s="49" t="str">
        <f t="shared" si="13"/>
        <v>41850Kern2_3All</v>
      </c>
      <c r="B858" s="7">
        <v>41850</v>
      </c>
      <c r="C858" s="49">
        <v>3</v>
      </c>
      <c r="D858" s="49" t="s">
        <v>11</v>
      </c>
      <c r="E858" s="49">
        <v>1.3346199000000001</v>
      </c>
      <c r="F858" s="49">
        <v>1.2982499999999999</v>
      </c>
      <c r="G858" s="49">
        <v>2</v>
      </c>
      <c r="H858" s="49">
        <v>715.97699999999998</v>
      </c>
      <c r="I858" s="49">
        <v>7206.0919999999996</v>
      </c>
      <c r="J858" s="49">
        <v>85.5</v>
      </c>
      <c r="K858" s="49">
        <v>8.4240400000000007E-3</v>
      </c>
      <c r="L858" s="49">
        <v>8.4038499999999992E-3</v>
      </c>
      <c r="M858" s="49">
        <v>5.4313599999999997E-2</v>
      </c>
      <c r="N858" s="49">
        <v>3.6369899999999997E-2</v>
      </c>
      <c r="O858" s="49">
        <v>-3.3151510000000002E-2</v>
      </c>
      <c r="P858" s="49">
        <v>7.5836899999999997E-3</v>
      </c>
      <c r="Q858" s="49">
        <v>3.6369899999999997E-2</v>
      </c>
      <c r="R858" s="49">
        <v>6.5156110000000003E-2</v>
      </c>
      <c r="S858" s="49">
        <v>0.10589131</v>
      </c>
      <c r="T858" s="49" t="s">
        <v>19</v>
      </c>
      <c r="W858" s="7"/>
    </row>
    <row r="859" spans="1:23" x14ac:dyDescent="0.25">
      <c r="A859" s="49" t="str">
        <f t="shared" si="13"/>
        <v>41850Kern2_20All</v>
      </c>
      <c r="B859" s="7">
        <v>41850</v>
      </c>
      <c r="C859" s="49">
        <v>20</v>
      </c>
      <c r="D859" s="49" t="s">
        <v>11</v>
      </c>
      <c r="E859" s="49">
        <v>3.2242826999999998</v>
      </c>
      <c r="F859" s="49">
        <v>3.2738746000000001</v>
      </c>
      <c r="G859" s="49">
        <v>2</v>
      </c>
      <c r="H859" s="49">
        <v>715.97699999999998</v>
      </c>
      <c r="I859" s="49">
        <v>7206.0919999999996</v>
      </c>
      <c r="J859" s="49">
        <v>99.5</v>
      </c>
      <c r="K859" s="49">
        <v>1.401255E-2</v>
      </c>
      <c r="L859" s="49">
        <v>1.3922739999999999E-2</v>
      </c>
      <c r="M859" s="49">
        <v>9.0159600000000006E-2</v>
      </c>
      <c r="N859" s="49">
        <v>-4.9591900000000001E-2</v>
      </c>
      <c r="O859" s="49">
        <v>-0.16499618999999999</v>
      </c>
      <c r="P859" s="49">
        <v>-9.7376489999999996E-2</v>
      </c>
      <c r="Q859" s="49">
        <v>-4.9591900000000001E-2</v>
      </c>
      <c r="R859" s="49">
        <v>-1.8073099999999999E-3</v>
      </c>
      <c r="S859" s="49">
        <v>6.5812389999999998E-2</v>
      </c>
      <c r="T859" s="49" t="s">
        <v>19</v>
      </c>
      <c r="W859" s="7"/>
    </row>
    <row r="860" spans="1:23" x14ac:dyDescent="0.25">
      <c r="A860" s="49" t="str">
        <f t="shared" si="13"/>
        <v>41850Kern2_1All</v>
      </c>
      <c r="B860" s="7">
        <v>41850</v>
      </c>
      <c r="C860" s="49">
        <v>1</v>
      </c>
      <c r="D860" s="49" t="s">
        <v>11</v>
      </c>
      <c r="E860" s="49">
        <v>1.6674252000000001</v>
      </c>
      <c r="F860" s="49">
        <v>1.6756496999999999</v>
      </c>
      <c r="G860" s="49">
        <v>2</v>
      </c>
      <c r="H860" s="49">
        <v>715.97699999999998</v>
      </c>
      <c r="I860" s="49">
        <v>7206.0919999999996</v>
      </c>
      <c r="J860" s="49">
        <v>88</v>
      </c>
      <c r="K860" s="49">
        <v>1.008508E-2</v>
      </c>
      <c r="L860" s="49">
        <v>9.8632400000000005E-3</v>
      </c>
      <c r="M860" s="49">
        <v>6.4372899999999997E-2</v>
      </c>
      <c r="N860" s="49">
        <v>-8.2244999999999992E-3</v>
      </c>
      <c r="O860" s="49">
        <v>-9.0621809999999997E-2</v>
      </c>
      <c r="P860" s="49">
        <v>-4.234214E-2</v>
      </c>
      <c r="Q860" s="49">
        <v>-8.2244999999999992E-3</v>
      </c>
      <c r="R860" s="49">
        <v>2.5893139999999999E-2</v>
      </c>
      <c r="S860" s="49">
        <v>7.4172810000000006E-2</v>
      </c>
      <c r="T860" s="49" t="s">
        <v>19</v>
      </c>
      <c r="W860" s="7"/>
    </row>
    <row r="861" spans="1:23" x14ac:dyDescent="0.25">
      <c r="A861" s="49" t="str">
        <f t="shared" si="13"/>
        <v>41850Kern2_16All</v>
      </c>
      <c r="B861" s="7">
        <v>41850</v>
      </c>
      <c r="C861" s="49">
        <v>16</v>
      </c>
      <c r="D861" s="49" t="s">
        <v>11</v>
      </c>
      <c r="E861" s="49">
        <v>3.0062250000000001</v>
      </c>
      <c r="F861" s="49">
        <v>3.1582777000000002</v>
      </c>
      <c r="G861" s="49">
        <v>2</v>
      </c>
      <c r="H861" s="49">
        <v>715.97699999999998</v>
      </c>
      <c r="I861" s="49">
        <v>7206.0919999999996</v>
      </c>
      <c r="J861" s="49">
        <v>100.5</v>
      </c>
      <c r="K861" s="49">
        <v>1.5627519999999999E-2</v>
      </c>
      <c r="L861" s="49">
        <v>1.5739759999999998E-2</v>
      </c>
      <c r="M861" s="49">
        <v>0.1012536</v>
      </c>
      <c r="N861" s="49">
        <v>-0.15205270000000001</v>
      </c>
      <c r="O861" s="49">
        <v>-0.28165730999999999</v>
      </c>
      <c r="P861" s="49">
        <v>-0.20571711000000001</v>
      </c>
      <c r="Q861" s="49">
        <v>-0.15205270000000001</v>
      </c>
      <c r="R861" s="49">
        <v>-9.8388290000000003E-2</v>
      </c>
      <c r="S861" s="49">
        <v>-2.244809E-2</v>
      </c>
      <c r="T861" s="49" t="s">
        <v>19</v>
      </c>
      <c r="W861" s="7"/>
    </row>
    <row r="862" spans="1:23" x14ac:dyDescent="0.25">
      <c r="A862" s="49" t="str">
        <f t="shared" si="13"/>
        <v>41850Kern2_23All</v>
      </c>
      <c r="B862" s="7">
        <v>41850</v>
      </c>
      <c r="C862" s="49">
        <v>23</v>
      </c>
      <c r="D862" s="49" t="s">
        <v>11</v>
      </c>
      <c r="E862" s="49">
        <v>2.5192847999999999</v>
      </c>
      <c r="F862" s="49">
        <v>2.5087240999999998</v>
      </c>
      <c r="G862" s="49">
        <v>2</v>
      </c>
      <c r="H862" s="49">
        <v>715.97699999999998</v>
      </c>
      <c r="I862" s="49">
        <v>7206.0919999999996</v>
      </c>
      <c r="J862" s="49">
        <v>93</v>
      </c>
      <c r="K862" s="49">
        <v>1.29725E-2</v>
      </c>
      <c r="L862" s="49">
        <v>1.298115E-2</v>
      </c>
      <c r="M862" s="49">
        <v>8.3770999999999998E-2</v>
      </c>
      <c r="N862" s="49">
        <v>1.0560699999999999E-2</v>
      </c>
      <c r="O862" s="49">
        <v>-9.6666180000000004E-2</v>
      </c>
      <c r="P862" s="49">
        <v>-3.3837930000000002E-2</v>
      </c>
      <c r="Q862" s="49">
        <v>1.0560699999999999E-2</v>
      </c>
      <c r="R862" s="49">
        <v>5.4959330000000001E-2</v>
      </c>
      <c r="S862" s="49">
        <v>0.11778758</v>
      </c>
      <c r="T862" s="49" t="s">
        <v>19</v>
      </c>
      <c r="W862" s="7"/>
    </row>
    <row r="863" spans="1:23" x14ac:dyDescent="0.25">
      <c r="A863" s="49" t="str">
        <f t="shared" si="13"/>
        <v>41850Kern2_17All</v>
      </c>
      <c r="B863" s="7">
        <v>41850</v>
      </c>
      <c r="C863" s="49">
        <v>17</v>
      </c>
      <c r="D863" s="49" t="s">
        <v>11</v>
      </c>
      <c r="E863" s="49">
        <v>3.1946596999999999</v>
      </c>
      <c r="F863" s="49">
        <v>3.3233565</v>
      </c>
      <c r="G863" s="49">
        <v>2</v>
      </c>
      <c r="H863" s="49">
        <v>715.97699999999998</v>
      </c>
      <c r="I863" s="49">
        <v>7206.0919999999996</v>
      </c>
      <c r="J863" s="49">
        <v>101.5</v>
      </c>
      <c r="K863" s="49">
        <v>1.556753E-2</v>
      </c>
      <c r="L863" s="49">
        <v>1.501889E-2</v>
      </c>
      <c r="M863" s="49">
        <v>9.8694699999999996E-2</v>
      </c>
      <c r="N863" s="49">
        <v>-0.1286968</v>
      </c>
      <c r="O863" s="49">
        <v>-0.25502602000000002</v>
      </c>
      <c r="P863" s="49">
        <v>-0.18100499</v>
      </c>
      <c r="Q863" s="49">
        <v>-0.1286968</v>
      </c>
      <c r="R863" s="49">
        <v>-7.6388609999999996E-2</v>
      </c>
      <c r="S863" s="49">
        <v>-2.3675800000000002E-3</v>
      </c>
      <c r="T863" s="49" t="s">
        <v>19</v>
      </c>
      <c r="W863" s="7"/>
    </row>
    <row r="864" spans="1:23" x14ac:dyDescent="0.25">
      <c r="A864" s="49" t="str">
        <f t="shared" si="13"/>
        <v>41850Kern2_9All</v>
      </c>
      <c r="B864" s="7">
        <v>41850</v>
      </c>
      <c r="C864" s="49">
        <v>9</v>
      </c>
      <c r="D864" s="49" t="s">
        <v>11</v>
      </c>
      <c r="E864" s="49">
        <v>1.1880847999999999</v>
      </c>
      <c r="F864" s="49">
        <v>1.2353019000000001</v>
      </c>
      <c r="G864" s="49">
        <v>2</v>
      </c>
      <c r="H864" s="49">
        <v>715.97699999999998</v>
      </c>
      <c r="I864" s="49">
        <v>7206.0919999999996</v>
      </c>
      <c r="J864" s="49">
        <v>85.5</v>
      </c>
      <c r="K864" s="49">
        <v>8.2547300000000001E-3</v>
      </c>
      <c r="L864" s="49">
        <v>8.6080199999999992E-3</v>
      </c>
      <c r="M864" s="49">
        <v>5.44684E-2</v>
      </c>
      <c r="N864" s="49">
        <v>-4.7217099999999998E-2</v>
      </c>
      <c r="O864" s="49">
        <v>-0.11693665</v>
      </c>
      <c r="P864" s="49">
        <v>-7.6085349999999996E-2</v>
      </c>
      <c r="Q864" s="49">
        <v>-4.7217099999999998E-2</v>
      </c>
      <c r="R864" s="49">
        <v>-1.834885E-2</v>
      </c>
      <c r="S864" s="49">
        <v>2.250245E-2</v>
      </c>
      <c r="T864" s="49" t="s">
        <v>19</v>
      </c>
      <c r="W864" s="7"/>
    </row>
    <row r="865" spans="1:23" x14ac:dyDescent="0.25">
      <c r="A865" s="49" t="str">
        <f t="shared" si="13"/>
        <v>41850Kern2_18All</v>
      </c>
      <c r="B865" s="7">
        <v>41850</v>
      </c>
      <c r="C865" s="49">
        <v>18</v>
      </c>
      <c r="D865" s="49" t="s">
        <v>11</v>
      </c>
      <c r="E865" s="49">
        <v>3.3350871999999998</v>
      </c>
      <c r="F865" s="49">
        <v>3.5010387999999999</v>
      </c>
      <c r="G865" s="49">
        <v>2</v>
      </c>
      <c r="H865" s="49">
        <v>715.97699999999998</v>
      </c>
      <c r="I865" s="49">
        <v>7206.0919999999996</v>
      </c>
      <c r="J865" s="49">
        <v>102</v>
      </c>
      <c r="K865" s="49">
        <v>1.480565E-2</v>
      </c>
      <c r="L865" s="49">
        <v>1.464989E-2</v>
      </c>
      <c r="M865" s="49">
        <v>9.5061999999999994E-2</v>
      </c>
      <c r="N865" s="49">
        <v>-0.1659516</v>
      </c>
      <c r="O865" s="49">
        <v>-0.28763095999999999</v>
      </c>
      <c r="P865" s="49">
        <v>-0.21633446000000001</v>
      </c>
      <c r="Q865" s="49">
        <v>-0.1659516</v>
      </c>
      <c r="R865" s="49">
        <v>-0.11556874</v>
      </c>
      <c r="S865" s="49">
        <v>-4.4272239999999997E-2</v>
      </c>
      <c r="T865" s="49" t="s">
        <v>19</v>
      </c>
      <c r="W865" s="7"/>
    </row>
    <row r="866" spans="1:23" x14ac:dyDescent="0.25">
      <c r="A866" s="49" t="str">
        <f t="shared" si="13"/>
        <v>41850Kern3_12All</v>
      </c>
      <c r="B866" s="7">
        <v>41850</v>
      </c>
      <c r="C866" s="49">
        <v>12</v>
      </c>
      <c r="D866" s="49" t="s">
        <v>11</v>
      </c>
      <c r="E866" s="49">
        <v>1.9386667</v>
      </c>
      <c r="F866" s="49">
        <v>1.7700302999999999</v>
      </c>
      <c r="G866" s="49">
        <v>3</v>
      </c>
      <c r="H866" s="49">
        <v>723.02599999999995</v>
      </c>
      <c r="I866" s="49">
        <v>7206.0919999999996</v>
      </c>
      <c r="J866" s="49">
        <v>95.5</v>
      </c>
      <c r="K866" s="49">
        <v>1.386917E-2</v>
      </c>
      <c r="L866" s="49">
        <v>1.229976E-2</v>
      </c>
      <c r="M866" s="49">
        <v>8.4208699999999997E-2</v>
      </c>
      <c r="N866" s="49">
        <v>0.16863639999999999</v>
      </c>
      <c r="O866" s="49">
        <v>6.0849260000000002E-2</v>
      </c>
      <c r="P866" s="49">
        <v>0.12400579</v>
      </c>
      <c r="Q866" s="49">
        <v>0.16863639999999999</v>
      </c>
      <c r="R866" s="49">
        <v>0.21326701000000001</v>
      </c>
      <c r="S866" s="49">
        <v>0.27642354000000002</v>
      </c>
      <c r="T866" s="49" t="s">
        <v>19</v>
      </c>
      <c r="W866" s="7"/>
    </row>
    <row r="867" spans="1:23" x14ac:dyDescent="0.25">
      <c r="A867" s="49" t="str">
        <f t="shared" si="13"/>
        <v>41850Kern3_24All</v>
      </c>
      <c r="B867" s="7">
        <v>41850</v>
      </c>
      <c r="C867" s="49">
        <v>24</v>
      </c>
      <c r="D867" s="49" t="s">
        <v>11</v>
      </c>
      <c r="E867" s="49">
        <v>2.0933339000000002</v>
      </c>
      <c r="F867" s="49">
        <v>2.0407820000000001</v>
      </c>
      <c r="G867" s="49">
        <v>3</v>
      </c>
      <c r="H867" s="49">
        <v>723.02599999999995</v>
      </c>
      <c r="I867" s="49">
        <v>7206.0919999999996</v>
      </c>
      <c r="J867" s="49">
        <v>90.5</v>
      </c>
      <c r="K867" s="49">
        <v>1.1682730000000001E-2</v>
      </c>
      <c r="L867" s="49">
        <v>1.164805E-2</v>
      </c>
      <c r="M867" s="49">
        <v>7.5019199999999994E-2</v>
      </c>
      <c r="N867" s="49">
        <v>5.2551899999999999E-2</v>
      </c>
      <c r="O867" s="49">
        <v>-4.347268E-2</v>
      </c>
      <c r="P867" s="49">
        <v>1.2791719999999999E-2</v>
      </c>
      <c r="Q867" s="49">
        <v>5.2551899999999999E-2</v>
      </c>
      <c r="R867" s="49">
        <v>9.2312080000000005E-2</v>
      </c>
      <c r="S867" s="49">
        <v>0.14857648000000001</v>
      </c>
      <c r="T867" s="49" t="s">
        <v>19</v>
      </c>
      <c r="W867" s="7"/>
    </row>
    <row r="868" spans="1:23" x14ac:dyDescent="0.25">
      <c r="A868" s="49" t="str">
        <f t="shared" si="13"/>
        <v>41850Kern3_19All</v>
      </c>
      <c r="B868" s="7">
        <v>41850</v>
      </c>
      <c r="C868" s="49">
        <v>19</v>
      </c>
      <c r="D868" s="49" t="s">
        <v>11</v>
      </c>
      <c r="E868" s="49">
        <v>3.3393193999999999</v>
      </c>
      <c r="F868" s="49">
        <v>3.3521852999999999</v>
      </c>
      <c r="G868" s="49">
        <v>3</v>
      </c>
      <c r="H868" s="49">
        <v>723.02599999999995</v>
      </c>
      <c r="I868" s="49">
        <v>7206.0919999999996</v>
      </c>
      <c r="J868" s="49">
        <v>100</v>
      </c>
      <c r="K868" s="49">
        <v>1.478432E-2</v>
      </c>
      <c r="L868" s="49">
        <v>1.522225E-2</v>
      </c>
      <c r="M868" s="49">
        <v>9.6522700000000003E-2</v>
      </c>
      <c r="N868" s="49">
        <v>-1.28659E-2</v>
      </c>
      <c r="O868" s="49">
        <v>-0.13641496</v>
      </c>
      <c r="P868" s="49">
        <v>-6.4022930000000006E-2</v>
      </c>
      <c r="Q868" s="49">
        <v>-1.28659E-2</v>
      </c>
      <c r="R868" s="49">
        <v>3.829113E-2</v>
      </c>
      <c r="S868" s="49">
        <v>0.11068316</v>
      </c>
      <c r="T868" s="49" t="s">
        <v>19</v>
      </c>
      <c r="W868" s="7"/>
    </row>
    <row r="869" spans="1:23" x14ac:dyDescent="0.25">
      <c r="A869" s="49" t="str">
        <f t="shared" si="13"/>
        <v>41850Kern3_8All</v>
      </c>
      <c r="B869" s="7">
        <v>41850</v>
      </c>
      <c r="C869" s="49">
        <v>8</v>
      </c>
      <c r="D869" s="49" t="s">
        <v>11</v>
      </c>
      <c r="E869" s="49">
        <v>1.1255333999999999</v>
      </c>
      <c r="F869" s="49">
        <v>1.1440212000000001</v>
      </c>
      <c r="G869" s="49">
        <v>3</v>
      </c>
      <c r="H869" s="49">
        <v>723.02599999999995</v>
      </c>
      <c r="I869" s="49">
        <v>7206.0919999999996</v>
      </c>
      <c r="J869" s="49">
        <v>82.5</v>
      </c>
      <c r="K869" s="49">
        <v>7.3717000000000001E-3</v>
      </c>
      <c r="L869" s="49">
        <v>8.2577199999999996E-3</v>
      </c>
      <c r="M869" s="49">
        <v>5.03884E-2</v>
      </c>
      <c r="N869" s="49">
        <v>-1.8487799999999999E-2</v>
      </c>
      <c r="O869" s="49">
        <v>-8.2984950000000002E-2</v>
      </c>
      <c r="P869" s="49">
        <v>-4.5193650000000002E-2</v>
      </c>
      <c r="Q869" s="49">
        <v>-1.8487799999999999E-2</v>
      </c>
      <c r="R869" s="49">
        <v>8.2180499999999993E-3</v>
      </c>
      <c r="S869" s="49">
        <v>4.6009349999999997E-2</v>
      </c>
      <c r="T869" s="49" t="s">
        <v>19</v>
      </c>
      <c r="W869" s="7"/>
    </row>
    <row r="870" spans="1:23" x14ac:dyDescent="0.25">
      <c r="A870" s="49" t="str">
        <f t="shared" si="13"/>
        <v>41850Kern3_7All</v>
      </c>
      <c r="B870" s="7">
        <v>41850</v>
      </c>
      <c r="C870" s="49">
        <v>7</v>
      </c>
      <c r="D870" s="49" t="s">
        <v>11</v>
      </c>
      <c r="E870" s="49">
        <v>1.0830565999999999</v>
      </c>
      <c r="F870" s="49">
        <v>1.0349758</v>
      </c>
      <c r="G870" s="49">
        <v>3</v>
      </c>
      <c r="H870" s="49">
        <v>723.02599999999995</v>
      </c>
      <c r="I870" s="49">
        <v>7206.0919999999996</v>
      </c>
      <c r="J870" s="49">
        <v>81</v>
      </c>
      <c r="K870" s="49">
        <v>7.14008E-3</v>
      </c>
      <c r="L870" s="49">
        <v>6.6387099999999999E-3</v>
      </c>
      <c r="M870" s="49">
        <v>4.4306900000000003E-2</v>
      </c>
      <c r="N870" s="49">
        <v>4.80808E-2</v>
      </c>
      <c r="O870" s="49">
        <v>-8.6320300000000006E-3</v>
      </c>
      <c r="P870" s="49">
        <v>2.4598140000000001E-2</v>
      </c>
      <c r="Q870" s="49">
        <v>4.80808E-2</v>
      </c>
      <c r="R870" s="49">
        <v>7.1563459999999995E-2</v>
      </c>
      <c r="S870" s="49">
        <v>0.10479363</v>
      </c>
      <c r="T870" s="49" t="s">
        <v>19</v>
      </c>
      <c r="W870" s="7"/>
    </row>
    <row r="871" spans="1:23" x14ac:dyDescent="0.25">
      <c r="A871" s="49" t="str">
        <f t="shared" si="13"/>
        <v>41850Kern3_17All</v>
      </c>
      <c r="B871" s="7">
        <v>41850</v>
      </c>
      <c r="C871" s="49">
        <v>17</v>
      </c>
      <c r="D871" s="49" t="s">
        <v>11</v>
      </c>
      <c r="E871" s="49">
        <v>3.1946596999999999</v>
      </c>
      <c r="F871" s="49">
        <v>3.2550724999999998</v>
      </c>
      <c r="G871" s="49">
        <v>3</v>
      </c>
      <c r="H871" s="49">
        <v>723.02599999999995</v>
      </c>
      <c r="I871" s="49">
        <v>7206.0919999999996</v>
      </c>
      <c r="J871" s="49">
        <v>101.5</v>
      </c>
      <c r="K871" s="49">
        <v>1.556753E-2</v>
      </c>
      <c r="L871" s="49">
        <v>1.5474129999999999E-2</v>
      </c>
      <c r="M871" s="49">
        <v>9.9810800000000005E-2</v>
      </c>
      <c r="N871" s="49">
        <v>-6.0412800000000003E-2</v>
      </c>
      <c r="O871" s="49">
        <v>-0.18817062000000001</v>
      </c>
      <c r="P871" s="49">
        <v>-0.11331252</v>
      </c>
      <c r="Q871" s="49">
        <v>-6.0412800000000003E-2</v>
      </c>
      <c r="R871" s="49">
        <v>-7.5130800000000001E-3</v>
      </c>
      <c r="S871" s="49">
        <v>6.7345020000000005E-2</v>
      </c>
      <c r="T871" s="49" t="s">
        <v>19</v>
      </c>
      <c r="W871" s="7"/>
    </row>
    <row r="872" spans="1:23" x14ac:dyDescent="0.25">
      <c r="A872" s="49" t="str">
        <f t="shared" si="13"/>
        <v>41850Kern3_18All</v>
      </c>
      <c r="B872" s="7">
        <v>41850</v>
      </c>
      <c r="C872" s="49">
        <v>18</v>
      </c>
      <c r="D872" s="49" t="s">
        <v>11</v>
      </c>
      <c r="E872" s="49">
        <v>3.3350871999999998</v>
      </c>
      <c r="F872" s="49">
        <v>3.4121701</v>
      </c>
      <c r="G872" s="49">
        <v>3</v>
      </c>
      <c r="H872" s="49">
        <v>723.02599999999995</v>
      </c>
      <c r="I872" s="49">
        <v>7206.0919999999996</v>
      </c>
      <c r="J872" s="49">
        <v>102</v>
      </c>
      <c r="K872" s="49">
        <v>1.480565E-2</v>
      </c>
      <c r="L872" s="49">
        <v>1.5569690000000001E-2</v>
      </c>
      <c r="M872" s="49">
        <v>9.7747799999999996E-2</v>
      </c>
      <c r="N872" s="49">
        <v>-7.7082899999999996E-2</v>
      </c>
      <c r="O872" s="49">
        <v>-0.20220008</v>
      </c>
      <c r="P872" s="49">
        <v>-0.12888922999999999</v>
      </c>
      <c r="Q872" s="49">
        <v>-7.7082899999999996E-2</v>
      </c>
      <c r="R872" s="49">
        <v>-2.5276570000000002E-2</v>
      </c>
      <c r="S872" s="49">
        <v>4.8034279999999999E-2</v>
      </c>
      <c r="T872" s="49" t="s">
        <v>19</v>
      </c>
      <c r="W872" s="7"/>
    </row>
    <row r="873" spans="1:23" x14ac:dyDescent="0.25">
      <c r="A873" s="49" t="str">
        <f t="shared" si="13"/>
        <v>41850Kern3_10All</v>
      </c>
      <c r="B873" s="7">
        <v>41850</v>
      </c>
      <c r="C873" s="49">
        <v>10</v>
      </c>
      <c r="D873" s="49" t="s">
        <v>11</v>
      </c>
      <c r="E873" s="49">
        <v>1.3736360999999999</v>
      </c>
      <c r="F873" s="49">
        <v>1.3686122999999999</v>
      </c>
      <c r="G873" s="49">
        <v>3</v>
      </c>
      <c r="H873" s="49">
        <v>723.02599999999995</v>
      </c>
      <c r="I873" s="49">
        <v>7206.0919999999996</v>
      </c>
      <c r="J873" s="49">
        <v>89.5</v>
      </c>
      <c r="K873" s="49">
        <v>1.020546E-2</v>
      </c>
      <c r="L873" s="49">
        <v>9.6411899999999991E-3</v>
      </c>
      <c r="M873" s="49">
        <v>6.3811199999999998E-2</v>
      </c>
      <c r="N873" s="49">
        <v>5.0238000000000001E-3</v>
      </c>
      <c r="O873" s="49">
        <v>-7.6654539999999993E-2</v>
      </c>
      <c r="P873" s="49">
        <v>-2.8796140000000001E-2</v>
      </c>
      <c r="Q873" s="49">
        <v>5.0238000000000001E-3</v>
      </c>
      <c r="R873" s="49">
        <v>3.8843740000000002E-2</v>
      </c>
      <c r="S873" s="49">
        <v>8.6702139999999997E-2</v>
      </c>
      <c r="T873" s="49" t="s">
        <v>19</v>
      </c>
      <c r="W873" s="7"/>
    </row>
    <row r="874" spans="1:23" x14ac:dyDescent="0.25">
      <c r="A874" s="49" t="str">
        <f t="shared" si="13"/>
        <v>41850Kern3_1All</v>
      </c>
      <c r="B874" s="7">
        <v>41850</v>
      </c>
      <c r="C874" s="49">
        <v>1</v>
      </c>
      <c r="D874" s="49" t="s">
        <v>11</v>
      </c>
      <c r="E874" s="49">
        <v>1.6674252000000001</v>
      </c>
      <c r="F874" s="49">
        <v>1.6518398000000001</v>
      </c>
      <c r="G874" s="49">
        <v>3</v>
      </c>
      <c r="H874" s="49">
        <v>723.02599999999995</v>
      </c>
      <c r="I874" s="49">
        <v>7206.0919999999996</v>
      </c>
      <c r="J874" s="49">
        <v>88</v>
      </c>
      <c r="K874" s="49">
        <v>1.008508E-2</v>
      </c>
      <c r="L874" s="49">
        <v>9.8946999999999993E-3</v>
      </c>
      <c r="M874" s="49">
        <v>6.4237799999999998E-2</v>
      </c>
      <c r="N874" s="49">
        <v>1.5585399999999999E-2</v>
      </c>
      <c r="O874" s="49">
        <v>-6.663898E-2</v>
      </c>
      <c r="P874" s="49">
        <v>-1.8460629999999999E-2</v>
      </c>
      <c r="Q874" s="49">
        <v>1.5585399999999999E-2</v>
      </c>
      <c r="R874" s="49">
        <v>4.9631429999999997E-2</v>
      </c>
      <c r="S874" s="49">
        <v>9.7809779999999999E-2</v>
      </c>
      <c r="T874" s="49" t="s">
        <v>19</v>
      </c>
      <c r="W874" s="7"/>
    </row>
    <row r="875" spans="1:23" x14ac:dyDescent="0.25">
      <c r="A875" s="49" t="str">
        <f t="shared" si="13"/>
        <v>41850Kern3_6All</v>
      </c>
      <c r="B875" s="7">
        <v>41850</v>
      </c>
      <c r="C875" s="49">
        <v>6</v>
      </c>
      <c r="D875" s="49" t="s">
        <v>11</v>
      </c>
      <c r="E875" s="49">
        <v>1.1538930000000001</v>
      </c>
      <c r="F875" s="49">
        <v>1.0708827999999999</v>
      </c>
      <c r="G875" s="49">
        <v>3</v>
      </c>
      <c r="H875" s="49">
        <v>723.02599999999995</v>
      </c>
      <c r="I875" s="49">
        <v>7206.0919999999996</v>
      </c>
      <c r="J875" s="49">
        <v>82</v>
      </c>
      <c r="K875" s="49">
        <v>7.5197099999999998E-3</v>
      </c>
      <c r="L875" s="49">
        <v>6.6626300000000001E-3</v>
      </c>
      <c r="M875" s="49">
        <v>4.5638100000000001E-2</v>
      </c>
      <c r="N875" s="49">
        <v>8.3010200000000006E-2</v>
      </c>
      <c r="O875" s="49">
        <v>2.4593429999999999E-2</v>
      </c>
      <c r="P875" s="49">
        <v>5.8822010000000001E-2</v>
      </c>
      <c r="Q875" s="49">
        <v>8.3010200000000006E-2</v>
      </c>
      <c r="R875" s="49">
        <v>0.10719839</v>
      </c>
      <c r="S875" s="49">
        <v>0.14142697000000001</v>
      </c>
      <c r="T875" s="49" t="s">
        <v>19</v>
      </c>
      <c r="W875" s="7"/>
    </row>
    <row r="876" spans="1:23" x14ac:dyDescent="0.25">
      <c r="A876" s="49" t="str">
        <f t="shared" si="13"/>
        <v>41850Kern3_11All</v>
      </c>
      <c r="B876" s="7">
        <v>41850</v>
      </c>
      <c r="C876" s="49">
        <v>11</v>
      </c>
      <c r="D876" s="49" t="s">
        <v>11</v>
      </c>
      <c r="E876" s="49">
        <v>1.6371692</v>
      </c>
      <c r="F876" s="49">
        <v>1.6671274</v>
      </c>
      <c r="G876" s="49">
        <v>3</v>
      </c>
      <c r="H876" s="49">
        <v>723.02599999999995</v>
      </c>
      <c r="I876" s="49">
        <v>7206.0919999999996</v>
      </c>
      <c r="J876" s="49">
        <v>92.5</v>
      </c>
      <c r="K876" s="49">
        <v>1.1874010000000001E-2</v>
      </c>
      <c r="L876" s="49">
        <v>1.1832820000000001E-2</v>
      </c>
      <c r="M876" s="49">
        <v>7.6228099999999993E-2</v>
      </c>
      <c r="N876" s="49">
        <v>-2.9958200000000001E-2</v>
      </c>
      <c r="O876" s="49">
        <v>-0.12753017</v>
      </c>
      <c r="P876" s="49">
        <v>-7.0359089999999999E-2</v>
      </c>
      <c r="Q876" s="49">
        <v>-2.9958200000000001E-2</v>
      </c>
      <c r="R876" s="49">
        <v>1.0442689999999999E-2</v>
      </c>
      <c r="S876" s="49">
        <v>6.7613770000000004E-2</v>
      </c>
      <c r="T876" s="49" t="s">
        <v>19</v>
      </c>
      <c r="W876" s="7"/>
    </row>
    <row r="877" spans="1:23" x14ac:dyDescent="0.25">
      <c r="A877" s="49" t="str">
        <f t="shared" si="13"/>
        <v>41850Kern3_22All</v>
      </c>
      <c r="B877" s="7">
        <v>41850</v>
      </c>
      <c r="C877" s="49">
        <v>22</v>
      </c>
      <c r="D877" s="49" t="s">
        <v>11</v>
      </c>
      <c r="E877" s="49">
        <v>2.9180084000000002</v>
      </c>
      <c r="F877" s="49">
        <v>2.8986036999999998</v>
      </c>
      <c r="G877" s="49">
        <v>3</v>
      </c>
      <c r="H877" s="49">
        <v>723.02599999999995</v>
      </c>
      <c r="I877" s="49">
        <v>7206.0919999999996</v>
      </c>
      <c r="J877" s="49">
        <v>95.5</v>
      </c>
      <c r="K877" s="49">
        <v>1.3494880000000001E-2</v>
      </c>
      <c r="L877" s="49">
        <v>1.37652E-2</v>
      </c>
      <c r="M877" s="49">
        <v>8.7675699999999995E-2</v>
      </c>
      <c r="N877" s="49">
        <v>1.94047E-2</v>
      </c>
      <c r="O877" s="49">
        <v>-9.2820200000000005E-2</v>
      </c>
      <c r="P877" s="49">
        <v>-2.7063420000000001E-2</v>
      </c>
      <c r="Q877" s="49">
        <v>1.94047E-2</v>
      </c>
      <c r="R877" s="49">
        <v>6.5872819999999999E-2</v>
      </c>
      <c r="S877" s="49">
        <v>0.13162960000000001</v>
      </c>
      <c r="T877" s="49" t="s">
        <v>19</v>
      </c>
      <c r="W877" s="7"/>
    </row>
    <row r="878" spans="1:23" x14ac:dyDescent="0.25">
      <c r="A878" s="49" t="str">
        <f t="shared" si="13"/>
        <v>41850Kern3_2All</v>
      </c>
      <c r="B878" s="7">
        <v>41850</v>
      </c>
      <c r="C878" s="49">
        <v>2</v>
      </c>
      <c r="D878" s="49" t="s">
        <v>11</v>
      </c>
      <c r="E878" s="49">
        <v>1.449039</v>
      </c>
      <c r="F878" s="49">
        <v>1.4462193000000001</v>
      </c>
      <c r="G878" s="49">
        <v>3</v>
      </c>
      <c r="H878" s="49">
        <v>723.02599999999995</v>
      </c>
      <c r="I878" s="49">
        <v>7206.0919999999996</v>
      </c>
      <c r="J878" s="49">
        <v>87</v>
      </c>
      <c r="K878" s="49">
        <v>9.2620700000000007E-3</v>
      </c>
      <c r="L878" s="49">
        <v>9.1403400000000003E-3</v>
      </c>
      <c r="M878" s="49">
        <v>5.9167999999999998E-2</v>
      </c>
      <c r="N878" s="49">
        <v>2.8197000000000001E-3</v>
      </c>
      <c r="O878" s="49">
        <v>-7.2915339999999995E-2</v>
      </c>
      <c r="P878" s="49">
        <v>-2.853934E-2</v>
      </c>
      <c r="Q878" s="49">
        <v>2.8197000000000001E-3</v>
      </c>
      <c r="R878" s="49">
        <v>3.4178739999999999E-2</v>
      </c>
      <c r="S878" s="49">
        <v>7.8554739999999998E-2</v>
      </c>
      <c r="T878" s="49" t="s">
        <v>19</v>
      </c>
      <c r="W878" s="7"/>
    </row>
    <row r="879" spans="1:23" x14ac:dyDescent="0.25">
      <c r="A879" s="49" t="str">
        <f t="shared" si="13"/>
        <v>41850Kern3_5All</v>
      </c>
      <c r="B879" s="7">
        <v>41850</v>
      </c>
      <c r="C879" s="49">
        <v>5</v>
      </c>
      <c r="D879" s="49" t="s">
        <v>11</v>
      </c>
      <c r="E879" s="49">
        <v>1.1788156000000001</v>
      </c>
      <c r="F879" s="49">
        <v>1.1144882</v>
      </c>
      <c r="G879" s="49">
        <v>3</v>
      </c>
      <c r="H879" s="49">
        <v>723.02599999999995</v>
      </c>
      <c r="I879" s="49">
        <v>7206.0919999999996</v>
      </c>
      <c r="J879" s="49">
        <v>83</v>
      </c>
      <c r="K879" s="49">
        <v>7.6163799999999999E-3</v>
      </c>
      <c r="L879" s="49">
        <v>6.9020000000000001E-3</v>
      </c>
      <c r="M879" s="49">
        <v>4.6699999999999998E-2</v>
      </c>
      <c r="N879" s="49">
        <v>6.4327400000000007E-2</v>
      </c>
      <c r="O879" s="49">
        <v>4.5513999999999997E-3</v>
      </c>
      <c r="P879" s="49">
        <v>3.9576399999999998E-2</v>
      </c>
      <c r="Q879" s="49">
        <v>6.4327400000000007E-2</v>
      </c>
      <c r="R879" s="49">
        <v>8.9078400000000002E-2</v>
      </c>
      <c r="S879" s="49">
        <v>0.1241034</v>
      </c>
      <c r="T879" s="49" t="s">
        <v>19</v>
      </c>
      <c r="W879" s="7"/>
    </row>
    <row r="880" spans="1:23" x14ac:dyDescent="0.25">
      <c r="A880" s="49" t="str">
        <f t="shared" si="13"/>
        <v>41850Kern3_23All</v>
      </c>
      <c r="B880" s="7">
        <v>41850</v>
      </c>
      <c r="C880" s="49">
        <v>23</v>
      </c>
      <c r="D880" s="49" t="s">
        <v>11</v>
      </c>
      <c r="E880" s="49">
        <v>2.5192847999999999</v>
      </c>
      <c r="F880" s="49">
        <v>2.4776704999999999</v>
      </c>
      <c r="G880" s="49">
        <v>3</v>
      </c>
      <c r="H880" s="49">
        <v>723.02599999999995</v>
      </c>
      <c r="I880" s="49">
        <v>7206.0919999999996</v>
      </c>
      <c r="J880" s="49">
        <v>93</v>
      </c>
      <c r="K880" s="49">
        <v>1.29725E-2</v>
      </c>
      <c r="L880" s="49">
        <v>1.293298E-2</v>
      </c>
      <c r="M880" s="49">
        <v>8.3297999999999997E-2</v>
      </c>
      <c r="N880" s="49">
        <v>4.16143E-2</v>
      </c>
      <c r="O880" s="49">
        <v>-6.5007140000000005E-2</v>
      </c>
      <c r="P880" s="49">
        <v>-2.5336400000000002E-3</v>
      </c>
      <c r="Q880" s="49">
        <v>4.16143E-2</v>
      </c>
      <c r="R880" s="49">
        <v>8.5762240000000003E-2</v>
      </c>
      <c r="S880" s="49">
        <v>0.14823574</v>
      </c>
      <c r="T880" s="49" t="s">
        <v>19</v>
      </c>
      <c r="W880" s="7"/>
    </row>
    <row r="881" spans="1:23" x14ac:dyDescent="0.25">
      <c r="A881" s="49" t="str">
        <f t="shared" si="13"/>
        <v>41850Kern3_20All</v>
      </c>
      <c r="B881" s="7">
        <v>41850</v>
      </c>
      <c r="C881" s="49">
        <v>20</v>
      </c>
      <c r="D881" s="49" t="s">
        <v>11</v>
      </c>
      <c r="E881" s="49">
        <v>3.2242826999999998</v>
      </c>
      <c r="F881" s="49">
        <v>3.1637749999999998</v>
      </c>
      <c r="G881" s="49">
        <v>3</v>
      </c>
      <c r="H881" s="49">
        <v>723.02599999999995</v>
      </c>
      <c r="I881" s="49">
        <v>7206.0919999999996</v>
      </c>
      <c r="J881" s="49">
        <v>99.5</v>
      </c>
      <c r="K881" s="49">
        <v>1.401255E-2</v>
      </c>
      <c r="L881" s="49">
        <v>1.45445E-2</v>
      </c>
      <c r="M881" s="49">
        <v>9.1872800000000004E-2</v>
      </c>
      <c r="N881" s="49">
        <v>6.0507699999999998E-2</v>
      </c>
      <c r="O881" s="49">
        <v>-5.7089479999999998E-2</v>
      </c>
      <c r="P881" s="49">
        <v>1.181512E-2</v>
      </c>
      <c r="Q881" s="49">
        <v>6.0507699999999998E-2</v>
      </c>
      <c r="R881" s="49">
        <v>0.10920028</v>
      </c>
      <c r="S881" s="49">
        <v>0.17810487999999999</v>
      </c>
      <c r="T881" s="49" t="s">
        <v>19</v>
      </c>
      <c r="W881" s="7"/>
    </row>
    <row r="882" spans="1:23" x14ac:dyDescent="0.25">
      <c r="A882" s="49" t="str">
        <f t="shared" si="13"/>
        <v>41850Kern3_9All</v>
      </c>
      <c r="B882" s="7">
        <v>41850</v>
      </c>
      <c r="C882" s="49">
        <v>9</v>
      </c>
      <c r="D882" s="49" t="s">
        <v>11</v>
      </c>
      <c r="E882" s="49">
        <v>1.1880847999999999</v>
      </c>
      <c r="F882" s="49">
        <v>1.1995142999999999</v>
      </c>
      <c r="G882" s="49">
        <v>3</v>
      </c>
      <c r="H882" s="49">
        <v>723.02599999999995</v>
      </c>
      <c r="I882" s="49">
        <v>7206.0919999999996</v>
      </c>
      <c r="J882" s="49">
        <v>85.5</v>
      </c>
      <c r="K882" s="49">
        <v>8.2547300000000001E-3</v>
      </c>
      <c r="L882" s="49">
        <v>7.9467300000000008E-3</v>
      </c>
      <c r="M882" s="49">
        <v>5.2088200000000001E-2</v>
      </c>
      <c r="N882" s="49">
        <v>-1.14295E-2</v>
      </c>
      <c r="O882" s="49">
        <v>-7.8102400000000002E-2</v>
      </c>
      <c r="P882" s="49">
        <v>-3.9036250000000002E-2</v>
      </c>
      <c r="Q882" s="49">
        <v>-1.14295E-2</v>
      </c>
      <c r="R882" s="49">
        <v>1.6177250000000001E-2</v>
      </c>
      <c r="S882" s="49">
        <v>5.5243399999999998E-2</v>
      </c>
      <c r="T882" s="49" t="s">
        <v>19</v>
      </c>
      <c r="W882" s="7"/>
    </row>
    <row r="883" spans="1:23" x14ac:dyDescent="0.25">
      <c r="A883" s="49" t="str">
        <f t="shared" si="13"/>
        <v>41850Kern3_21All</v>
      </c>
      <c r="B883" s="7">
        <v>41850</v>
      </c>
      <c r="C883" s="49">
        <v>21</v>
      </c>
      <c r="D883" s="49" t="s">
        <v>11</v>
      </c>
      <c r="E883" s="49">
        <v>3.0859030999999999</v>
      </c>
      <c r="F883" s="49">
        <v>3.0909529999999998</v>
      </c>
      <c r="G883" s="49">
        <v>3</v>
      </c>
      <c r="H883" s="49">
        <v>723.02599999999995</v>
      </c>
      <c r="I883" s="49">
        <v>7206.0919999999996</v>
      </c>
      <c r="J883" s="49">
        <v>97.5</v>
      </c>
      <c r="K883" s="49">
        <v>1.405605E-2</v>
      </c>
      <c r="L883" s="49">
        <v>1.415254E-2</v>
      </c>
      <c r="M883" s="49">
        <v>9.0711899999999998E-2</v>
      </c>
      <c r="N883" s="49">
        <v>-5.0499000000000004E-3</v>
      </c>
      <c r="O883" s="49">
        <v>-0.12116113000000001</v>
      </c>
      <c r="P883" s="49">
        <v>-5.3127210000000001E-2</v>
      </c>
      <c r="Q883" s="49">
        <v>-5.0499000000000004E-3</v>
      </c>
      <c r="R883" s="49">
        <v>4.3027410000000002E-2</v>
      </c>
      <c r="S883" s="49">
        <v>0.11106133</v>
      </c>
      <c r="T883" s="49" t="s">
        <v>19</v>
      </c>
      <c r="W883" s="7"/>
    </row>
    <row r="884" spans="1:23" x14ac:dyDescent="0.25">
      <c r="A884" s="49" t="str">
        <f t="shared" si="13"/>
        <v>41850Kern3_16All</v>
      </c>
      <c r="B884" s="7">
        <v>41850</v>
      </c>
      <c r="C884" s="49">
        <v>16</v>
      </c>
      <c r="D884" s="49" t="s">
        <v>11</v>
      </c>
      <c r="E884" s="49">
        <v>3.0062250000000001</v>
      </c>
      <c r="F884" s="49">
        <v>3.2089295</v>
      </c>
      <c r="G884" s="49">
        <v>3</v>
      </c>
      <c r="H884" s="49">
        <v>723.02599999999995</v>
      </c>
      <c r="I884" s="49">
        <v>7206.0919999999996</v>
      </c>
      <c r="J884" s="49">
        <v>100.5</v>
      </c>
      <c r="K884" s="49">
        <v>1.5627519999999999E-2</v>
      </c>
      <c r="L884" s="49">
        <v>1.5849350000000002E-2</v>
      </c>
      <c r="M884" s="49">
        <v>0.1012304</v>
      </c>
      <c r="N884" s="49">
        <v>-0.20270450000000001</v>
      </c>
      <c r="O884" s="49">
        <v>-0.33227941</v>
      </c>
      <c r="P884" s="49">
        <v>-0.25635660999999998</v>
      </c>
      <c r="Q884" s="49">
        <v>-0.20270450000000001</v>
      </c>
      <c r="R884" s="49">
        <v>-0.14905239000000001</v>
      </c>
      <c r="S884" s="49">
        <v>-7.3129589999999994E-2</v>
      </c>
      <c r="T884" s="49" t="s">
        <v>19</v>
      </c>
      <c r="W884" s="7"/>
    </row>
    <row r="885" spans="1:23" x14ac:dyDescent="0.25">
      <c r="A885" s="49" t="str">
        <f t="shared" si="13"/>
        <v>41850Kern3_14All</v>
      </c>
      <c r="B885" s="7">
        <v>41850</v>
      </c>
      <c r="C885" s="49">
        <v>14</v>
      </c>
      <c r="D885" s="49" t="s">
        <v>11</v>
      </c>
      <c r="E885" s="49">
        <v>2.5090739000000002</v>
      </c>
      <c r="F885" s="49">
        <v>2.8343029999999998</v>
      </c>
      <c r="G885" s="49">
        <v>3</v>
      </c>
      <c r="H885" s="49">
        <v>723.02599999999995</v>
      </c>
      <c r="I885" s="49">
        <v>7206.0919999999996</v>
      </c>
      <c r="J885" s="49">
        <v>98.5</v>
      </c>
      <c r="K885" s="49">
        <v>1.5651470000000001E-2</v>
      </c>
      <c r="L885" s="49">
        <v>1.6060060000000001E-2</v>
      </c>
      <c r="M885" s="49">
        <v>0.1020016</v>
      </c>
      <c r="N885" s="49">
        <v>-0.32522909999999999</v>
      </c>
      <c r="O885" s="49">
        <v>-0.45579114999999998</v>
      </c>
      <c r="P885" s="49">
        <v>-0.37928994999999999</v>
      </c>
      <c r="Q885" s="49">
        <v>-0.32522909999999999</v>
      </c>
      <c r="R885" s="49">
        <v>-0.27116825</v>
      </c>
      <c r="S885" s="49">
        <v>-0.19466705000000001</v>
      </c>
      <c r="T885" s="49" t="s">
        <v>19</v>
      </c>
      <c r="W885" s="7"/>
    </row>
    <row r="886" spans="1:23" x14ac:dyDescent="0.25">
      <c r="A886" s="49" t="str">
        <f t="shared" si="13"/>
        <v>41850Kern3_4All</v>
      </c>
      <c r="B886" s="7">
        <v>41850</v>
      </c>
      <c r="C886" s="49">
        <v>4</v>
      </c>
      <c r="D886" s="49" t="s">
        <v>11</v>
      </c>
      <c r="E886" s="49">
        <v>1.2469341</v>
      </c>
      <c r="F886" s="49">
        <v>1.1460868</v>
      </c>
      <c r="G886" s="49">
        <v>3</v>
      </c>
      <c r="H886" s="49">
        <v>723.02599999999995</v>
      </c>
      <c r="I886" s="49">
        <v>7206.0919999999996</v>
      </c>
      <c r="J886" s="49">
        <v>83.5</v>
      </c>
      <c r="K886" s="49">
        <v>8.3672899999999995E-3</v>
      </c>
      <c r="L886" s="49">
        <v>6.99462E-3</v>
      </c>
      <c r="M886" s="49">
        <v>4.9515299999999998E-2</v>
      </c>
      <c r="N886" s="49">
        <v>0.1008473</v>
      </c>
      <c r="O886" s="49">
        <v>3.7467720000000003E-2</v>
      </c>
      <c r="P886" s="49">
        <v>7.4604190000000001E-2</v>
      </c>
      <c r="Q886" s="49">
        <v>0.1008473</v>
      </c>
      <c r="R886" s="49">
        <v>0.12709040999999999</v>
      </c>
      <c r="S886" s="49">
        <v>0.16422687999999999</v>
      </c>
      <c r="T886" s="49" t="s">
        <v>19</v>
      </c>
      <c r="W886" s="7"/>
    </row>
    <row r="887" spans="1:23" x14ac:dyDescent="0.25">
      <c r="A887" s="49" t="str">
        <f t="shared" si="13"/>
        <v>41850Kern3_15All</v>
      </c>
      <c r="B887" s="7">
        <v>41850</v>
      </c>
      <c r="C887" s="49">
        <v>15</v>
      </c>
      <c r="D887" s="49" t="s">
        <v>11</v>
      </c>
      <c r="E887" s="49">
        <v>2.7788738999999998</v>
      </c>
      <c r="F887" s="49">
        <v>3.0550074999999999</v>
      </c>
      <c r="G887" s="49">
        <v>3</v>
      </c>
      <c r="H887" s="49">
        <v>723.02599999999995</v>
      </c>
      <c r="I887" s="49">
        <v>7206.0919999999996</v>
      </c>
      <c r="J887" s="49">
        <v>100</v>
      </c>
      <c r="K887" s="49">
        <v>1.6163609999999998E-2</v>
      </c>
      <c r="L887" s="49">
        <v>1.6186699999999998E-2</v>
      </c>
      <c r="M887" s="49">
        <v>0.1040251</v>
      </c>
      <c r="N887" s="49">
        <v>-0.27613359999999998</v>
      </c>
      <c r="O887" s="49">
        <v>-0.40928573000000001</v>
      </c>
      <c r="P887" s="49">
        <v>-0.33126689999999998</v>
      </c>
      <c r="Q887" s="49">
        <v>-0.27613359999999998</v>
      </c>
      <c r="R887" s="49">
        <v>-0.22100030000000001</v>
      </c>
      <c r="S887" s="49">
        <v>-0.14298147</v>
      </c>
      <c r="T887" s="49" t="s">
        <v>19</v>
      </c>
      <c r="W887" s="7"/>
    </row>
    <row r="888" spans="1:23" x14ac:dyDescent="0.25">
      <c r="A888" s="49" t="str">
        <f t="shared" si="13"/>
        <v>41850Kern3_3All</v>
      </c>
      <c r="B888" s="7">
        <v>41850</v>
      </c>
      <c r="C888" s="49">
        <v>3</v>
      </c>
      <c r="D888" s="49" t="s">
        <v>11</v>
      </c>
      <c r="E888" s="49">
        <v>1.3346199000000001</v>
      </c>
      <c r="F888" s="49">
        <v>1.2689779000000001</v>
      </c>
      <c r="G888" s="49">
        <v>3</v>
      </c>
      <c r="H888" s="49">
        <v>723.02599999999995</v>
      </c>
      <c r="I888" s="49">
        <v>7206.0919999999996</v>
      </c>
      <c r="J888" s="49">
        <v>85.5</v>
      </c>
      <c r="K888" s="49">
        <v>8.4240400000000007E-3</v>
      </c>
      <c r="L888" s="49">
        <v>7.9258499999999999E-3</v>
      </c>
      <c r="M888" s="49">
        <v>5.2569600000000001E-2</v>
      </c>
      <c r="N888" s="49">
        <v>6.5642000000000006E-2</v>
      </c>
      <c r="O888" s="49">
        <v>-1.6470899999999999E-3</v>
      </c>
      <c r="P888" s="49">
        <v>3.7780109999999999E-2</v>
      </c>
      <c r="Q888" s="49">
        <v>6.5642000000000006E-2</v>
      </c>
      <c r="R888" s="49">
        <v>9.3503890000000006E-2</v>
      </c>
      <c r="S888" s="49">
        <v>0.13293109</v>
      </c>
      <c r="T888" s="49" t="s">
        <v>19</v>
      </c>
      <c r="W888" s="7"/>
    </row>
    <row r="889" spans="1:23" x14ac:dyDescent="0.25">
      <c r="A889" s="49" t="str">
        <f t="shared" si="13"/>
        <v>41850Kern3_13All</v>
      </c>
      <c r="B889" s="7">
        <v>41850</v>
      </c>
      <c r="C889" s="49">
        <v>13</v>
      </c>
      <c r="D889" s="49" t="s">
        <v>11</v>
      </c>
      <c r="E889" s="49">
        <v>2.2594341999999998</v>
      </c>
      <c r="F889" s="49">
        <v>1.8832625999999999</v>
      </c>
      <c r="G889" s="49">
        <v>3</v>
      </c>
      <c r="H889" s="49">
        <v>723.02599999999995</v>
      </c>
      <c r="I889" s="49">
        <v>7206.0919999999996</v>
      </c>
      <c r="J889" s="49">
        <v>97.5</v>
      </c>
      <c r="K889" s="49">
        <v>1.4921449999999999E-2</v>
      </c>
      <c r="L889" s="49">
        <v>1.1849200000000001E-2</v>
      </c>
      <c r="M889" s="49">
        <v>8.6472099999999996E-2</v>
      </c>
      <c r="N889" s="49">
        <v>0.37617159999999999</v>
      </c>
      <c r="O889" s="49">
        <v>0.26548730999999998</v>
      </c>
      <c r="P889" s="49">
        <v>0.33034139000000001</v>
      </c>
      <c r="Q889" s="49">
        <v>0.37617159999999999</v>
      </c>
      <c r="R889" s="49">
        <v>0.42200180999999998</v>
      </c>
      <c r="S889" s="49">
        <v>0.48685589000000001</v>
      </c>
      <c r="T889" s="49" t="s">
        <v>19</v>
      </c>
      <c r="W889" s="7"/>
    </row>
    <row r="890" spans="1:23" x14ac:dyDescent="0.25">
      <c r="A890" s="49" t="str">
        <f t="shared" si="13"/>
        <v>41850Kern4_9All</v>
      </c>
      <c r="B890" s="7">
        <v>41850</v>
      </c>
      <c r="C890" s="49">
        <v>9</v>
      </c>
      <c r="D890" s="49" t="s">
        <v>11</v>
      </c>
      <c r="E890" s="49">
        <v>1.1880847999999999</v>
      </c>
      <c r="F890" s="49">
        <v>1.2313267000000001</v>
      </c>
      <c r="G890" s="49">
        <v>4</v>
      </c>
      <c r="H890" s="49">
        <v>709.93499999999995</v>
      </c>
      <c r="I890" s="49">
        <v>7206.0919999999996</v>
      </c>
      <c r="J890" s="49">
        <v>85.5</v>
      </c>
      <c r="K890" s="49">
        <v>8.2547300000000001E-3</v>
      </c>
      <c r="L890" s="49">
        <v>7.9766699999999999E-3</v>
      </c>
      <c r="M890" s="49">
        <v>5.2454099999999997E-2</v>
      </c>
      <c r="N890" s="49">
        <v>-4.32419E-2</v>
      </c>
      <c r="O890" s="49">
        <v>-0.11038315</v>
      </c>
      <c r="P890" s="49">
        <v>-7.1042569999999999E-2</v>
      </c>
      <c r="Q890" s="49">
        <v>-4.32419E-2</v>
      </c>
      <c r="R890" s="49">
        <v>-1.544123E-2</v>
      </c>
      <c r="S890" s="49">
        <v>2.389935E-2</v>
      </c>
      <c r="T890" s="49" t="s">
        <v>19</v>
      </c>
      <c r="W890" s="7"/>
    </row>
    <row r="891" spans="1:23" x14ac:dyDescent="0.25">
      <c r="A891" s="49" t="str">
        <f t="shared" si="13"/>
        <v>41850Kern4_23All</v>
      </c>
      <c r="B891" s="7">
        <v>41850</v>
      </c>
      <c r="C891" s="49">
        <v>23</v>
      </c>
      <c r="D891" s="49" t="s">
        <v>11</v>
      </c>
      <c r="E891" s="49">
        <v>2.5192847999999999</v>
      </c>
      <c r="F891" s="49">
        <v>2.5361164</v>
      </c>
      <c r="G891" s="49">
        <v>4</v>
      </c>
      <c r="H891" s="49">
        <v>709.93499999999995</v>
      </c>
      <c r="I891" s="49">
        <v>7206.0919999999996</v>
      </c>
      <c r="J891" s="49">
        <v>93</v>
      </c>
      <c r="K891" s="49">
        <v>1.29725E-2</v>
      </c>
      <c r="L891" s="49">
        <v>1.249691E-2</v>
      </c>
      <c r="M891" s="49">
        <v>8.2306699999999997E-2</v>
      </c>
      <c r="N891" s="49">
        <v>-1.6831599999999999E-2</v>
      </c>
      <c r="O891" s="49">
        <v>-0.12218418</v>
      </c>
      <c r="P891" s="49">
        <v>-6.0454149999999998E-2</v>
      </c>
      <c r="Q891" s="49">
        <v>-1.6831599999999999E-2</v>
      </c>
      <c r="R891" s="49">
        <v>2.6790950000000001E-2</v>
      </c>
      <c r="S891" s="49">
        <v>8.8520979999999999E-2</v>
      </c>
      <c r="T891" s="49" t="s">
        <v>19</v>
      </c>
      <c r="W891" s="7"/>
    </row>
    <row r="892" spans="1:23" x14ac:dyDescent="0.25">
      <c r="A892" s="49" t="str">
        <f t="shared" si="13"/>
        <v>41850Kern4_22All</v>
      </c>
      <c r="B892" s="7">
        <v>41850</v>
      </c>
      <c r="C892" s="49">
        <v>22</v>
      </c>
      <c r="D892" s="49" t="s">
        <v>11</v>
      </c>
      <c r="E892" s="49">
        <v>2.9180084000000002</v>
      </c>
      <c r="F892" s="49">
        <v>2.9549976999999998</v>
      </c>
      <c r="G892" s="49">
        <v>4</v>
      </c>
      <c r="H892" s="49">
        <v>709.93499999999995</v>
      </c>
      <c r="I892" s="49">
        <v>7206.0919999999996</v>
      </c>
      <c r="J892" s="49">
        <v>95.5</v>
      </c>
      <c r="K892" s="49">
        <v>1.3494880000000001E-2</v>
      </c>
      <c r="L892" s="49">
        <v>1.296259E-2</v>
      </c>
      <c r="M892" s="49">
        <v>8.5498599999999994E-2</v>
      </c>
      <c r="N892" s="49">
        <v>-3.6989300000000003E-2</v>
      </c>
      <c r="O892" s="49">
        <v>-0.14642751000000001</v>
      </c>
      <c r="P892" s="49">
        <v>-8.2303559999999998E-2</v>
      </c>
      <c r="Q892" s="49">
        <v>-3.6989300000000003E-2</v>
      </c>
      <c r="R892" s="49">
        <v>8.3249599999999993E-3</v>
      </c>
      <c r="S892" s="49">
        <v>7.2448910000000005E-2</v>
      </c>
      <c r="T892" s="49" t="s">
        <v>19</v>
      </c>
      <c r="W892" s="7"/>
    </row>
    <row r="893" spans="1:23" x14ac:dyDescent="0.25">
      <c r="A893" s="49" t="str">
        <f t="shared" si="13"/>
        <v>41850Kern4_4All</v>
      </c>
      <c r="B893" s="7">
        <v>41850</v>
      </c>
      <c r="C893" s="49">
        <v>4</v>
      </c>
      <c r="D893" s="49" t="s">
        <v>11</v>
      </c>
      <c r="E893" s="49">
        <v>1.2469341</v>
      </c>
      <c r="F893" s="49">
        <v>1.2143569999999999</v>
      </c>
      <c r="G893" s="49">
        <v>4</v>
      </c>
      <c r="H893" s="49">
        <v>709.93499999999995</v>
      </c>
      <c r="I893" s="49">
        <v>7206.0919999999996</v>
      </c>
      <c r="J893" s="49">
        <v>83.5</v>
      </c>
      <c r="K893" s="49">
        <v>8.3672899999999995E-3</v>
      </c>
      <c r="L893" s="49">
        <v>7.4217700000000003E-3</v>
      </c>
      <c r="M893" s="49">
        <v>5.1047000000000002E-2</v>
      </c>
      <c r="N893" s="49">
        <v>3.2577099999999998E-2</v>
      </c>
      <c r="O893" s="49">
        <v>-3.2763059999999997E-2</v>
      </c>
      <c r="P893" s="49">
        <v>5.5221899999999997E-3</v>
      </c>
      <c r="Q893" s="49">
        <v>3.2577099999999998E-2</v>
      </c>
      <c r="R893" s="49">
        <v>5.9632009999999999E-2</v>
      </c>
      <c r="S893" s="49">
        <v>9.7917260000000006E-2</v>
      </c>
      <c r="T893" s="49" t="s">
        <v>19</v>
      </c>
      <c r="W893" s="7"/>
    </row>
    <row r="894" spans="1:23" x14ac:dyDescent="0.25">
      <c r="A894" s="49" t="str">
        <f t="shared" si="13"/>
        <v>41850Kern4_18All</v>
      </c>
      <c r="B894" s="7">
        <v>41850</v>
      </c>
      <c r="C894" s="49">
        <v>18</v>
      </c>
      <c r="D894" s="49" t="s">
        <v>11</v>
      </c>
      <c r="E894" s="49">
        <v>3.3350871999999998</v>
      </c>
      <c r="F894" s="49">
        <v>3.4281877999999999</v>
      </c>
      <c r="G894" s="49">
        <v>4</v>
      </c>
      <c r="H894" s="49">
        <v>709.93499999999995</v>
      </c>
      <c r="I894" s="49">
        <v>7206.0919999999996</v>
      </c>
      <c r="J894" s="49">
        <v>102</v>
      </c>
      <c r="K894" s="49">
        <v>1.480565E-2</v>
      </c>
      <c r="L894" s="49">
        <v>1.4345170000000001E-2</v>
      </c>
      <c r="M894" s="49">
        <v>9.4206499999999999E-2</v>
      </c>
      <c r="N894" s="49">
        <v>-9.3100600000000006E-2</v>
      </c>
      <c r="O894" s="49">
        <v>-0.21368492</v>
      </c>
      <c r="P894" s="49">
        <v>-0.14303004999999999</v>
      </c>
      <c r="Q894" s="49">
        <v>-9.3100600000000006E-2</v>
      </c>
      <c r="R894" s="49">
        <v>-4.317116E-2</v>
      </c>
      <c r="S894" s="49">
        <v>2.748372E-2</v>
      </c>
      <c r="T894" s="49" t="s">
        <v>19</v>
      </c>
      <c r="W894" s="7"/>
    </row>
    <row r="895" spans="1:23" x14ac:dyDescent="0.25">
      <c r="A895" s="49" t="str">
        <f t="shared" si="13"/>
        <v>41850Kern4_19All</v>
      </c>
      <c r="B895" s="7">
        <v>41850</v>
      </c>
      <c r="C895" s="49">
        <v>19</v>
      </c>
      <c r="D895" s="49" t="s">
        <v>11</v>
      </c>
      <c r="E895" s="49">
        <v>3.3393193999999999</v>
      </c>
      <c r="F895" s="49">
        <v>3.4096270999999998</v>
      </c>
      <c r="G895" s="49">
        <v>4</v>
      </c>
      <c r="H895" s="49">
        <v>709.93499999999995</v>
      </c>
      <c r="I895" s="49">
        <v>7206.0919999999996</v>
      </c>
      <c r="J895" s="49">
        <v>100</v>
      </c>
      <c r="K895" s="49">
        <v>1.478432E-2</v>
      </c>
      <c r="L895" s="49">
        <v>1.3925460000000001E-2</v>
      </c>
      <c r="M895" s="49">
        <v>9.2774099999999998E-2</v>
      </c>
      <c r="N895" s="49">
        <v>-7.0307700000000001E-2</v>
      </c>
      <c r="O895" s="49">
        <v>-0.18905854999999999</v>
      </c>
      <c r="P895" s="49">
        <v>-0.11947797</v>
      </c>
      <c r="Q895" s="49">
        <v>-7.0307700000000001E-2</v>
      </c>
      <c r="R895" s="49">
        <v>-2.1137429999999999E-2</v>
      </c>
      <c r="S895" s="49">
        <v>4.8443149999999997E-2</v>
      </c>
      <c r="T895" s="49" t="s">
        <v>19</v>
      </c>
      <c r="W895" s="7"/>
    </row>
    <row r="896" spans="1:23" x14ac:dyDescent="0.25">
      <c r="A896" s="49" t="str">
        <f t="shared" si="13"/>
        <v>41850Kern4_21All</v>
      </c>
      <c r="B896" s="7">
        <v>41850</v>
      </c>
      <c r="C896" s="49">
        <v>21</v>
      </c>
      <c r="D896" s="49" t="s">
        <v>11</v>
      </c>
      <c r="E896" s="49">
        <v>3.0859030999999999</v>
      </c>
      <c r="F896" s="49">
        <v>3.1684274000000001</v>
      </c>
      <c r="G896" s="49">
        <v>4</v>
      </c>
      <c r="H896" s="49">
        <v>709.93499999999995</v>
      </c>
      <c r="I896" s="49">
        <v>7206.0919999999996</v>
      </c>
      <c r="J896" s="49">
        <v>97.5</v>
      </c>
      <c r="K896" s="49">
        <v>1.405605E-2</v>
      </c>
      <c r="L896" s="49">
        <v>1.312487E-2</v>
      </c>
      <c r="M896" s="49">
        <v>8.7835200000000002E-2</v>
      </c>
      <c r="N896" s="49">
        <v>-8.2524299999999995E-2</v>
      </c>
      <c r="O896" s="49">
        <v>-0.19495335999999999</v>
      </c>
      <c r="P896" s="49">
        <v>-0.12907695999999999</v>
      </c>
      <c r="Q896" s="49">
        <v>-8.2524299999999995E-2</v>
      </c>
      <c r="R896" s="49">
        <v>-3.5971639999999999E-2</v>
      </c>
      <c r="S896" s="49">
        <v>2.9904759999999999E-2</v>
      </c>
      <c r="T896" s="49" t="s">
        <v>19</v>
      </c>
      <c r="W896" s="7"/>
    </row>
    <row r="897" spans="1:23" x14ac:dyDescent="0.25">
      <c r="A897" s="49" t="str">
        <f t="shared" si="13"/>
        <v>41850Kern4_7All</v>
      </c>
      <c r="B897" s="7">
        <v>41850</v>
      </c>
      <c r="C897" s="49">
        <v>7</v>
      </c>
      <c r="D897" s="49" t="s">
        <v>11</v>
      </c>
      <c r="E897" s="49">
        <v>1.0830565999999999</v>
      </c>
      <c r="F897" s="49">
        <v>1.097013</v>
      </c>
      <c r="G897" s="49">
        <v>4</v>
      </c>
      <c r="H897" s="49">
        <v>709.93499999999995</v>
      </c>
      <c r="I897" s="49">
        <v>7206.0919999999996</v>
      </c>
      <c r="J897" s="49">
        <v>81</v>
      </c>
      <c r="K897" s="49">
        <v>7.14008E-3</v>
      </c>
      <c r="L897" s="49">
        <v>7.1905199999999997E-3</v>
      </c>
      <c r="M897" s="49">
        <v>4.6331799999999999E-2</v>
      </c>
      <c r="N897" s="49">
        <v>-1.3956400000000001E-2</v>
      </c>
      <c r="O897" s="49">
        <v>-7.3261099999999996E-2</v>
      </c>
      <c r="P897" s="49">
        <v>-3.8512249999999998E-2</v>
      </c>
      <c r="Q897" s="49">
        <v>-1.3956400000000001E-2</v>
      </c>
      <c r="R897" s="49">
        <v>1.059945E-2</v>
      </c>
      <c r="S897" s="49">
        <v>4.5348300000000001E-2</v>
      </c>
      <c r="T897" s="49" t="s">
        <v>19</v>
      </c>
      <c r="W897" s="7"/>
    </row>
    <row r="898" spans="1:23" x14ac:dyDescent="0.25">
      <c r="A898" s="49" t="str">
        <f t="shared" si="13"/>
        <v>41850Kern4_16All</v>
      </c>
      <c r="B898" s="7">
        <v>41850</v>
      </c>
      <c r="C898" s="49">
        <v>16</v>
      </c>
      <c r="D898" s="49" t="s">
        <v>11</v>
      </c>
      <c r="E898" s="49">
        <v>3.0062250000000001</v>
      </c>
      <c r="F898" s="49">
        <v>3.2804585999999998</v>
      </c>
      <c r="G898" s="49">
        <v>4</v>
      </c>
      <c r="H898" s="49">
        <v>709.93499999999995</v>
      </c>
      <c r="I898" s="49">
        <v>7206.0919999999996</v>
      </c>
      <c r="J898" s="49">
        <v>100.5</v>
      </c>
      <c r="K898" s="49">
        <v>1.5627519999999999E-2</v>
      </c>
      <c r="L898" s="49">
        <v>1.5144929999999999E-2</v>
      </c>
      <c r="M898" s="49">
        <v>9.9447199999999999E-2</v>
      </c>
      <c r="N898" s="49">
        <v>-0.27423360000000002</v>
      </c>
      <c r="O898" s="49">
        <v>-0.40152601999999998</v>
      </c>
      <c r="P898" s="49">
        <v>-0.32694062000000002</v>
      </c>
      <c r="Q898" s="49">
        <v>-0.27423360000000002</v>
      </c>
      <c r="R898" s="49">
        <v>-0.22152658</v>
      </c>
      <c r="S898" s="49">
        <v>-0.14694118</v>
      </c>
      <c r="T898" s="49" t="s">
        <v>19</v>
      </c>
      <c r="W898" s="7"/>
    </row>
    <row r="899" spans="1:23" x14ac:dyDescent="0.25">
      <c r="A899" s="49" t="str">
        <f t="shared" ref="A899:A962" si="14">CONCATENATE(B899,D899,G899,"_",C899,T899)</f>
        <v>41850Kern4_11All</v>
      </c>
      <c r="B899" s="7">
        <v>41850</v>
      </c>
      <c r="C899" s="49">
        <v>11</v>
      </c>
      <c r="D899" s="49" t="s">
        <v>11</v>
      </c>
      <c r="E899" s="49">
        <v>1.6371692</v>
      </c>
      <c r="F899" s="49">
        <v>1.6880461</v>
      </c>
      <c r="G899" s="49">
        <v>4</v>
      </c>
      <c r="H899" s="49">
        <v>709.93499999999995</v>
      </c>
      <c r="I899" s="49">
        <v>7206.0919999999996</v>
      </c>
      <c r="J899" s="49">
        <v>92.5</v>
      </c>
      <c r="K899" s="49">
        <v>1.1874010000000001E-2</v>
      </c>
      <c r="L899" s="49">
        <v>1.1704910000000001E-2</v>
      </c>
      <c r="M899" s="49">
        <v>7.6210799999999995E-2</v>
      </c>
      <c r="N899" s="49">
        <v>-5.0876900000000003E-2</v>
      </c>
      <c r="O899" s="49">
        <v>-0.14842672000000001</v>
      </c>
      <c r="P899" s="49">
        <v>-9.1268619999999995E-2</v>
      </c>
      <c r="Q899" s="49">
        <v>-5.0876900000000003E-2</v>
      </c>
      <c r="R899" s="49">
        <v>-1.048518E-2</v>
      </c>
      <c r="S899" s="49">
        <v>4.667292E-2</v>
      </c>
      <c r="T899" s="49" t="s">
        <v>19</v>
      </c>
      <c r="W899" s="7"/>
    </row>
    <row r="900" spans="1:23" x14ac:dyDescent="0.25">
      <c r="A900" s="49" t="str">
        <f t="shared" si="14"/>
        <v>41850Kern4_20All</v>
      </c>
      <c r="B900" s="7">
        <v>41850</v>
      </c>
      <c r="C900" s="49">
        <v>20</v>
      </c>
      <c r="D900" s="49" t="s">
        <v>11</v>
      </c>
      <c r="E900" s="49">
        <v>3.2242826999999998</v>
      </c>
      <c r="F900" s="49">
        <v>3.2638327</v>
      </c>
      <c r="G900" s="49">
        <v>4</v>
      </c>
      <c r="H900" s="49">
        <v>709.93499999999995</v>
      </c>
      <c r="I900" s="49">
        <v>7206.0919999999996</v>
      </c>
      <c r="J900" s="49">
        <v>99.5</v>
      </c>
      <c r="K900" s="49">
        <v>1.401255E-2</v>
      </c>
      <c r="L900" s="49">
        <v>1.361865E-2</v>
      </c>
      <c r="M900" s="49">
        <v>8.9297399999999999E-2</v>
      </c>
      <c r="N900" s="49">
        <v>-3.9550000000000002E-2</v>
      </c>
      <c r="O900" s="49">
        <v>-0.15385066999999999</v>
      </c>
      <c r="P900" s="49">
        <v>-8.6877620000000003E-2</v>
      </c>
      <c r="Q900" s="49">
        <v>-3.9550000000000002E-2</v>
      </c>
      <c r="R900" s="49">
        <v>7.7776199999999998E-3</v>
      </c>
      <c r="S900" s="49">
        <v>7.4750670000000005E-2</v>
      </c>
      <c r="T900" s="49" t="s">
        <v>19</v>
      </c>
      <c r="W900" s="7"/>
    </row>
    <row r="901" spans="1:23" x14ac:dyDescent="0.25">
      <c r="A901" s="49" t="str">
        <f t="shared" si="14"/>
        <v>41850Kern4_12All</v>
      </c>
      <c r="B901" s="7">
        <v>41850</v>
      </c>
      <c r="C901" s="49">
        <v>12</v>
      </c>
      <c r="D901" s="49" t="s">
        <v>11</v>
      </c>
      <c r="E901" s="49">
        <v>1.9386667</v>
      </c>
      <c r="F901" s="49">
        <v>1.9828551999999999</v>
      </c>
      <c r="G901" s="49">
        <v>4</v>
      </c>
      <c r="H901" s="49">
        <v>709.93499999999995</v>
      </c>
      <c r="I901" s="49">
        <v>7206.0919999999996</v>
      </c>
      <c r="J901" s="49">
        <v>95.5</v>
      </c>
      <c r="K901" s="49">
        <v>1.386917E-2</v>
      </c>
      <c r="L901" s="49">
        <v>1.2557810000000001E-2</v>
      </c>
      <c r="M901" s="49">
        <v>8.5416800000000001E-2</v>
      </c>
      <c r="N901" s="49">
        <v>-4.4188499999999999E-2</v>
      </c>
      <c r="O901" s="49">
        <v>-0.15352199999999999</v>
      </c>
      <c r="P901" s="49">
        <v>-8.9459399999999994E-2</v>
      </c>
      <c r="Q901" s="49">
        <v>-4.4188499999999999E-2</v>
      </c>
      <c r="R901" s="49">
        <v>1.0824000000000001E-3</v>
      </c>
      <c r="S901" s="49">
        <v>6.5144999999999995E-2</v>
      </c>
      <c r="T901" s="49" t="s">
        <v>19</v>
      </c>
      <c r="W901" s="7"/>
    </row>
    <row r="902" spans="1:23" x14ac:dyDescent="0.25">
      <c r="A902" s="49" t="str">
        <f t="shared" si="14"/>
        <v>41850Kern4_10All</v>
      </c>
      <c r="B902" s="7">
        <v>41850</v>
      </c>
      <c r="C902" s="49">
        <v>10</v>
      </c>
      <c r="D902" s="49" t="s">
        <v>11</v>
      </c>
      <c r="E902" s="49">
        <v>1.3736360999999999</v>
      </c>
      <c r="F902" s="49">
        <v>1.4508103000000001</v>
      </c>
      <c r="G902" s="49">
        <v>4</v>
      </c>
      <c r="H902" s="49">
        <v>709.93499999999995</v>
      </c>
      <c r="I902" s="49">
        <v>7206.0919999999996</v>
      </c>
      <c r="J902" s="49">
        <v>89.5</v>
      </c>
      <c r="K902" s="49">
        <v>1.020546E-2</v>
      </c>
      <c r="L902" s="49">
        <v>9.9281300000000003E-3</v>
      </c>
      <c r="M902" s="49">
        <v>6.5067299999999995E-2</v>
      </c>
      <c r="N902" s="49">
        <v>-7.7174199999999998E-2</v>
      </c>
      <c r="O902" s="49">
        <v>-0.16046034000000001</v>
      </c>
      <c r="P902" s="49">
        <v>-0.11165986999999999</v>
      </c>
      <c r="Q902" s="49">
        <v>-7.7174199999999998E-2</v>
      </c>
      <c r="R902" s="49">
        <v>-4.2688530000000002E-2</v>
      </c>
      <c r="S902" s="49">
        <v>6.1119399999999997E-3</v>
      </c>
      <c r="T902" s="49" t="s">
        <v>19</v>
      </c>
      <c r="W902" s="7"/>
    </row>
    <row r="903" spans="1:23" x14ac:dyDescent="0.25">
      <c r="A903" s="49" t="str">
        <f t="shared" si="14"/>
        <v>41850Kern4_15All</v>
      </c>
      <c r="B903" s="7">
        <v>41850</v>
      </c>
      <c r="C903" s="49">
        <v>15</v>
      </c>
      <c r="D903" s="49" t="s">
        <v>11</v>
      </c>
      <c r="E903" s="49">
        <v>2.7788738999999998</v>
      </c>
      <c r="F903" s="49">
        <v>3.0545713000000001</v>
      </c>
      <c r="G903" s="49">
        <v>4</v>
      </c>
      <c r="H903" s="49">
        <v>709.93499999999995</v>
      </c>
      <c r="I903" s="49">
        <v>7206.0919999999996</v>
      </c>
      <c r="J903" s="49">
        <v>100</v>
      </c>
      <c r="K903" s="49">
        <v>1.6163609999999998E-2</v>
      </c>
      <c r="L903" s="49">
        <v>1.523124E-2</v>
      </c>
      <c r="M903" s="49">
        <v>0.10145079999999999</v>
      </c>
      <c r="N903" s="49">
        <v>-0.27569739999999998</v>
      </c>
      <c r="O903" s="49">
        <v>-0.40555442000000003</v>
      </c>
      <c r="P903" s="49">
        <v>-0.32946631999999998</v>
      </c>
      <c r="Q903" s="49">
        <v>-0.27569739999999998</v>
      </c>
      <c r="R903" s="49">
        <v>-0.22192848000000001</v>
      </c>
      <c r="S903" s="49">
        <v>-0.14584037999999999</v>
      </c>
      <c r="T903" s="49" t="s">
        <v>19</v>
      </c>
      <c r="W903" s="7"/>
    </row>
    <row r="904" spans="1:23" x14ac:dyDescent="0.25">
      <c r="A904" s="49" t="str">
        <f t="shared" si="14"/>
        <v>41850Kern4_2All</v>
      </c>
      <c r="B904" s="7">
        <v>41850</v>
      </c>
      <c r="C904" s="49">
        <v>2</v>
      </c>
      <c r="D904" s="49" t="s">
        <v>11</v>
      </c>
      <c r="E904" s="49">
        <v>1.449039</v>
      </c>
      <c r="F904" s="49">
        <v>1.4487709</v>
      </c>
      <c r="G904" s="49">
        <v>4</v>
      </c>
      <c r="H904" s="49">
        <v>709.93499999999995</v>
      </c>
      <c r="I904" s="49">
        <v>7206.0919999999996</v>
      </c>
      <c r="J904" s="49">
        <v>87</v>
      </c>
      <c r="K904" s="49">
        <v>9.2620700000000007E-3</v>
      </c>
      <c r="L904" s="49">
        <v>8.8119400000000007E-3</v>
      </c>
      <c r="M904" s="49">
        <v>5.8405400000000003E-2</v>
      </c>
      <c r="N904" s="49">
        <v>2.6810000000000001E-4</v>
      </c>
      <c r="O904" s="49">
        <v>-7.4490810000000005E-2</v>
      </c>
      <c r="P904" s="49">
        <v>-3.068676E-2</v>
      </c>
      <c r="Q904" s="49">
        <v>2.6810000000000001E-4</v>
      </c>
      <c r="R904" s="49">
        <v>3.1222960000000001E-2</v>
      </c>
      <c r="S904" s="49">
        <v>7.5027010000000005E-2</v>
      </c>
      <c r="T904" s="49" t="s">
        <v>19</v>
      </c>
      <c r="W904" s="7"/>
    </row>
    <row r="905" spans="1:23" x14ac:dyDescent="0.25">
      <c r="A905" s="49" t="str">
        <f t="shared" si="14"/>
        <v>41850Kern4_24All</v>
      </c>
      <c r="B905" s="7">
        <v>41850</v>
      </c>
      <c r="C905" s="49">
        <v>24</v>
      </c>
      <c r="D905" s="49" t="s">
        <v>11</v>
      </c>
      <c r="E905" s="49">
        <v>2.0933339000000002</v>
      </c>
      <c r="F905" s="49">
        <v>2.0485712</v>
      </c>
      <c r="G905" s="49">
        <v>4</v>
      </c>
      <c r="H905" s="49">
        <v>709.93499999999995</v>
      </c>
      <c r="I905" s="49">
        <v>7206.0919999999996</v>
      </c>
      <c r="J905" s="49">
        <v>90.5</v>
      </c>
      <c r="K905" s="49">
        <v>1.1682730000000001E-2</v>
      </c>
      <c r="L905" s="49">
        <v>1.0957450000000001E-2</v>
      </c>
      <c r="M905" s="49">
        <v>7.3160900000000001E-2</v>
      </c>
      <c r="N905" s="49">
        <v>4.4762700000000002E-2</v>
      </c>
      <c r="O905" s="49">
        <v>-4.8883250000000003E-2</v>
      </c>
      <c r="P905" s="49">
        <v>5.9874200000000002E-3</v>
      </c>
      <c r="Q905" s="49">
        <v>4.4762700000000002E-2</v>
      </c>
      <c r="R905" s="49">
        <v>8.3537979999999998E-2</v>
      </c>
      <c r="S905" s="49">
        <v>0.13840864999999999</v>
      </c>
      <c r="T905" s="49" t="s">
        <v>19</v>
      </c>
      <c r="W905" s="7"/>
    </row>
    <row r="906" spans="1:23" x14ac:dyDescent="0.25">
      <c r="A906" s="49" t="str">
        <f t="shared" si="14"/>
        <v>41850Kern4_1All</v>
      </c>
      <c r="B906" s="7">
        <v>41850</v>
      </c>
      <c r="C906" s="49">
        <v>1</v>
      </c>
      <c r="D906" s="49" t="s">
        <v>11</v>
      </c>
      <c r="E906" s="49">
        <v>1.6674252000000001</v>
      </c>
      <c r="F906" s="49">
        <v>1.6866817999999999</v>
      </c>
      <c r="G906" s="49">
        <v>4</v>
      </c>
      <c r="H906" s="49">
        <v>709.93499999999995</v>
      </c>
      <c r="I906" s="49">
        <v>7206.0919999999996</v>
      </c>
      <c r="J906" s="49">
        <v>88</v>
      </c>
      <c r="K906" s="49">
        <v>1.008508E-2</v>
      </c>
      <c r="L906" s="49">
        <v>9.8765299999999997E-3</v>
      </c>
      <c r="M906" s="49">
        <v>6.4515000000000003E-2</v>
      </c>
      <c r="N906" s="49">
        <v>-1.9256599999999999E-2</v>
      </c>
      <c r="O906" s="49">
        <v>-0.1018358</v>
      </c>
      <c r="P906" s="49">
        <v>-5.3449549999999998E-2</v>
      </c>
      <c r="Q906" s="49">
        <v>-1.9256599999999999E-2</v>
      </c>
      <c r="R906" s="49">
        <v>1.4936349999999999E-2</v>
      </c>
      <c r="S906" s="49">
        <v>6.3322600000000007E-2</v>
      </c>
      <c r="T906" s="49" t="s">
        <v>19</v>
      </c>
      <c r="W906" s="7"/>
    </row>
    <row r="907" spans="1:23" x14ac:dyDescent="0.25">
      <c r="A907" s="49" t="str">
        <f t="shared" si="14"/>
        <v>41850Kern4_13All</v>
      </c>
      <c r="B907" s="7">
        <v>41850</v>
      </c>
      <c r="C907" s="49">
        <v>13</v>
      </c>
      <c r="D907" s="49" t="s">
        <v>11</v>
      </c>
      <c r="E907" s="49">
        <v>2.2594341999999998</v>
      </c>
      <c r="F907" s="49">
        <v>2.0968806999999998</v>
      </c>
      <c r="G907" s="49">
        <v>4</v>
      </c>
      <c r="H907" s="49">
        <v>709.93499999999995</v>
      </c>
      <c r="I907" s="49">
        <v>7206.0919999999996</v>
      </c>
      <c r="J907" s="49">
        <v>97.5</v>
      </c>
      <c r="K907" s="49">
        <v>1.4921449999999999E-2</v>
      </c>
      <c r="L907" s="49">
        <v>1.254473E-2</v>
      </c>
      <c r="M907" s="49">
        <v>8.8906200000000005E-2</v>
      </c>
      <c r="N907" s="49">
        <v>0.16255349999999999</v>
      </c>
      <c r="O907" s="49">
        <v>4.8753560000000001E-2</v>
      </c>
      <c r="P907" s="49">
        <v>0.11543320999999999</v>
      </c>
      <c r="Q907" s="49">
        <v>0.16255349999999999</v>
      </c>
      <c r="R907" s="49">
        <v>0.20967379</v>
      </c>
      <c r="S907" s="49">
        <v>0.27635344000000001</v>
      </c>
      <c r="T907" s="49" t="s">
        <v>19</v>
      </c>
      <c r="W907" s="7"/>
    </row>
    <row r="908" spans="1:23" x14ac:dyDescent="0.25">
      <c r="A908" s="49" t="str">
        <f t="shared" si="14"/>
        <v>41850Kern4_6All</v>
      </c>
      <c r="B908" s="7">
        <v>41850</v>
      </c>
      <c r="C908" s="49">
        <v>6</v>
      </c>
      <c r="D908" s="49" t="s">
        <v>11</v>
      </c>
      <c r="E908" s="49">
        <v>1.1538930000000001</v>
      </c>
      <c r="F908" s="49">
        <v>1.0977197999999999</v>
      </c>
      <c r="G908" s="49">
        <v>4</v>
      </c>
      <c r="H908" s="49">
        <v>709.93499999999995</v>
      </c>
      <c r="I908" s="49">
        <v>7206.0919999999996</v>
      </c>
      <c r="J908" s="49">
        <v>82</v>
      </c>
      <c r="K908" s="49">
        <v>7.5197099999999998E-3</v>
      </c>
      <c r="L908" s="49">
        <v>6.8819600000000003E-3</v>
      </c>
      <c r="M908" s="49">
        <v>4.6544099999999998E-2</v>
      </c>
      <c r="N908" s="49">
        <v>5.61732E-2</v>
      </c>
      <c r="O908" s="49">
        <v>-3.40325E-3</v>
      </c>
      <c r="P908" s="49">
        <v>3.1504829999999998E-2</v>
      </c>
      <c r="Q908" s="49">
        <v>5.61732E-2</v>
      </c>
      <c r="R908" s="49">
        <v>8.0841570000000001E-2</v>
      </c>
      <c r="S908" s="49">
        <v>0.11574965</v>
      </c>
      <c r="T908" s="49" t="s">
        <v>19</v>
      </c>
      <c r="W908" s="7"/>
    </row>
    <row r="909" spans="1:23" x14ac:dyDescent="0.25">
      <c r="A909" s="49" t="str">
        <f t="shared" si="14"/>
        <v>41850Kern4_8All</v>
      </c>
      <c r="B909" s="7">
        <v>41850</v>
      </c>
      <c r="C909" s="49">
        <v>8</v>
      </c>
      <c r="D909" s="49" t="s">
        <v>11</v>
      </c>
      <c r="E909" s="49">
        <v>1.1255333999999999</v>
      </c>
      <c r="F909" s="49">
        <v>1.1553005000000001</v>
      </c>
      <c r="G909" s="49">
        <v>4</v>
      </c>
      <c r="H909" s="49">
        <v>709.93499999999995</v>
      </c>
      <c r="I909" s="49">
        <v>7206.0919999999996</v>
      </c>
      <c r="J909" s="49">
        <v>82.5</v>
      </c>
      <c r="K909" s="49">
        <v>7.3717000000000001E-3</v>
      </c>
      <c r="L909" s="49">
        <v>7.5588199999999999E-3</v>
      </c>
      <c r="M909" s="49">
        <v>4.8287200000000002E-2</v>
      </c>
      <c r="N909" s="49">
        <v>-2.9767100000000001E-2</v>
      </c>
      <c r="O909" s="49">
        <v>-9.1574719999999998E-2</v>
      </c>
      <c r="P909" s="49">
        <v>-5.5359319999999997E-2</v>
      </c>
      <c r="Q909" s="49">
        <v>-2.9767100000000001E-2</v>
      </c>
      <c r="R909" s="49">
        <v>-4.1748799999999997E-3</v>
      </c>
      <c r="S909" s="49">
        <v>3.2040520000000003E-2</v>
      </c>
      <c r="T909" s="49" t="s">
        <v>19</v>
      </c>
      <c r="W909" s="7"/>
    </row>
    <row r="910" spans="1:23" x14ac:dyDescent="0.25">
      <c r="A910" s="49" t="str">
        <f t="shared" si="14"/>
        <v>41850Kern4_5All</v>
      </c>
      <c r="B910" s="7">
        <v>41850</v>
      </c>
      <c r="C910" s="49">
        <v>5</v>
      </c>
      <c r="D910" s="49" t="s">
        <v>11</v>
      </c>
      <c r="E910" s="49">
        <v>1.1788156000000001</v>
      </c>
      <c r="F910" s="49">
        <v>1.1253420000000001</v>
      </c>
      <c r="G910" s="49">
        <v>4</v>
      </c>
      <c r="H910" s="49">
        <v>709.93499999999995</v>
      </c>
      <c r="I910" s="49">
        <v>7206.0919999999996</v>
      </c>
      <c r="J910" s="49">
        <v>83</v>
      </c>
      <c r="K910" s="49">
        <v>7.6163799999999999E-3</v>
      </c>
      <c r="L910" s="49">
        <v>6.77656E-3</v>
      </c>
      <c r="M910" s="49">
        <v>4.6531099999999999E-2</v>
      </c>
      <c r="N910" s="49">
        <v>5.3473600000000003E-2</v>
      </c>
      <c r="O910" s="49">
        <v>-6.0862099999999999E-3</v>
      </c>
      <c r="P910" s="49">
        <v>2.881212E-2</v>
      </c>
      <c r="Q910" s="49">
        <v>5.3473600000000003E-2</v>
      </c>
      <c r="R910" s="49">
        <v>7.8135079999999996E-2</v>
      </c>
      <c r="S910" s="49">
        <v>0.11303341</v>
      </c>
      <c r="T910" s="49" t="s">
        <v>19</v>
      </c>
      <c r="W910" s="7"/>
    </row>
    <row r="911" spans="1:23" x14ac:dyDescent="0.25">
      <c r="A911" s="49" t="str">
        <f t="shared" si="14"/>
        <v>41850Kern4_14All</v>
      </c>
      <c r="B911" s="7">
        <v>41850</v>
      </c>
      <c r="C911" s="49">
        <v>14</v>
      </c>
      <c r="D911" s="49" t="s">
        <v>11</v>
      </c>
      <c r="E911" s="49">
        <v>2.5090739000000002</v>
      </c>
      <c r="F911" s="49">
        <v>2.1555371999999999</v>
      </c>
      <c r="G911" s="49">
        <v>4</v>
      </c>
      <c r="H911" s="49">
        <v>709.93499999999995</v>
      </c>
      <c r="I911" s="49">
        <v>7206.0919999999996</v>
      </c>
      <c r="J911" s="49">
        <v>98.5</v>
      </c>
      <c r="K911" s="49">
        <v>1.5651470000000001E-2</v>
      </c>
      <c r="L911" s="49">
        <v>1.2072589999999999E-2</v>
      </c>
      <c r="M911" s="49">
        <v>9.0043600000000001E-2</v>
      </c>
      <c r="N911" s="49">
        <v>0.35353669999999998</v>
      </c>
      <c r="O911" s="49">
        <v>0.23828089</v>
      </c>
      <c r="P911" s="49">
        <v>0.30581359000000002</v>
      </c>
      <c r="Q911" s="49">
        <v>0.35353669999999998</v>
      </c>
      <c r="R911" s="49">
        <v>0.40125980999999999</v>
      </c>
      <c r="S911" s="49">
        <v>0.46879251</v>
      </c>
      <c r="T911" s="49" t="s">
        <v>19</v>
      </c>
      <c r="W911" s="7"/>
    </row>
    <row r="912" spans="1:23" x14ac:dyDescent="0.25">
      <c r="A912" s="49" t="str">
        <f t="shared" si="14"/>
        <v>41850Kern4_17All</v>
      </c>
      <c r="B912" s="7">
        <v>41850</v>
      </c>
      <c r="C912" s="49">
        <v>17</v>
      </c>
      <c r="D912" s="49" t="s">
        <v>11</v>
      </c>
      <c r="E912" s="49">
        <v>3.1946596999999999</v>
      </c>
      <c r="F912" s="49">
        <v>3.3255184999999998</v>
      </c>
      <c r="G912" s="49">
        <v>4</v>
      </c>
      <c r="H912" s="49">
        <v>709.93499999999995</v>
      </c>
      <c r="I912" s="49">
        <v>7206.0919999999996</v>
      </c>
      <c r="J912" s="49">
        <v>101.5</v>
      </c>
      <c r="K912" s="49">
        <v>1.556753E-2</v>
      </c>
      <c r="L912" s="49">
        <v>1.457291E-2</v>
      </c>
      <c r="M912" s="49">
        <v>9.7398200000000004E-2</v>
      </c>
      <c r="N912" s="49">
        <v>-0.1308588</v>
      </c>
      <c r="O912" s="49">
        <v>-0.25552849999999999</v>
      </c>
      <c r="P912" s="49">
        <v>-0.18247985</v>
      </c>
      <c r="Q912" s="49">
        <v>-0.1308588</v>
      </c>
      <c r="R912" s="49">
        <v>-7.9237749999999996E-2</v>
      </c>
      <c r="S912" s="49">
        <v>-6.1891000000000003E-3</v>
      </c>
      <c r="T912" s="49" t="s">
        <v>19</v>
      </c>
      <c r="W912" s="7"/>
    </row>
    <row r="913" spans="1:23" x14ac:dyDescent="0.25">
      <c r="A913" s="49" t="str">
        <f t="shared" si="14"/>
        <v>41850Kern4_3All</v>
      </c>
      <c r="B913" s="7">
        <v>41850</v>
      </c>
      <c r="C913" s="49">
        <v>3</v>
      </c>
      <c r="D913" s="49" t="s">
        <v>11</v>
      </c>
      <c r="E913" s="49">
        <v>1.3346199000000001</v>
      </c>
      <c r="F913" s="49">
        <v>1.2568630999999999</v>
      </c>
      <c r="G913" s="49">
        <v>4</v>
      </c>
      <c r="H913" s="49">
        <v>709.93499999999995</v>
      </c>
      <c r="I913" s="49">
        <v>7206.0919999999996</v>
      </c>
      <c r="J913" s="49">
        <v>85.5</v>
      </c>
      <c r="K913" s="49">
        <v>8.4240400000000007E-3</v>
      </c>
      <c r="L913" s="49">
        <v>7.7443900000000003E-3</v>
      </c>
      <c r="M913" s="49">
        <v>5.2252300000000002E-2</v>
      </c>
      <c r="N913" s="49">
        <v>7.7756800000000001E-2</v>
      </c>
      <c r="O913" s="49">
        <v>1.0873860000000001E-2</v>
      </c>
      <c r="P913" s="49">
        <v>5.0063080000000003E-2</v>
      </c>
      <c r="Q913" s="49">
        <v>7.7756800000000001E-2</v>
      </c>
      <c r="R913" s="49">
        <v>0.10545052000000001</v>
      </c>
      <c r="S913" s="49">
        <v>0.14463973999999999</v>
      </c>
      <c r="T913" s="49" t="s">
        <v>19</v>
      </c>
      <c r="W913" s="7"/>
    </row>
    <row r="914" spans="1:23" x14ac:dyDescent="0.25">
      <c r="A914" s="49" t="str">
        <f t="shared" si="14"/>
        <v>41850Kern5_18All</v>
      </c>
      <c r="B914" s="7">
        <v>41850</v>
      </c>
      <c r="C914" s="49">
        <v>18</v>
      </c>
      <c r="D914" s="49" t="s">
        <v>11</v>
      </c>
      <c r="E914" s="49">
        <v>3.3350871999999998</v>
      </c>
      <c r="F914" s="49">
        <v>3.5551124000000001</v>
      </c>
      <c r="G914" s="49">
        <v>5</v>
      </c>
      <c r="H914" s="49">
        <v>717.99099999999999</v>
      </c>
      <c r="I914" s="49">
        <v>7206.0919999999996</v>
      </c>
      <c r="J914" s="49">
        <v>102</v>
      </c>
      <c r="K914" s="49">
        <v>1.480565E-2</v>
      </c>
      <c r="L914" s="49">
        <v>1.5036300000000001E-2</v>
      </c>
      <c r="M914" s="49">
        <v>9.5540799999999995E-2</v>
      </c>
      <c r="N914" s="49">
        <v>-0.2200252</v>
      </c>
      <c r="O914" s="49">
        <v>-0.34231741999999998</v>
      </c>
      <c r="P914" s="49">
        <v>-0.27066182</v>
      </c>
      <c r="Q914" s="49">
        <v>-0.2200252</v>
      </c>
      <c r="R914" s="49">
        <v>-0.16938858000000001</v>
      </c>
      <c r="S914" s="49">
        <v>-9.7732979999999997E-2</v>
      </c>
      <c r="T914" s="49" t="s">
        <v>19</v>
      </c>
      <c r="W914" s="7"/>
    </row>
    <row r="915" spans="1:23" x14ac:dyDescent="0.25">
      <c r="A915" s="49" t="str">
        <f t="shared" si="14"/>
        <v>41850Kern5_21All</v>
      </c>
      <c r="B915" s="7">
        <v>41850</v>
      </c>
      <c r="C915" s="49">
        <v>21</v>
      </c>
      <c r="D915" s="49" t="s">
        <v>11</v>
      </c>
      <c r="E915" s="49">
        <v>3.0859030999999999</v>
      </c>
      <c r="F915" s="49">
        <v>3.0507338000000002</v>
      </c>
      <c r="G915" s="49">
        <v>5</v>
      </c>
      <c r="H915" s="49">
        <v>717.99099999999999</v>
      </c>
      <c r="I915" s="49">
        <v>7206.0919999999996</v>
      </c>
      <c r="J915" s="49">
        <v>97.5</v>
      </c>
      <c r="K915" s="49">
        <v>1.405605E-2</v>
      </c>
      <c r="L915" s="49">
        <v>1.3784589999999999E-2</v>
      </c>
      <c r="M915" s="49">
        <v>8.9121000000000006E-2</v>
      </c>
      <c r="N915" s="49">
        <v>3.5169300000000001E-2</v>
      </c>
      <c r="O915" s="49">
        <v>-7.8905580000000003E-2</v>
      </c>
      <c r="P915" s="49">
        <v>-1.206483E-2</v>
      </c>
      <c r="Q915" s="49">
        <v>3.5169300000000001E-2</v>
      </c>
      <c r="R915" s="49">
        <v>8.240343E-2</v>
      </c>
      <c r="S915" s="49">
        <v>0.14924418</v>
      </c>
      <c r="T915" s="49" t="s">
        <v>19</v>
      </c>
      <c r="W915" s="7"/>
    </row>
    <row r="916" spans="1:23" x14ac:dyDescent="0.25">
      <c r="A916" s="49" t="str">
        <f t="shared" si="14"/>
        <v>41850Kern5_12All</v>
      </c>
      <c r="B916" s="7">
        <v>41850</v>
      </c>
      <c r="C916" s="49">
        <v>12</v>
      </c>
      <c r="D916" s="49" t="s">
        <v>11</v>
      </c>
      <c r="E916" s="49">
        <v>1.9386667</v>
      </c>
      <c r="F916" s="49">
        <v>2.0278939</v>
      </c>
      <c r="G916" s="49">
        <v>5</v>
      </c>
      <c r="H916" s="49">
        <v>717.99099999999999</v>
      </c>
      <c r="I916" s="49">
        <v>7206.0919999999996</v>
      </c>
      <c r="J916" s="49">
        <v>95.5</v>
      </c>
      <c r="K916" s="49">
        <v>1.386917E-2</v>
      </c>
      <c r="L916" s="49">
        <v>1.367583E-2</v>
      </c>
      <c r="M916" s="49">
        <v>8.8174799999999998E-2</v>
      </c>
      <c r="N916" s="49">
        <v>-8.9227200000000007E-2</v>
      </c>
      <c r="O916" s="49">
        <v>-0.20209094</v>
      </c>
      <c r="P916" s="49">
        <v>-0.13595984</v>
      </c>
      <c r="Q916" s="49">
        <v>-8.9227200000000007E-2</v>
      </c>
      <c r="R916" s="49">
        <v>-4.2494560000000001E-2</v>
      </c>
      <c r="S916" s="49">
        <v>2.3636540000000001E-2</v>
      </c>
      <c r="T916" s="49" t="s">
        <v>19</v>
      </c>
      <c r="W916" s="7"/>
    </row>
    <row r="917" spans="1:23" x14ac:dyDescent="0.25">
      <c r="A917" s="49" t="str">
        <f t="shared" si="14"/>
        <v>41850Kern5_9All</v>
      </c>
      <c r="B917" s="7">
        <v>41850</v>
      </c>
      <c r="C917" s="49">
        <v>9</v>
      </c>
      <c r="D917" s="49" t="s">
        <v>11</v>
      </c>
      <c r="E917" s="49">
        <v>1.1880847999999999</v>
      </c>
      <c r="F917" s="49">
        <v>1.1961488</v>
      </c>
      <c r="G917" s="49">
        <v>5</v>
      </c>
      <c r="H917" s="49">
        <v>717.99099999999999</v>
      </c>
      <c r="I917" s="49">
        <v>7206.0919999999996</v>
      </c>
      <c r="J917" s="49">
        <v>85.5</v>
      </c>
      <c r="K917" s="49">
        <v>8.2547300000000001E-3</v>
      </c>
      <c r="L917" s="49">
        <v>8.0923000000000002E-3</v>
      </c>
      <c r="M917" s="49">
        <v>5.2328699999999999E-2</v>
      </c>
      <c r="N917" s="49">
        <v>-8.064E-3</v>
      </c>
      <c r="O917" s="49">
        <v>-7.5044739999999999E-2</v>
      </c>
      <c r="P917" s="49">
        <v>-3.5798209999999997E-2</v>
      </c>
      <c r="Q917" s="49">
        <v>-8.064E-3</v>
      </c>
      <c r="R917" s="49">
        <v>1.967021E-2</v>
      </c>
      <c r="S917" s="49">
        <v>5.8916740000000002E-2</v>
      </c>
      <c r="T917" s="49" t="s">
        <v>19</v>
      </c>
      <c r="W917" s="7"/>
    </row>
    <row r="918" spans="1:23" x14ac:dyDescent="0.25">
      <c r="A918" s="49" t="str">
        <f t="shared" si="14"/>
        <v>41850Kern5_8All</v>
      </c>
      <c r="B918" s="7">
        <v>41850</v>
      </c>
      <c r="C918" s="49">
        <v>8</v>
      </c>
      <c r="D918" s="49" t="s">
        <v>11</v>
      </c>
      <c r="E918" s="49">
        <v>1.1255333999999999</v>
      </c>
      <c r="F918" s="49">
        <v>1.1139540999999999</v>
      </c>
      <c r="G918" s="49">
        <v>5</v>
      </c>
      <c r="H918" s="49">
        <v>717.99099999999999</v>
      </c>
      <c r="I918" s="49">
        <v>7206.0919999999996</v>
      </c>
      <c r="J918" s="49">
        <v>82.5</v>
      </c>
      <c r="K918" s="49">
        <v>7.3717000000000001E-3</v>
      </c>
      <c r="L918" s="49">
        <v>7.3358399999999997E-3</v>
      </c>
      <c r="M918" s="49">
        <v>4.7081499999999998E-2</v>
      </c>
      <c r="N918" s="49">
        <v>1.1579300000000001E-2</v>
      </c>
      <c r="O918" s="49">
        <v>-4.8685020000000002E-2</v>
      </c>
      <c r="P918" s="49">
        <v>-1.3373899999999999E-2</v>
      </c>
      <c r="Q918" s="49">
        <v>1.1579300000000001E-2</v>
      </c>
      <c r="R918" s="49">
        <v>3.6532490000000001E-2</v>
      </c>
      <c r="S918" s="49">
        <v>7.1843619999999997E-2</v>
      </c>
      <c r="T918" s="49" t="s">
        <v>19</v>
      </c>
      <c r="W918" s="7"/>
    </row>
    <row r="919" spans="1:23" x14ac:dyDescent="0.25">
      <c r="A919" s="49" t="str">
        <f t="shared" si="14"/>
        <v>41850Kern5_4All</v>
      </c>
      <c r="B919" s="7">
        <v>41850</v>
      </c>
      <c r="C919" s="49">
        <v>4</v>
      </c>
      <c r="D919" s="49" t="s">
        <v>11</v>
      </c>
      <c r="E919" s="49">
        <v>1.2469341</v>
      </c>
      <c r="F919" s="49">
        <v>1.2118038</v>
      </c>
      <c r="G919" s="49">
        <v>5</v>
      </c>
      <c r="H919" s="49">
        <v>717.99099999999999</v>
      </c>
      <c r="I919" s="49">
        <v>7206.0919999999996</v>
      </c>
      <c r="J919" s="49">
        <v>83.5</v>
      </c>
      <c r="K919" s="49">
        <v>8.3672899999999995E-3</v>
      </c>
      <c r="L919" s="49">
        <v>7.8033199999999999E-3</v>
      </c>
      <c r="M919" s="49">
        <v>5.1781199999999999E-2</v>
      </c>
      <c r="N919" s="49">
        <v>3.5130300000000003E-2</v>
      </c>
      <c r="O919" s="49">
        <v>-3.1149639999999999E-2</v>
      </c>
      <c r="P919" s="49">
        <v>7.6862600000000003E-3</v>
      </c>
      <c r="Q919" s="49">
        <v>3.5130300000000003E-2</v>
      </c>
      <c r="R919" s="49">
        <v>6.2574340000000006E-2</v>
      </c>
      <c r="S919" s="49">
        <v>0.10141024</v>
      </c>
      <c r="T919" s="49" t="s">
        <v>19</v>
      </c>
      <c r="W919" s="7"/>
    </row>
    <row r="920" spans="1:23" x14ac:dyDescent="0.25">
      <c r="A920" s="49" t="str">
        <f t="shared" si="14"/>
        <v>41850Kern5_2All</v>
      </c>
      <c r="B920" s="7">
        <v>41850</v>
      </c>
      <c r="C920" s="49">
        <v>2</v>
      </c>
      <c r="D920" s="49" t="s">
        <v>11</v>
      </c>
      <c r="E920" s="49">
        <v>1.449039</v>
      </c>
      <c r="F920" s="49">
        <v>1.4192746000000001</v>
      </c>
      <c r="G920" s="49">
        <v>5</v>
      </c>
      <c r="H920" s="49">
        <v>717.99099999999999</v>
      </c>
      <c r="I920" s="49">
        <v>7206.0919999999996</v>
      </c>
      <c r="J920" s="49">
        <v>87</v>
      </c>
      <c r="K920" s="49">
        <v>9.2620700000000007E-3</v>
      </c>
      <c r="L920" s="49">
        <v>8.8155500000000001E-3</v>
      </c>
      <c r="M920" s="49">
        <v>5.7875599999999999E-2</v>
      </c>
      <c r="N920" s="49">
        <v>2.97644E-2</v>
      </c>
      <c r="O920" s="49">
        <v>-4.4316370000000001E-2</v>
      </c>
      <c r="P920" s="49">
        <v>-9.0967000000000001E-4</v>
      </c>
      <c r="Q920" s="49">
        <v>2.97644E-2</v>
      </c>
      <c r="R920" s="49">
        <v>6.0438470000000001E-2</v>
      </c>
      <c r="S920" s="49">
        <v>0.10384517</v>
      </c>
      <c r="T920" s="49" t="s">
        <v>19</v>
      </c>
      <c r="W920" s="7"/>
    </row>
    <row r="921" spans="1:23" x14ac:dyDescent="0.25">
      <c r="A921" s="49" t="str">
        <f t="shared" si="14"/>
        <v>41850Kern5_24All</v>
      </c>
      <c r="B921" s="7">
        <v>41850</v>
      </c>
      <c r="C921" s="49">
        <v>24</v>
      </c>
      <c r="D921" s="49" t="s">
        <v>11</v>
      </c>
      <c r="E921" s="49">
        <v>2.0933339000000002</v>
      </c>
      <c r="F921" s="49">
        <v>2.0896224999999999</v>
      </c>
      <c r="G921" s="49">
        <v>5</v>
      </c>
      <c r="H921" s="49">
        <v>717.99099999999999</v>
      </c>
      <c r="I921" s="49">
        <v>7206.0919999999996</v>
      </c>
      <c r="J921" s="49">
        <v>90.5</v>
      </c>
      <c r="K921" s="49">
        <v>1.1682730000000001E-2</v>
      </c>
      <c r="L921" s="49">
        <v>1.1598860000000001E-2</v>
      </c>
      <c r="M921" s="49">
        <v>7.4527999999999997E-2</v>
      </c>
      <c r="N921" s="49">
        <v>3.7114000000000001E-3</v>
      </c>
      <c r="O921" s="49">
        <v>-9.1684440000000006E-2</v>
      </c>
      <c r="P921" s="49">
        <v>-3.5788439999999998E-2</v>
      </c>
      <c r="Q921" s="49">
        <v>3.7114000000000001E-3</v>
      </c>
      <c r="R921" s="49">
        <v>4.3211239999999998E-2</v>
      </c>
      <c r="S921" s="49">
        <v>9.9107239999999999E-2</v>
      </c>
      <c r="T921" s="49" t="s">
        <v>19</v>
      </c>
      <c r="W921" s="7"/>
    </row>
    <row r="922" spans="1:23" x14ac:dyDescent="0.25">
      <c r="A922" s="49" t="str">
        <f t="shared" si="14"/>
        <v>41850Kern5_13All</v>
      </c>
      <c r="B922" s="7">
        <v>41850</v>
      </c>
      <c r="C922" s="49">
        <v>13</v>
      </c>
      <c r="D922" s="49" t="s">
        <v>11</v>
      </c>
      <c r="E922" s="49">
        <v>2.2594341999999998</v>
      </c>
      <c r="F922" s="49">
        <v>2.3749151999999998</v>
      </c>
      <c r="G922" s="49">
        <v>5</v>
      </c>
      <c r="H922" s="49">
        <v>717.99099999999999</v>
      </c>
      <c r="I922" s="49">
        <v>7206.0919999999996</v>
      </c>
      <c r="J922" s="49">
        <v>97.5</v>
      </c>
      <c r="K922" s="49">
        <v>1.4921449999999999E-2</v>
      </c>
      <c r="L922" s="49">
        <v>1.4825619999999999E-2</v>
      </c>
      <c r="M922" s="49">
        <v>9.5225299999999999E-2</v>
      </c>
      <c r="N922" s="49">
        <v>-0.115481</v>
      </c>
      <c r="O922" s="49">
        <v>-0.23736937999999999</v>
      </c>
      <c r="P922" s="49">
        <v>-0.16595040999999999</v>
      </c>
      <c r="Q922" s="49">
        <v>-0.115481</v>
      </c>
      <c r="R922" s="49">
        <v>-6.5011589999999994E-2</v>
      </c>
      <c r="S922" s="49">
        <v>6.4073799999999998E-3</v>
      </c>
      <c r="T922" s="49" t="s">
        <v>19</v>
      </c>
      <c r="W922" s="7"/>
    </row>
    <row r="923" spans="1:23" x14ac:dyDescent="0.25">
      <c r="A923" s="49" t="str">
        <f t="shared" si="14"/>
        <v>41850Kern5_14All</v>
      </c>
      <c r="B923" s="7">
        <v>41850</v>
      </c>
      <c r="C923" s="49">
        <v>14</v>
      </c>
      <c r="D923" s="49" t="s">
        <v>11</v>
      </c>
      <c r="E923" s="49">
        <v>2.5090739000000002</v>
      </c>
      <c r="F923" s="49">
        <v>2.4915134999999999</v>
      </c>
      <c r="G923" s="49">
        <v>5</v>
      </c>
      <c r="H923" s="49">
        <v>717.99099999999999</v>
      </c>
      <c r="I923" s="49">
        <v>7206.0919999999996</v>
      </c>
      <c r="J923" s="49">
        <v>98.5</v>
      </c>
      <c r="K923" s="49">
        <v>1.5651470000000001E-2</v>
      </c>
      <c r="L923" s="49">
        <v>1.4502879999999999E-2</v>
      </c>
      <c r="M923" s="49">
        <v>9.6568200000000007E-2</v>
      </c>
      <c r="N923" s="49">
        <v>1.75604E-2</v>
      </c>
      <c r="O923" s="49">
        <v>-0.1060469</v>
      </c>
      <c r="P923" s="49">
        <v>-3.3620749999999998E-2</v>
      </c>
      <c r="Q923" s="49">
        <v>1.75604E-2</v>
      </c>
      <c r="R923" s="49">
        <v>6.8741549999999998E-2</v>
      </c>
      <c r="S923" s="49">
        <v>0.14116770000000001</v>
      </c>
      <c r="T923" s="49" t="s">
        <v>19</v>
      </c>
      <c r="W923" s="7"/>
    </row>
    <row r="924" spans="1:23" x14ac:dyDescent="0.25">
      <c r="A924" s="49" t="str">
        <f t="shared" si="14"/>
        <v>41850Kern5_19All</v>
      </c>
      <c r="B924" s="7">
        <v>41850</v>
      </c>
      <c r="C924" s="49">
        <v>19</v>
      </c>
      <c r="D924" s="49" t="s">
        <v>11</v>
      </c>
      <c r="E924" s="49">
        <v>3.3393193999999999</v>
      </c>
      <c r="F924" s="49">
        <v>3.4735982999999999</v>
      </c>
      <c r="G924" s="49">
        <v>5</v>
      </c>
      <c r="H924" s="49">
        <v>717.99099999999999</v>
      </c>
      <c r="I924" s="49">
        <v>7206.0919999999996</v>
      </c>
      <c r="J924" s="49">
        <v>100</v>
      </c>
      <c r="K924" s="49">
        <v>1.478432E-2</v>
      </c>
      <c r="L924" s="49">
        <v>1.452174E-2</v>
      </c>
      <c r="M924" s="49">
        <v>9.3812000000000006E-2</v>
      </c>
      <c r="N924" s="49">
        <v>-0.13427890000000001</v>
      </c>
      <c r="O924" s="49">
        <v>-0.25435826</v>
      </c>
      <c r="P924" s="49">
        <v>-0.18399926</v>
      </c>
      <c r="Q924" s="49">
        <v>-0.13427890000000001</v>
      </c>
      <c r="R924" s="49">
        <v>-8.4558540000000001E-2</v>
      </c>
      <c r="S924" s="49">
        <v>-1.419954E-2</v>
      </c>
      <c r="T924" s="49" t="s">
        <v>19</v>
      </c>
      <c r="W924" s="7"/>
    </row>
    <row r="925" spans="1:23" x14ac:dyDescent="0.25">
      <c r="A925" s="49" t="str">
        <f t="shared" si="14"/>
        <v>41850Kern5_20All</v>
      </c>
      <c r="B925" s="7">
        <v>41850</v>
      </c>
      <c r="C925" s="49">
        <v>20</v>
      </c>
      <c r="D925" s="49" t="s">
        <v>11</v>
      </c>
      <c r="E925" s="49">
        <v>3.2242826999999998</v>
      </c>
      <c r="F925" s="49">
        <v>3.2481990999999999</v>
      </c>
      <c r="G925" s="49">
        <v>5</v>
      </c>
      <c r="H925" s="49">
        <v>717.99099999999999</v>
      </c>
      <c r="I925" s="49">
        <v>7206.0919999999996</v>
      </c>
      <c r="J925" s="49">
        <v>99.5</v>
      </c>
      <c r="K925" s="49">
        <v>1.401255E-2</v>
      </c>
      <c r="L925" s="49">
        <v>1.435055E-2</v>
      </c>
      <c r="M925" s="49">
        <v>9.0813400000000002E-2</v>
      </c>
      <c r="N925" s="49">
        <v>-2.3916400000000001E-2</v>
      </c>
      <c r="O925" s="49">
        <v>-0.14015754999999999</v>
      </c>
      <c r="P925" s="49">
        <v>-7.20475E-2</v>
      </c>
      <c r="Q925" s="49">
        <v>-2.3916400000000001E-2</v>
      </c>
      <c r="R925" s="49">
        <v>2.4214699999999999E-2</v>
      </c>
      <c r="S925" s="49">
        <v>9.2324749999999997E-2</v>
      </c>
      <c r="T925" s="49" t="s">
        <v>19</v>
      </c>
      <c r="W925" s="7"/>
    </row>
    <row r="926" spans="1:23" x14ac:dyDescent="0.25">
      <c r="A926" s="49" t="str">
        <f t="shared" si="14"/>
        <v>41850Kern5_7All</v>
      </c>
      <c r="B926" s="7">
        <v>41850</v>
      </c>
      <c r="C926" s="49">
        <v>7</v>
      </c>
      <c r="D926" s="49" t="s">
        <v>11</v>
      </c>
      <c r="E926" s="49">
        <v>1.0830565999999999</v>
      </c>
      <c r="F926" s="49">
        <v>1.0652097</v>
      </c>
      <c r="G926" s="49">
        <v>5</v>
      </c>
      <c r="H926" s="49">
        <v>717.99099999999999</v>
      </c>
      <c r="I926" s="49">
        <v>7206.0919999999996</v>
      </c>
      <c r="J926" s="49">
        <v>81</v>
      </c>
      <c r="K926" s="49">
        <v>7.14008E-3</v>
      </c>
      <c r="L926" s="49">
        <v>6.84054E-3</v>
      </c>
      <c r="M926" s="49">
        <v>4.4756999999999998E-2</v>
      </c>
      <c r="N926" s="49">
        <v>1.7846899999999999E-2</v>
      </c>
      <c r="O926" s="49">
        <v>-3.9442060000000001E-2</v>
      </c>
      <c r="P926" s="49">
        <v>-5.8743099999999998E-3</v>
      </c>
      <c r="Q926" s="49">
        <v>1.7846899999999999E-2</v>
      </c>
      <c r="R926" s="49">
        <v>4.1568109999999998E-2</v>
      </c>
      <c r="S926" s="49">
        <v>7.5135859999999999E-2</v>
      </c>
      <c r="T926" s="49" t="s">
        <v>19</v>
      </c>
      <c r="W926" s="7"/>
    </row>
    <row r="927" spans="1:23" x14ac:dyDescent="0.25">
      <c r="A927" s="49" t="str">
        <f t="shared" si="14"/>
        <v>41850Kern5_23All</v>
      </c>
      <c r="B927" s="7">
        <v>41850</v>
      </c>
      <c r="C927" s="49">
        <v>23</v>
      </c>
      <c r="D927" s="49" t="s">
        <v>11</v>
      </c>
      <c r="E927" s="49">
        <v>2.5192847999999999</v>
      </c>
      <c r="F927" s="49">
        <v>2.5550256999999998</v>
      </c>
      <c r="G927" s="49">
        <v>5</v>
      </c>
      <c r="H927" s="49">
        <v>717.99099999999999</v>
      </c>
      <c r="I927" s="49">
        <v>7206.0919999999996</v>
      </c>
      <c r="J927" s="49">
        <v>93</v>
      </c>
      <c r="K927" s="49">
        <v>1.29725E-2</v>
      </c>
      <c r="L927" s="49">
        <v>1.293941E-2</v>
      </c>
      <c r="M927" s="49">
        <v>8.2949400000000006E-2</v>
      </c>
      <c r="N927" s="49">
        <v>-3.5740899999999999E-2</v>
      </c>
      <c r="O927" s="49">
        <v>-0.14191613</v>
      </c>
      <c r="P927" s="49">
        <v>-7.9704079999999997E-2</v>
      </c>
      <c r="Q927" s="49">
        <v>-3.5740899999999999E-2</v>
      </c>
      <c r="R927" s="49">
        <v>8.2222800000000002E-3</v>
      </c>
      <c r="S927" s="49">
        <v>7.0434330000000003E-2</v>
      </c>
      <c r="T927" s="49" t="s">
        <v>19</v>
      </c>
      <c r="W927" s="7"/>
    </row>
    <row r="928" spans="1:23" x14ac:dyDescent="0.25">
      <c r="A928" s="49" t="str">
        <f t="shared" si="14"/>
        <v>41850Kern5_17All</v>
      </c>
      <c r="B928" s="7">
        <v>41850</v>
      </c>
      <c r="C928" s="49">
        <v>17</v>
      </c>
      <c r="D928" s="49" t="s">
        <v>11</v>
      </c>
      <c r="E928" s="49">
        <v>3.1946596999999999</v>
      </c>
      <c r="F928" s="49">
        <v>3.4672445999999999</v>
      </c>
      <c r="G928" s="49">
        <v>5</v>
      </c>
      <c r="H928" s="49">
        <v>717.99099999999999</v>
      </c>
      <c r="I928" s="49">
        <v>7206.0919999999996</v>
      </c>
      <c r="J928" s="49">
        <v>101.5</v>
      </c>
      <c r="K928" s="49">
        <v>1.556753E-2</v>
      </c>
      <c r="L928" s="49">
        <v>1.527533E-2</v>
      </c>
      <c r="M928" s="49">
        <v>9.8731399999999997E-2</v>
      </c>
      <c r="N928" s="49">
        <v>-0.27258490000000002</v>
      </c>
      <c r="O928" s="49">
        <v>-0.39896109000000002</v>
      </c>
      <c r="P928" s="49">
        <v>-0.32491254000000003</v>
      </c>
      <c r="Q928" s="49">
        <v>-0.27258490000000002</v>
      </c>
      <c r="R928" s="49">
        <v>-0.22025726000000001</v>
      </c>
      <c r="S928" s="49">
        <v>-0.14620870999999999</v>
      </c>
      <c r="T928" s="49" t="s">
        <v>19</v>
      </c>
      <c r="W928" s="7"/>
    </row>
    <row r="929" spans="1:23" x14ac:dyDescent="0.25">
      <c r="A929" s="49" t="str">
        <f t="shared" si="14"/>
        <v>41850Kern5_5All</v>
      </c>
      <c r="B929" s="7">
        <v>41850</v>
      </c>
      <c r="C929" s="49">
        <v>5</v>
      </c>
      <c r="D929" s="49" t="s">
        <v>11</v>
      </c>
      <c r="E929" s="49">
        <v>1.1788156000000001</v>
      </c>
      <c r="F929" s="49">
        <v>1.1242797</v>
      </c>
      <c r="G929" s="49">
        <v>5</v>
      </c>
      <c r="H929" s="49">
        <v>717.99099999999999</v>
      </c>
      <c r="I929" s="49">
        <v>7206.0919999999996</v>
      </c>
      <c r="J929" s="49">
        <v>83</v>
      </c>
      <c r="K929" s="49">
        <v>7.6163799999999999E-3</v>
      </c>
      <c r="L929" s="49">
        <v>6.8675999999999997E-3</v>
      </c>
      <c r="M929" s="49">
        <v>4.64071E-2</v>
      </c>
      <c r="N929" s="49">
        <v>5.4535899999999998E-2</v>
      </c>
      <c r="O929" s="49">
        <v>-4.8651900000000001E-3</v>
      </c>
      <c r="P929" s="49">
        <v>2.9940140000000001E-2</v>
      </c>
      <c r="Q929" s="49">
        <v>5.4535899999999998E-2</v>
      </c>
      <c r="R929" s="49">
        <v>7.9131660000000006E-2</v>
      </c>
      <c r="S929" s="49">
        <v>0.11393699</v>
      </c>
      <c r="T929" s="49" t="s">
        <v>19</v>
      </c>
      <c r="W929" s="7"/>
    </row>
    <row r="930" spans="1:23" x14ac:dyDescent="0.25">
      <c r="A930" s="49" t="str">
        <f t="shared" si="14"/>
        <v>41850Kern5_15All</v>
      </c>
      <c r="B930" s="7">
        <v>41850</v>
      </c>
      <c r="C930" s="49">
        <v>15</v>
      </c>
      <c r="D930" s="49" t="s">
        <v>11</v>
      </c>
      <c r="E930" s="49">
        <v>2.7788738999999998</v>
      </c>
      <c r="F930" s="49">
        <v>2.2801817</v>
      </c>
      <c r="G930" s="49">
        <v>5</v>
      </c>
      <c r="H930" s="49">
        <v>717.99099999999999</v>
      </c>
      <c r="I930" s="49">
        <v>7206.0919999999996</v>
      </c>
      <c r="J930" s="49">
        <v>100</v>
      </c>
      <c r="K930" s="49">
        <v>1.6163609999999998E-2</v>
      </c>
      <c r="L930" s="49">
        <v>1.310852E-2</v>
      </c>
      <c r="M930" s="49">
        <v>9.4128400000000001E-2</v>
      </c>
      <c r="N930" s="49">
        <v>0.49869219999999997</v>
      </c>
      <c r="O930" s="49">
        <v>0.37820785000000001</v>
      </c>
      <c r="P930" s="49">
        <v>0.44880415000000001</v>
      </c>
      <c r="Q930" s="49">
        <v>0.49869219999999997</v>
      </c>
      <c r="R930" s="49">
        <v>0.54858024999999999</v>
      </c>
      <c r="S930" s="49">
        <v>0.61917655000000005</v>
      </c>
      <c r="T930" s="49" t="s">
        <v>19</v>
      </c>
      <c r="W930" s="7"/>
    </row>
    <row r="931" spans="1:23" x14ac:dyDescent="0.25">
      <c r="A931" s="49" t="str">
        <f t="shared" si="14"/>
        <v>41850Kern5_1All</v>
      </c>
      <c r="B931" s="7">
        <v>41850</v>
      </c>
      <c r="C931" s="49">
        <v>1</v>
      </c>
      <c r="D931" s="49" t="s">
        <v>11</v>
      </c>
      <c r="E931" s="49">
        <v>1.6674252000000001</v>
      </c>
      <c r="F931" s="49">
        <v>1.7043036</v>
      </c>
      <c r="G931" s="49">
        <v>5</v>
      </c>
      <c r="H931" s="49">
        <v>717.99099999999999</v>
      </c>
      <c r="I931" s="49">
        <v>7206.0919999999996</v>
      </c>
      <c r="J931" s="49">
        <v>88</v>
      </c>
      <c r="K931" s="49">
        <v>1.008508E-2</v>
      </c>
      <c r="L931" s="49">
        <v>9.7306300000000005E-3</v>
      </c>
      <c r="M931" s="49">
        <v>6.34348E-2</v>
      </c>
      <c r="N931" s="49">
        <v>-3.6878399999999999E-2</v>
      </c>
      <c r="O931" s="49">
        <v>-0.11807494</v>
      </c>
      <c r="P931" s="49">
        <v>-7.0498839999999993E-2</v>
      </c>
      <c r="Q931" s="49">
        <v>-3.6878399999999999E-2</v>
      </c>
      <c r="R931" s="49">
        <v>-3.2579599999999998E-3</v>
      </c>
      <c r="S931" s="49">
        <v>4.4318139999999999E-2</v>
      </c>
      <c r="T931" s="49" t="s">
        <v>19</v>
      </c>
      <c r="W931" s="7"/>
    </row>
    <row r="932" spans="1:23" x14ac:dyDescent="0.25">
      <c r="A932" s="49" t="str">
        <f t="shared" si="14"/>
        <v>41850Kern5_11All</v>
      </c>
      <c r="B932" s="7">
        <v>41850</v>
      </c>
      <c r="C932" s="49">
        <v>11</v>
      </c>
      <c r="D932" s="49" t="s">
        <v>11</v>
      </c>
      <c r="E932" s="49">
        <v>1.6371692</v>
      </c>
      <c r="F932" s="49">
        <v>1.6739535000000001</v>
      </c>
      <c r="G932" s="49">
        <v>5</v>
      </c>
      <c r="H932" s="49">
        <v>717.99099999999999</v>
      </c>
      <c r="I932" s="49">
        <v>7206.0919999999996</v>
      </c>
      <c r="J932" s="49">
        <v>92.5</v>
      </c>
      <c r="K932" s="49">
        <v>1.1874010000000001E-2</v>
      </c>
      <c r="L932" s="49">
        <v>1.1423890000000001E-2</v>
      </c>
      <c r="M932" s="49">
        <v>7.4583099999999999E-2</v>
      </c>
      <c r="N932" s="49">
        <v>-3.6784299999999999E-2</v>
      </c>
      <c r="O932" s="49">
        <v>-0.13225066999999999</v>
      </c>
      <c r="P932" s="49">
        <v>-7.6313339999999993E-2</v>
      </c>
      <c r="Q932" s="49">
        <v>-3.6784299999999999E-2</v>
      </c>
      <c r="R932" s="49">
        <v>2.7447399999999999E-3</v>
      </c>
      <c r="S932" s="49">
        <v>5.8682070000000003E-2</v>
      </c>
      <c r="T932" s="49" t="s">
        <v>19</v>
      </c>
      <c r="W932" s="7"/>
    </row>
    <row r="933" spans="1:23" x14ac:dyDescent="0.25">
      <c r="A933" s="49" t="str">
        <f t="shared" si="14"/>
        <v>41850Kern5_6All</v>
      </c>
      <c r="B933" s="7">
        <v>41850</v>
      </c>
      <c r="C933" s="49">
        <v>6</v>
      </c>
      <c r="D933" s="49" t="s">
        <v>11</v>
      </c>
      <c r="E933" s="49">
        <v>1.1538930000000001</v>
      </c>
      <c r="F933" s="49">
        <v>1.0898482</v>
      </c>
      <c r="G933" s="49">
        <v>5</v>
      </c>
      <c r="H933" s="49">
        <v>717.99099999999999</v>
      </c>
      <c r="I933" s="49">
        <v>7206.0919999999996</v>
      </c>
      <c r="J933" s="49">
        <v>82</v>
      </c>
      <c r="K933" s="49">
        <v>7.5197099999999998E-3</v>
      </c>
      <c r="L933" s="49">
        <v>6.5460400000000004E-3</v>
      </c>
      <c r="M933" s="49">
        <v>4.5107599999999998E-2</v>
      </c>
      <c r="N933" s="49">
        <v>6.4044799999999999E-2</v>
      </c>
      <c r="O933" s="49">
        <v>6.3070699999999997E-3</v>
      </c>
      <c r="P933" s="49">
        <v>4.0137770000000003E-2</v>
      </c>
      <c r="Q933" s="49">
        <v>6.4044799999999999E-2</v>
      </c>
      <c r="R933" s="49">
        <v>8.7951829999999995E-2</v>
      </c>
      <c r="S933" s="49">
        <v>0.12178253</v>
      </c>
      <c r="T933" s="49" t="s">
        <v>19</v>
      </c>
      <c r="W933" s="7"/>
    </row>
    <row r="934" spans="1:23" x14ac:dyDescent="0.25">
      <c r="A934" s="49" t="str">
        <f t="shared" si="14"/>
        <v>41850Kern5_3All</v>
      </c>
      <c r="B934" s="7">
        <v>41850</v>
      </c>
      <c r="C934" s="49">
        <v>3</v>
      </c>
      <c r="D934" s="49" t="s">
        <v>11</v>
      </c>
      <c r="E934" s="49">
        <v>1.3346199000000001</v>
      </c>
      <c r="F934" s="49">
        <v>1.3329972999999999</v>
      </c>
      <c r="G934" s="49">
        <v>5</v>
      </c>
      <c r="H934" s="49">
        <v>717.99099999999999</v>
      </c>
      <c r="I934" s="49">
        <v>7206.0919999999996</v>
      </c>
      <c r="J934" s="49">
        <v>85.5</v>
      </c>
      <c r="K934" s="49">
        <v>8.4240400000000007E-3</v>
      </c>
      <c r="L934" s="49">
        <v>8.1864099999999999E-3</v>
      </c>
      <c r="M934" s="49">
        <v>5.31726E-2</v>
      </c>
      <c r="N934" s="49">
        <v>1.6226000000000001E-3</v>
      </c>
      <c r="O934" s="49">
        <v>-6.6438330000000004E-2</v>
      </c>
      <c r="P934" s="49">
        <v>-2.655888E-2</v>
      </c>
      <c r="Q934" s="49">
        <v>1.6226000000000001E-3</v>
      </c>
      <c r="R934" s="49">
        <v>2.980408E-2</v>
      </c>
      <c r="S934" s="49">
        <v>6.9683529999999994E-2</v>
      </c>
      <c r="T934" s="49" t="s">
        <v>19</v>
      </c>
      <c r="W934" s="7"/>
    </row>
    <row r="935" spans="1:23" x14ac:dyDescent="0.25">
      <c r="A935" s="49" t="str">
        <f t="shared" si="14"/>
        <v>41850Kern5_22All</v>
      </c>
      <c r="B935" s="7">
        <v>41850</v>
      </c>
      <c r="C935" s="49">
        <v>22</v>
      </c>
      <c r="D935" s="49" t="s">
        <v>11</v>
      </c>
      <c r="E935" s="49">
        <v>2.9180084000000002</v>
      </c>
      <c r="F935" s="49">
        <v>2.8808612999999998</v>
      </c>
      <c r="G935" s="49">
        <v>5</v>
      </c>
      <c r="H935" s="49">
        <v>717.99099999999999</v>
      </c>
      <c r="I935" s="49">
        <v>7206.0919999999996</v>
      </c>
      <c r="J935" s="49">
        <v>95.5</v>
      </c>
      <c r="K935" s="49">
        <v>1.3494880000000001E-2</v>
      </c>
      <c r="L935" s="49">
        <v>1.366376E-2</v>
      </c>
      <c r="M935" s="49">
        <v>8.6947899999999995E-2</v>
      </c>
      <c r="N935" s="49">
        <v>3.7147100000000002E-2</v>
      </c>
      <c r="O935" s="49">
        <v>-7.4146210000000004E-2</v>
      </c>
      <c r="P935" s="49">
        <v>-8.9352900000000002E-3</v>
      </c>
      <c r="Q935" s="49">
        <v>3.7147100000000002E-2</v>
      </c>
      <c r="R935" s="49">
        <v>8.3229490000000003E-2</v>
      </c>
      <c r="S935" s="49">
        <v>0.14844040999999999</v>
      </c>
      <c r="T935" s="49" t="s">
        <v>19</v>
      </c>
      <c r="W935" s="7"/>
    </row>
    <row r="936" spans="1:23" x14ac:dyDescent="0.25">
      <c r="A936" s="49" t="str">
        <f t="shared" si="14"/>
        <v>41850Kern5_10All</v>
      </c>
      <c r="B936" s="7">
        <v>41850</v>
      </c>
      <c r="C936" s="49">
        <v>10</v>
      </c>
      <c r="D936" s="49" t="s">
        <v>11</v>
      </c>
      <c r="E936" s="49">
        <v>1.3736360999999999</v>
      </c>
      <c r="F936" s="49">
        <v>1.3919701</v>
      </c>
      <c r="G936" s="49">
        <v>5</v>
      </c>
      <c r="H936" s="49">
        <v>717.99099999999999</v>
      </c>
      <c r="I936" s="49">
        <v>7206.0919999999996</v>
      </c>
      <c r="J936" s="49">
        <v>89.5</v>
      </c>
      <c r="K936" s="49">
        <v>1.020546E-2</v>
      </c>
      <c r="L936" s="49">
        <v>9.92116E-3</v>
      </c>
      <c r="M936" s="49">
        <v>6.4428399999999997E-2</v>
      </c>
      <c r="N936" s="49">
        <v>-1.8334E-2</v>
      </c>
      <c r="O936" s="49">
        <v>-0.10080235</v>
      </c>
      <c r="P936" s="49">
        <v>-5.2481050000000001E-2</v>
      </c>
      <c r="Q936" s="49">
        <v>-1.8334E-2</v>
      </c>
      <c r="R936" s="49">
        <v>1.5813049999999999E-2</v>
      </c>
      <c r="S936" s="49">
        <v>6.4134350000000007E-2</v>
      </c>
      <c r="T936" s="49" t="s">
        <v>19</v>
      </c>
      <c r="W936" s="7"/>
    </row>
    <row r="937" spans="1:23" x14ac:dyDescent="0.25">
      <c r="A937" s="49" t="str">
        <f t="shared" si="14"/>
        <v>41850Kern5_16All</v>
      </c>
      <c r="B937" s="7">
        <v>41850</v>
      </c>
      <c r="C937" s="49">
        <v>16</v>
      </c>
      <c r="D937" s="49" t="s">
        <v>11</v>
      </c>
      <c r="E937" s="49">
        <v>3.0062250000000001</v>
      </c>
      <c r="F937" s="49">
        <v>3.2547842999999999</v>
      </c>
      <c r="G937" s="49">
        <v>5</v>
      </c>
      <c r="H937" s="49">
        <v>717.99099999999999</v>
      </c>
      <c r="I937" s="49">
        <v>7206.0919999999996</v>
      </c>
      <c r="J937" s="49">
        <v>100.5</v>
      </c>
      <c r="K937" s="49">
        <v>1.5627519999999999E-2</v>
      </c>
      <c r="L937" s="49">
        <v>1.553297E-2</v>
      </c>
      <c r="M937" s="49">
        <v>9.9750000000000005E-2</v>
      </c>
      <c r="N937" s="49">
        <v>-0.24855930000000001</v>
      </c>
      <c r="O937" s="49">
        <v>-0.3762393</v>
      </c>
      <c r="P937" s="49">
        <v>-0.30142679999999999</v>
      </c>
      <c r="Q937" s="49">
        <v>-0.24855930000000001</v>
      </c>
      <c r="R937" s="49">
        <v>-0.1956918</v>
      </c>
      <c r="S937" s="49">
        <v>-0.1208793</v>
      </c>
      <c r="T937" s="49" t="s">
        <v>19</v>
      </c>
      <c r="W937" s="7"/>
    </row>
    <row r="938" spans="1:23" x14ac:dyDescent="0.25">
      <c r="A938" s="49" t="str">
        <f t="shared" si="14"/>
        <v>41850Kern6+7_21All</v>
      </c>
      <c r="B938" s="7">
        <v>41850</v>
      </c>
      <c r="C938" s="49">
        <v>21</v>
      </c>
      <c r="D938" s="49" t="s">
        <v>11</v>
      </c>
      <c r="E938" s="49">
        <v>3.0859030999999999</v>
      </c>
      <c r="F938" s="49">
        <v>3.4333035999999999</v>
      </c>
      <c r="G938" s="49" t="s">
        <v>69</v>
      </c>
      <c r="H938" s="49">
        <v>1397.7159999999999</v>
      </c>
      <c r="I938" s="49">
        <v>7206.0919999999996</v>
      </c>
      <c r="J938" s="49">
        <v>97.5</v>
      </c>
      <c r="K938" s="49">
        <v>1.405605E-2</v>
      </c>
      <c r="L938" s="49">
        <v>1.5786040000000001E-2</v>
      </c>
      <c r="M938" s="49">
        <v>8.1209100000000006E-2</v>
      </c>
      <c r="N938" s="49">
        <v>-0.3474005</v>
      </c>
      <c r="O938" s="49">
        <v>-0.45134815</v>
      </c>
      <c r="P938" s="49">
        <v>-0.39044131999999998</v>
      </c>
      <c r="Q938" s="49">
        <v>-0.3474005</v>
      </c>
      <c r="R938" s="49">
        <v>-0.30435968000000002</v>
      </c>
      <c r="S938" s="49">
        <v>-0.24345285</v>
      </c>
      <c r="T938" s="49" t="s">
        <v>19</v>
      </c>
      <c r="W938" s="7"/>
    </row>
    <row r="939" spans="1:23" x14ac:dyDescent="0.25">
      <c r="A939" s="49" t="str">
        <f t="shared" si="14"/>
        <v>41850Kern6+7_19All</v>
      </c>
      <c r="B939" s="7">
        <v>41850</v>
      </c>
      <c r="C939" s="49">
        <v>19</v>
      </c>
      <c r="D939" s="49" t="s">
        <v>11</v>
      </c>
      <c r="E939" s="49">
        <v>3.3393193999999999</v>
      </c>
      <c r="F939" s="49">
        <v>3.6043712000000001</v>
      </c>
      <c r="G939" s="49" t="s">
        <v>69</v>
      </c>
      <c r="H939" s="49">
        <v>1397.7159999999999</v>
      </c>
      <c r="I939" s="49">
        <v>7206.0919999999996</v>
      </c>
      <c r="J939" s="49">
        <v>100</v>
      </c>
      <c r="K939" s="49">
        <v>1.478432E-2</v>
      </c>
      <c r="L939" s="49">
        <v>1.5513209999999999E-2</v>
      </c>
      <c r="M939" s="49">
        <v>8.2719699999999993E-2</v>
      </c>
      <c r="N939" s="49">
        <v>-0.2650518</v>
      </c>
      <c r="O939" s="49">
        <v>-0.37093302</v>
      </c>
      <c r="P939" s="49">
        <v>-0.30889324000000001</v>
      </c>
      <c r="Q939" s="49">
        <v>-0.2650518</v>
      </c>
      <c r="R939" s="49">
        <v>-0.22121035999999999</v>
      </c>
      <c r="S939" s="49">
        <v>-0.15917058000000001</v>
      </c>
      <c r="T939" s="49" t="s">
        <v>19</v>
      </c>
      <c r="W939" s="7"/>
    </row>
    <row r="940" spans="1:23" x14ac:dyDescent="0.25">
      <c r="A940" s="49" t="str">
        <f t="shared" si="14"/>
        <v>41850Kern6+7_4All</v>
      </c>
      <c r="B940" s="7">
        <v>41850</v>
      </c>
      <c r="C940" s="49">
        <v>4</v>
      </c>
      <c r="D940" s="49" t="s">
        <v>11</v>
      </c>
      <c r="E940" s="49">
        <v>1.2469341</v>
      </c>
      <c r="F940" s="49">
        <v>1.1828612999999999</v>
      </c>
      <c r="G940" s="49" t="s">
        <v>69</v>
      </c>
      <c r="H940" s="49">
        <v>1397.7159999999999</v>
      </c>
      <c r="I940" s="49">
        <v>7206.0919999999996</v>
      </c>
      <c r="J940" s="49">
        <v>83.5</v>
      </c>
      <c r="K940" s="49">
        <v>8.3672899999999995E-3</v>
      </c>
      <c r="L940" s="49">
        <v>8.9611499999999993E-3</v>
      </c>
      <c r="M940" s="49">
        <v>4.61161E-2</v>
      </c>
      <c r="N940" s="49">
        <v>6.4072799999999999E-2</v>
      </c>
      <c r="O940" s="49">
        <v>5.0441899999999996E-3</v>
      </c>
      <c r="P940" s="49">
        <v>3.9631270000000003E-2</v>
      </c>
      <c r="Q940" s="49">
        <v>6.4072799999999999E-2</v>
      </c>
      <c r="R940" s="49">
        <v>8.8514330000000002E-2</v>
      </c>
      <c r="S940" s="49">
        <v>0.12310140999999999</v>
      </c>
      <c r="T940" s="49" t="s">
        <v>19</v>
      </c>
      <c r="W940" s="7"/>
    </row>
    <row r="941" spans="1:23" x14ac:dyDescent="0.25">
      <c r="A941" s="49" t="str">
        <f t="shared" si="14"/>
        <v>41850Kern6+7_7All</v>
      </c>
      <c r="B941" s="7">
        <v>41850</v>
      </c>
      <c r="C941" s="49">
        <v>7</v>
      </c>
      <c r="D941" s="49" t="s">
        <v>11</v>
      </c>
      <c r="E941" s="49">
        <v>1.0830565999999999</v>
      </c>
      <c r="F941" s="49">
        <v>1.1226294999999999</v>
      </c>
      <c r="G941" s="49" t="s">
        <v>69</v>
      </c>
      <c r="H941" s="49">
        <v>1397.7159999999999</v>
      </c>
      <c r="I941" s="49">
        <v>7206.0919999999996</v>
      </c>
      <c r="J941" s="49">
        <v>81</v>
      </c>
      <c r="K941" s="49">
        <v>7.14008E-3</v>
      </c>
      <c r="L941" s="49">
        <v>8.8798999999999996E-3</v>
      </c>
      <c r="M941" s="49">
        <v>4.1700500000000001E-2</v>
      </c>
      <c r="N941" s="49">
        <v>-3.9572900000000001E-2</v>
      </c>
      <c r="O941" s="49">
        <v>-9.2949539999999997E-2</v>
      </c>
      <c r="P941" s="49">
        <v>-6.167417E-2</v>
      </c>
      <c r="Q941" s="49">
        <v>-3.9572900000000001E-2</v>
      </c>
      <c r="R941" s="49">
        <v>-1.747164E-2</v>
      </c>
      <c r="S941" s="49">
        <v>1.380374E-2</v>
      </c>
      <c r="T941" s="49" t="s">
        <v>19</v>
      </c>
      <c r="W941" s="7"/>
    </row>
    <row r="942" spans="1:23" x14ac:dyDescent="0.25">
      <c r="A942" s="49" t="str">
        <f t="shared" si="14"/>
        <v>41850Kern6+7_11All</v>
      </c>
      <c r="B942" s="7">
        <v>41850</v>
      </c>
      <c r="C942" s="49">
        <v>11</v>
      </c>
      <c r="D942" s="49" t="s">
        <v>11</v>
      </c>
      <c r="E942" s="49">
        <v>1.6371692</v>
      </c>
      <c r="F942" s="49">
        <v>1.6572319</v>
      </c>
      <c r="G942" s="49" t="s">
        <v>69</v>
      </c>
      <c r="H942" s="49">
        <v>1397.7159999999999</v>
      </c>
      <c r="I942" s="49">
        <v>7206.0919999999996</v>
      </c>
      <c r="J942" s="49">
        <v>92.5</v>
      </c>
      <c r="K942" s="49">
        <v>1.1874010000000001E-2</v>
      </c>
      <c r="L942" s="49">
        <v>1.2686899999999999E-2</v>
      </c>
      <c r="M942" s="49">
        <v>6.7173499999999997E-2</v>
      </c>
      <c r="N942" s="49">
        <v>-2.0062699999999999E-2</v>
      </c>
      <c r="O942" s="49">
        <v>-0.10604478000000001</v>
      </c>
      <c r="P942" s="49">
        <v>-5.5664650000000003E-2</v>
      </c>
      <c r="Q942" s="49">
        <v>-2.0062699999999999E-2</v>
      </c>
      <c r="R942" s="49">
        <v>1.5539259999999999E-2</v>
      </c>
      <c r="S942" s="49">
        <v>6.591938E-2</v>
      </c>
      <c r="T942" s="49" t="s">
        <v>19</v>
      </c>
      <c r="W942" s="7"/>
    </row>
    <row r="943" spans="1:23" x14ac:dyDescent="0.25">
      <c r="A943" s="49" t="str">
        <f t="shared" si="14"/>
        <v>41850Kern6+7_24All</v>
      </c>
      <c r="B943" s="7">
        <v>41850</v>
      </c>
      <c r="C943" s="49">
        <v>24</v>
      </c>
      <c r="D943" s="49" t="s">
        <v>11</v>
      </c>
      <c r="E943" s="49">
        <v>2.0933339000000002</v>
      </c>
      <c r="F943" s="49">
        <v>2.1290268000000001</v>
      </c>
      <c r="G943" s="49" t="s">
        <v>69</v>
      </c>
      <c r="H943" s="49">
        <v>1397.7159999999999</v>
      </c>
      <c r="I943" s="49">
        <v>7206.0919999999996</v>
      </c>
      <c r="J943" s="49">
        <v>90.5</v>
      </c>
      <c r="K943" s="49">
        <v>1.1682730000000001E-2</v>
      </c>
      <c r="L943" s="49">
        <v>1.3958389999999999E-2</v>
      </c>
      <c r="M943" s="49">
        <v>6.7606700000000006E-2</v>
      </c>
      <c r="N943" s="49">
        <v>-3.56929E-2</v>
      </c>
      <c r="O943" s="49">
        <v>-0.12222948</v>
      </c>
      <c r="P943" s="49">
        <v>-7.1524450000000003E-2</v>
      </c>
      <c r="Q943" s="49">
        <v>-3.56929E-2</v>
      </c>
      <c r="R943" s="49">
        <v>1.3865000000000001E-4</v>
      </c>
      <c r="S943" s="49">
        <v>5.0843680000000002E-2</v>
      </c>
      <c r="T943" s="49" t="s">
        <v>19</v>
      </c>
      <c r="W943" s="7"/>
    </row>
    <row r="944" spans="1:23" x14ac:dyDescent="0.25">
      <c r="A944" s="49" t="str">
        <f t="shared" si="14"/>
        <v>41850Kern6+7_12All</v>
      </c>
      <c r="B944" s="7">
        <v>41850</v>
      </c>
      <c r="C944" s="49">
        <v>12</v>
      </c>
      <c r="D944" s="49" t="s">
        <v>11</v>
      </c>
      <c r="E944" s="49">
        <v>1.9386667</v>
      </c>
      <c r="F944" s="49">
        <v>1.9485884</v>
      </c>
      <c r="G944" s="49" t="s">
        <v>69</v>
      </c>
      <c r="H944" s="49">
        <v>1397.7159999999999</v>
      </c>
      <c r="I944" s="49">
        <v>7206.0919999999996</v>
      </c>
      <c r="J944" s="49">
        <v>95.5</v>
      </c>
      <c r="K944" s="49">
        <v>1.386917E-2</v>
      </c>
      <c r="L944" s="49">
        <v>1.4166420000000001E-2</v>
      </c>
      <c r="M944" s="49">
        <v>7.7126100000000003E-2</v>
      </c>
      <c r="N944" s="49">
        <v>-9.9217000000000003E-3</v>
      </c>
      <c r="O944" s="49">
        <v>-0.10864311</v>
      </c>
      <c r="P944" s="49">
        <v>-5.0798530000000001E-2</v>
      </c>
      <c r="Q944" s="49">
        <v>-9.9217000000000003E-3</v>
      </c>
      <c r="R944" s="49">
        <v>3.0955130000000001E-2</v>
      </c>
      <c r="S944" s="49">
        <v>8.8799710000000004E-2</v>
      </c>
      <c r="T944" s="49" t="s">
        <v>19</v>
      </c>
      <c r="W944" s="7"/>
    </row>
    <row r="945" spans="1:23" x14ac:dyDescent="0.25">
      <c r="A945" s="49" t="str">
        <f t="shared" si="14"/>
        <v>41850Kern6+7_14All</v>
      </c>
      <c r="B945" s="7">
        <v>41850</v>
      </c>
      <c r="C945" s="49">
        <v>14</v>
      </c>
      <c r="D945" s="49" t="s">
        <v>11</v>
      </c>
      <c r="E945" s="49">
        <v>2.5090739000000002</v>
      </c>
      <c r="F945" s="49">
        <v>2.6078811000000002</v>
      </c>
      <c r="G945" s="49" t="s">
        <v>69</v>
      </c>
      <c r="H945" s="49">
        <v>1397.7159999999999</v>
      </c>
      <c r="I945" s="49">
        <v>7206.0919999999996</v>
      </c>
      <c r="J945" s="49">
        <v>98.5</v>
      </c>
      <c r="K945" s="49">
        <v>1.5651470000000001E-2</v>
      </c>
      <c r="L945" s="49">
        <v>1.6162079999999999E-2</v>
      </c>
      <c r="M945" s="49">
        <v>8.7452199999999994E-2</v>
      </c>
      <c r="N945" s="49">
        <v>-9.8807199999999998E-2</v>
      </c>
      <c r="O945" s="49">
        <v>-0.21074602000000001</v>
      </c>
      <c r="P945" s="49">
        <v>-0.14515686999999999</v>
      </c>
      <c r="Q945" s="49">
        <v>-9.8807199999999998E-2</v>
      </c>
      <c r="R945" s="49">
        <v>-5.2457530000000002E-2</v>
      </c>
      <c r="S945" s="49">
        <v>1.313162E-2</v>
      </c>
      <c r="T945" s="49" t="s">
        <v>19</v>
      </c>
      <c r="W945" s="7"/>
    </row>
    <row r="946" spans="1:23" x14ac:dyDescent="0.25">
      <c r="A946" s="49" t="str">
        <f t="shared" si="14"/>
        <v>41850Kern6+7_10All</v>
      </c>
      <c r="B946" s="7">
        <v>41850</v>
      </c>
      <c r="C946" s="49">
        <v>10</v>
      </c>
      <c r="D946" s="49" t="s">
        <v>11</v>
      </c>
      <c r="E946" s="49">
        <v>1.3736360999999999</v>
      </c>
      <c r="F946" s="49">
        <v>1.3902952</v>
      </c>
      <c r="G946" s="49" t="s">
        <v>69</v>
      </c>
      <c r="H946" s="49">
        <v>1397.7159999999999</v>
      </c>
      <c r="I946" s="49">
        <v>7206.0919999999996</v>
      </c>
      <c r="J946" s="49">
        <v>89.5</v>
      </c>
      <c r="K946" s="49">
        <v>1.020546E-2</v>
      </c>
      <c r="L946" s="49">
        <v>1.1579590000000001E-2</v>
      </c>
      <c r="M946" s="49">
        <v>5.7947499999999999E-2</v>
      </c>
      <c r="N946" s="49">
        <v>-1.66591E-2</v>
      </c>
      <c r="O946" s="49">
        <v>-9.0831899999999993E-2</v>
      </c>
      <c r="P946" s="49">
        <v>-4.7371280000000002E-2</v>
      </c>
      <c r="Q946" s="49">
        <v>-1.66591E-2</v>
      </c>
      <c r="R946" s="49">
        <v>1.4053070000000001E-2</v>
      </c>
      <c r="S946" s="49">
        <v>5.7513700000000001E-2</v>
      </c>
      <c r="T946" s="49" t="s">
        <v>19</v>
      </c>
      <c r="W946" s="7"/>
    </row>
    <row r="947" spans="1:23" x14ac:dyDescent="0.25">
      <c r="A947" s="49" t="str">
        <f t="shared" si="14"/>
        <v>41850Kern6+7_8All</v>
      </c>
      <c r="B947" s="7">
        <v>41850</v>
      </c>
      <c r="C947" s="49">
        <v>8</v>
      </c>
      <c r="D947" s="49" t="s">
        <v>11</v>
      </c>
      <c r="E947" s="49">
        <v>1.1255333999999999</v>
      </c>
      <c r="F947" s="49">
        <v>1.20201</v>
      </c>
      <c r="G947" s="49" t="s">
        <v>69</v>
      </c>
      <c r="H947" s="49">
        <v>1397.7159999999999</v>
      </c>
      <c r="I947" s="49">
        <v>7206.0919999999996</v>
      </c>
      <c r="J947" s="49">
        <v>82.5</v>
      </c>
      <c r="K947" s="49">
        <v>7.3717000000000001E-3</v>
      </c>
      <c r="L947" s="49">
        <v>9.4054599999999992E-3</v>
      </c>
      <c r="M947" s="49">
        <v>4.4063499999999999E-2</v>
      </c>
      <c r="N947" s="49">
        <v>-7.6476600000000006E-2</v>
      </c>
      <c r="O947" s="49">
        <v>-0.13287788</v>
      </c>
      <c r="P947" s="49">
        <v>-9.9830260000000004E-2</v>
      </c>
      <c r="Q947" s="49">
        <v>-7.6476600000000006E-2</v>
      </c>
      <c r="R947" s="49">
        <v>-5.3122950000000002E-2</v>
      </c>
      <c r="S947" s="49">
        <v>-2.0075320000000001E-2</v>
      </c>
      <c r="T947" s="49" t="s">
        <v>19</v>
      </c>
      <c r="W947" s="7"/>
    </row>
    <row r="948" spans="1:23" x14ac:dyDescent="0.25">
      <c r="A948" s="49" t="str">
        <f t="shared" si="14"/>
        <v>41850Kern6+7_5All</v>
      </c>
      <c r="B948" s="7">
        <v>41850</v>
      </c>
      <c r="C948" s="49">
        <v>5</v>
      </c>
      <c r="D948" s="49" t="s">
        <v>11</v>
      </c>
      <c r="E948" s="49">
        <v>1.1788156000000001</v>
      </c>
      <c r="F948" s="49">
        <v>1.1142718</v>
      </c>
      <c r="G948" s="49" t="s">
        <v>69</v>
      </c>
      <c r="H948" s="49">
        <v>1397.7159999999999</v>
      </c>
      <c r="I948" s="49">
        <v>7206.0919999999996</v>
      </c>
      <c r="J948" s="49">
        <v>83</v>
      </c>
      <c r="K948" s="49">
        <v>7.6163799999999999E-3</v>
      </c>
      <c r="L948" s="49">
        <v>8.2934900000000006E-3</v>
      </c>
      <c r="M948" s="49">
        <v>4.2431299999999998E-2</v>
      </c>
      <c r="N948" s="49">
        <v>6.4543799999999998E-2</v>
      </c>
      <c r="O948" s="49">
        <v>1.023174E-2</v>
      </c>
      <c r="P948" s="49">
        <v>4.2055210000000003E-2</v>
      </c>
      <c r="Q948" s="49">
        <v>6.4543799999999998E-2</v>
      </c>
      <c r="R948" s="49">
        <v>8.7032390000000001E-2</v>
      </c>
      <c r="S948" s="49">
        <v>0.11885585999999999</v>
      </c>
      <c r="T948" s="49" t="s">
        <v>19</v>
      </c>
      <c r="W948" s="7"/>
    </row>
    <row r="949" spans="1:23" x14ac:dyDescent="0.25">
      <c r="A949" s="49" t="str">
        <f t="shared" si="14"/>
        <v>41850Kern6+7_6All</v>
      </c>
      <c r="B949" s="7">
        <v>41850</v>
      </c>
      <c r="C949" s="49">
        <v>6</v>
      </c>
      <c r="D949" s="49" t="s">
        <v>11</v>
      </c>
      <c r="E949" s="49">
        <v>1.1538930000000001</v>
      </c>
      <c r="F949" s="49">
        <v>1.0980185</v>
      </c>
      <c r="G949" s="49" t="s">
        <v>69</v>
      </c>
      <c r="H949" s="49">
        <v>1397.7159999999999</v>
      </c>
      <c r="I949" s="49">
        <v>7206.0919999999996</v>
      </c>
      <c r="J949" s="49">
        <v>82</v>
      </c>
      <c r="K949" s="49">
        <v>7.5197099999999998E-3</v>
      </c>
      <c r="L949" s="49">
        <v>8.1090299999999997E-3</v>
      </c>
      <c r="M949" s="49">
        <v>4.2268600000000003E-2</v>
      </c>
      <c r="N949" s="49">
        <v>5.5874500000000001E-2</v>
      </c>
      <c r="O949" s="49">
        <v>1.7706899999999999E-3</v>
      </c>
      <c r="P949" s="49">
        <v>3.3472139999999997E-2</v>
      </c>
      <c r="Q949" s="49">
        <v>5.5874500000000001E-2</v>
      </c>
      <c r="R949" s="49">
        <v>7.8276860000000004E-2</v>
      </c>
      <c r="S949" s="49">
        <v>0.10997831</v>
      </c>
      <c r="T949" s="49" t="s">
        <v>19</v>
      </c>
      <c r="W949" s="7"/>
    </row>
    <row r="950" spans="1:23" x14ac:dyDescent="0.25">
      <c r="A950" s="49" t="str">
        <f t="shared" si="14"/>
        <v>41850Kern6+7_1All</v>
      </c>
      <c r="B950" s="7">
        <v>41850</v>
      </c>
      <c r="C950" s="49">
        <v>1</v>
      </c>
      <c r="D950" s="49" t="s">
        <v>11</v>
      </c>
      <c r="E950" s="49">
        <v>1.6674252000000001</v>
      </c>
      <c r="F950" s="49">
        <v>1.6347400999999999</v>
      </c>
      <c r="G950" s="49" t="s">
        <v>69</v>
      </c>
      <c r="H950" s="49">
        <v>1397.7159999999999</v>
      </c>
      <c r="I950" s="49">
        <v>7206.0919999999996</v>
      </c>
      <c r="J950" s="49">
        <v>88</v>
      </c>
      <c r="K950" s="49">
        <v>1.008508E-2</v>
      </c>
      <c r="L950" s="49">
        <v>1.0393100000000001E-2</v>
      </c>
      <c r="M950" s="49">
        <v>5.6629699999999998E-2</v>
      </c>
      <c r="N950" s="49">
        <v>3.2685100000000002E-2</v>
      </c>
      <c r="O950" s="49">
        <v>-3.9800919999999997E-2</v>
      </c>
      <c r="P950" s="49">
        <v>2.6713599999999998E-3</v>
      </c>
      <c r="Q950" s="49">
        <v>3.2685100000000002E-2</v>
      </c>
      <c r="R950" s="49">
        <v>6.2698840000000006E-2</v>
      </c>
      <c r="S950" s="49">
        <v>0.10517112000000001</v>
      </c>
      <c r="T950" s="49" t="s">
        <v>19</v>
      </c>
      <c r="W950" s="7"/>
    </row>
    <row r="951" spans="1:23" x14ac:dyDescent="0.25">
      <c r="A951" s="49" t="str">
        <f t="shared" si="14"/>
        <v>41850Kern6+7_22All</v>
      </c>
      <c r="B951" s="7">
        <v>41850</v>
      </c>
      <c r="C951" s="49">
        <v>22</v>
      </c>
      <c r="D951" s="49" t="s">
        <v>11</v>
      </c>
      <c r="E951" s="49">
        <v>2.9180084000000002</v>
      </c>
      <c r="F951" s="49">
        <v>3.0776902000000002</v>
      </c>
      <c r="G951" s="49" t="s">
        <v>69</v>
      </c>
      <c r="H951" s="49">
        <v>1397.7159999999999</v>
      </c>
      <c r="I951" s="49">
        <v>7206.0919999999996</v>
      </c>
      <c r="J951" s="49">
        <v>95.5</v>
      </c>
      <c r="K951" s="49">
        <v>1.3494880000000001E-2</v>
      </c>
      <c r="L951" s="49">
        <v>1.5217400000000001E-2</v>
      </c>
      <c r="M951" s="49">
        <v>7.7980900000000006E-2</v>
      </c>
      <c r="N951" s="49">
        <v>-0.15968180000000001</v>
      </c>
      <c r="O951" s="49">
        <v>-0.25949735000000002</v>
      </c>
      <c r="P951" s="49">
        <v>-0.20101168</v>
      </c>
      <c r="Q951" s="49">
        <v>-0.15968180000000001</v>
      </c>
      <c r="R951" s="49">
        <v>-0.11835192</v>
      </c>
      <c r="S951" s="49">
        <v>-5.9866250000000003E-2</v>
      </c>
      <c r="T951" s="49" t="s">
        <v>19</v>
      </c>
      <c r="W951" s="7"/>
    </row>
    <row r="952" spans="1:23" x14ac:dyDescent="0.25">
      <c r="A952" s="49" t="str">
        <f t="shared" si="14"/>
        <v>41850Kern6+7_15All</v>
      </c>
      <c r="B952" s="7">
        <v>41850</v>
      </c>
      <c r="C952" s="49">
        <v>15</v>
      </c>
      <c r="D952" s="49" t="s">
        <v>11</v>
      </c>
      <c r="E952" s="49">
        <v>2.7788738999999998</v>
      </c>
      <c r="F952" s="49">
        <v>2.6731004999999999</v>
      </c>
      <c r="G952" s="49" t="s">
        <v>69</v>
      </c>
      <c r="H952" s="49">
        <v>1397.7159999999999</v>
      </c>
      <c r="I952" s="49">
        <v>7206.0919999999996</v>
      </c>
      <c r="J952" s="49">
        <v>100</v>
      </c>
      <c r="K952" s="49">
        <v>1.6163609999999998E-2</v>
      </c>
      <c r="L952" s="49">
        <v>1.607329E-2</v>
      </c>
      <c r="M952" s="49">
        <v>8.8923000000000002E-2</v>
      </c>
      <c r="N952" s="49">
        <v>0.1057734</v>
      </c>
      <c r="O952" s="49">
        <v>-8.0480399999999994E-3</v>
      </c>
      <c r="P952" s="49">
        <v>5.8644210000000002E-2</v>
      </c>
      <c r="Q952" s="49">
        <v>0.1057734</v>
      </c>
      <c r="R952" s="49">
        <v>0.15290259</v>
      </c>
      <c r="S952" s="49">
        <v>0.21959484000000001</v>
      </c>
      <c r="T952" s="49" t="s">
        <v>19</v>
      </c>
      <c r="W952" s="7"/>
    </row>
    <row r="953" spans="1:23" x14ac:dyDescent="0.25">
      <c r="A953" s="49" t="str">
        <f t="shared" si="14"/>
        <v>41850Kern6+7_18All</v>
      </c>
      <c r="B953" s="7">
        <v>41850</v>
      </c>
      <c r="C953" s="49">
        <v>18</v>
      </c>
      <c r="D953" s="49" t="s">
        <v>11</v>
      </c>
      <c r="E953" s="49">
        <v>3.3350871999999998</v>
      </c>
      <c r="F953" s="49">
        <v>2.6221725</v>
      </c>
      <c r="G953" s="49" t="s">
        <v>69</v>
      </c>
      <c r="H953" s="49">
        <v>1397.7159999999999</v>
      </c>
      <c r="I953" s="49">
        <v>7206.0919999999996</v>
      </c>
      <c r="J953" s="49">
        <v>102</v>
      </c>
      <c r="K953" s="49">
        <v>1.480565E-2</v>
      </c>
      <c r="L953" s="49">
        <v>1.299383E-2</v>
      </c>
      <c r="M953" s="49">
        <v>7.8413999999999998E-2</v>
      </c>
      <c r="N953" s="49">
        <v>0.71291470000000001</v>
      </c>
      <c r="O953" s="49">
        <v>0.61254478000000001</v>
      </c>
      <c r="P953" s="49">
        <v>0.67135528</v>
      </c>
      <c r="Q953" s="49">
        <v>0.71291470000000001</v>
      </c>
      <c r="R953" s="49">
        <v>0.75447412000000003</v>
      </c>
      <c r="S953" s="49">
        <v>0.81328462000000001</v>
      </c>
      <c r="T953" s="49" t="s">
        <v>19</v>
      </c>
      <c r="W953" s="7"/>
    </row>
    <row r="954" spans="1:23" x14ac:dyDescent="0.25">
      <c r="A954" s="49" t="str">
        <f t="shared" si="14"/>
        <v>41850Kern6+7_17All</v>
      </c>
      <c r="B954" s="7">
        <v>41850</v>
      </c>
      <c r="C954" s="49">
        <v>17</v>
      </c>
      <c r="D954" s="49" t="s">
        <v>11</v>
      </c>
      <c r="E954" s="49">
        <v>3.1946596999999999</v>
      </c>
      <c r="F954" s="49">
        <v>2.5422604999999998</v>
      </c>
      <c r="G954" s="49" t="s">
        <v>69</v>
      </c>
      <c r="H954" s="49">
        <v>1397.7159999999999</v>
      </c>
      <c r="I954" s="49">
        <v>7206.0919999999996</v>
      </c>
      <c r="J954" s="49">
        <v>101.5</v>
      </c>
      <c r="K954" s="49">
        <v>1.556753E-2</v>
      </c>
      <c r="L954" s="49">
        <v>1.346344E-2</v>
      </c>
      <c r="M954" s="49">
        <v>8.1945799999999999E-2</v>
      </c>
      <c r="N954" s="49">
        <v>0.65239919999999996</v>
      </c>
      <c r="O954" s="49">
        <v>0.54750858000000002</v>
      </c>
      <c r="P954" s="49">
        <v>0.60896793000000005</v>
      </c>
      <c r="Q954" s="49">
        <v>0.65239919999999996</v>
      </c>
      <c r="R954" s="49">
        <v>0.69583046999999998</v>
      </c>
      <c r="S954" s="49">
        <v>0.75728982</v>
      </c>
      <c r="T954" s="49" t="s">
        <v>19</v>
      </c>
      <c r="W954" s="7"/>
    </row>
    <row r="955" spans="1:23" x14ac:dyDescent="0.25">
      <c r="A955" s="49" t="str">
        <f t="shared" si="14"/>
        <v>41850Kern6+7_2All</v>
      </c>
      <c r="B955" s="7">
        <v>41850</v>
      </c>
      <c r="C955" s="49">
        <v>2</v>
      </c>
      <c r="D955" s="49" t="s">
        <v>11</v>
      </c>
      <c r="E955" s="49">
        <v>1.449039</v>
      </c>
      <c r="F955" s="49">
        <v>1.4201090000000001</v>
      </c>
      <c r="G955" s="49" t="s">
        <v>69</v>
      </c>
      <c r="H955" s="49">
        <v>1397.7159999999999</v>
      </c>
      <c r="I955" s="49">
        <v>7206.0919999999996</v>
      </c>
      <c r="J955" s="49">
        <v>87</v>
      </c>
      <c r="K955" s="49">
        <v>9.2620700000000007E-3</v>
      </c>
      <c r="L955" s="49">
        <v>9.6773899999999993E-3</v>
      </c>
      <c r="M955" s="49">
        <v>5.1729400000000002E-2</v>
      </c>
      <c r="N955" s="49">
        <v>2.8930000000000001E-2</v>
      </c>
      <c r="O955" s="49">
        <v>-3.7283629999999998E-2</v>
      </c>
      <c r="P955" s="49">
        <v>1.5134199999999999E-3</v>
      </c>
      <c r="Q955" s="49">
        <v>2.8930000000000001E-2</v>
      </c>
      <c r="R955" s="49">
        <v>5.634658E-2</v>
      </c>
      <c r="S955" s="49">
        <v>9.5143630000000007E-2</v>
      </c>
      <c r="T955" s="49" t="s">
        <v>19</v>
      </c>
      <c r="W955" s="7"/>
    </row>
    <row r="956" spans="1:23" x14ac:dyDescent="0.25">
      <c r="A956" s="49" t="str">
        <f t="shared" si="14"/>
        <v>41850Kern6+7_16All</v>
      </c>
      <c r="B956" s="7">
        <v>41850</v>
      </c>
      <c r="C956" s="49">
        <v>16</v>
      </c>
      <c r="D956" s="49" t="s">
        <v>11</v>
      </c>
      <c r="E956" s="49">
        <v>3.0062250000000001</v>
      </c>
      <c r="F956" s="49">
        <v>2.4765263000000002</v>
      </c>
      <c r="G956" s="49" t="s">
        <v>69</v>
      </c>
      <c r="H956" s="49">
        <v>1397.7159999999999</v>
      </c>
      <c r="I956" s="49">
        <v>7206.0919999999996</v>
      </c>
      <c r="J956" s="49">
        <v>100.5</v>
      </c>
      <c r="K956" s="49">
        <v>1.5627519999999999E-2</v>
      </c>
      <c r="L956" s="49">
        <v>1.3844830000000001E-2</v>
      </c>
      <c r="M956" s="49">
        <v>8.3796200000000001E-2</v>
      </c>
      <c r="N956" s="49">
        <v>0.52969869999999997</v>
      </c>
      <c r="O956" s="49">
        <v>0.42243955999999999</v>
      </c>
      <c r="P956" s="49">
        <v>0.48528671000000001</v>
      </c>
      <c r="Q956" s="49">
        <v>0.52969869999999997</v>
      </c>
      <c r="R956" s="49">
        <v>0.57411069000000003</v>
      </c>
      <c r="S956" s="49">
        <v>0.63695784</v>
      </c>
      <c r="T956" s="49" t="s">
        <v>19</v>
      </c>
      <c r="W956" s="7"/>
    </row>
    <row r="957" spans="1:23" x14ac:dyDescent="0.25">
      <c r="A957" s="49" t="str">
        <f t="shared" si="14"/>
        <v>41850Kern6+7_13All</v>
      </c>
      <c r="B957" s="7">
        <v>41850</v>
      </c>
      <c r="C957" s="49">
        <v>13</v>
      </c>
      <c r="D957" s="49" t="s">
        <v>11</v>
      </c>
      <c r="E957" s="49">
        <v>2.2594341999999998</v>
      </c>
      <c r="F957" s="49">
        <v>2.2692809999999999</v>
      </c>
      <c r="G957" s="49" t="s">
        <v>69</v>
      </c>
      <c r="H957" s="49">
        <v>1397.7159999999999</v>
      </c>
      <c r="I957" s="49">
        <v>7206.0919999999996</v>
      </c>
      <c r="J957" s="49">
        <v>97.5</v>
      </c>
      <c r="K957" s="49">
        <v>1.4921449999999999E-2</v>
      </c>
      <c r="L957" s="49">
        <v>1.539949E-2</v>
      </c>
      <c r="M957" s="49">
        <v>8.3286100000000002E-2</v>
      </c>
      <c r="N957" s="49">
        <v>-9.8467999999999993E-3</v>
      </c>
      <c r="O957" s="49">
        <v>-0.11645301</v>
      </c>
      <c r="P957" s="49">
        <v>-5.3988429999999997E-2</v>
      </c>
      <c r="Q957" s="49">
        <v>-9.8467999999999993E-3</v>
      </c>
      <c r="R957" s="49">
        <v>3.4294829999999998E-2</v>
      </c>
      <c r="S957" s="49">
        <v>9.6759410000000004E-2</v>
      </c>
      <c r="T957" s="49" t="s">
        <v>19</v>
      </c>
      <c r="W957" s="7"/>
    </row>
    <row r="958" spans="1:23" x14ac:dyDescent="0.25">
      <c r="A958" s="49" t="str">
        <f t="shared" si="14"/>
        <v>41850Kern6+7_23All</v>
      </c>
      <c r="B958" s="7">
        <v>41850</v>
      </c>
      <c r="C958" s="49">
        <v>23</v>
      </c>
      <c r="D958" s="49" t="s">
        <v>11</v>
      </c>
      <c r="E958" s="49">
        <v>2.5192847999999999</v>
      </c>
      <c r="F958" s="49">
        <v>2.5629498000000002</v>
      </c>
      <c r="G958" s="49" t="s">
        <v>69</v>
      </c>
      <c r="H958" s="49">
        <v>1397.7159999999999</v>
      </c>
      <c r="I958" s="49">
        <v>7206.0919999999996</v>
      </c>
      <c r="J958" s="49">
        <v>93</v>
      </c>
      <c r="K958" s="49">
        <v>1.29725E-2</v>
      </c>
      <c r="L958" s="49">
        <v>1.48874E-2</v>
      </c>
      <c r="M958" s="49">
        <v>7.4945100000000001E-2</v>
      </c>
      <c r="N958" s="49">
        <v>-4.3665000000000002E-2</v>
      </c>
      <c r="O958" s="49">
        <v>-0.13959473</v>
      </c>
      <c r="P958" s="49">
        <v>-8.3385899999999999E-2</v>
      </c>
      <c r="Q958" s="49">
        <v>-4.3665000000000002E-2</v>
      </c>
      <c r="R958" s="49">
        <v>-3.9440999999999999E-3</v>
      </c>
      <c r="S958" s="49">
        <v>5.2264730000000002E-2</v>
      </c>
      <c r="T958" s="49" t="s">
        <v>19</v>
      </c>
      <c r="W958" s="7"/>
    </row>
    <row r="959" spans="1:23" x14ac:dyDescent="0.25">
      <c r="A959" s="49" t="str">
        <f t="shared" si="14"/>
        <v>41850Kern6+7_9All</v>
      </c>
      <c r="B959" s="7">
        <v>41850</v>
      </c>
      <c r="C959" s="49">
        <v>9</v>
      </c>
      <c r="D959" s="49" t="s">
        <v>11</v>
      </c>
      <c r="E959" s="49">
        <v>1.1880847999999999</v>
      </c>
      <c r="F959" s="49">
        <v>1.2507444999999999</v>
      </c>
      <c r="G959" s="49" t="s">
        <v>69</v>
      </c>
      <c r="H959" s="49">
        <v>1397.7159999999999</v>
      </c>
      <c r="I959" s="49">
        <v>7206.0919999999996</v>
      </c>
      <c r="J959" s="49">
        <v>85.5</v>
      </c>
      <c r="K959" s="49">
        <v>8.2547300000000001E-3</v>
      </c>
      <c r="L959" s="49">
        <v>9.2661400000000008E-3</v>
      </c>
      <c r="M959" s="49">
        <v>4.7495799999999998E-2</v>
      </c>
      <c r="N959" s="49">
        <v>-6.2659699999999999E-2</v>
      </c>
      <c r="O959" s="49">
        <v>-0.12345432000000001</v>
      </c>
      <c r="P959" s="49">
        <v>-8.7832469999999996E-2</v>
      </c>
      <c r="Q959" s="49">
        <v>-6.2659699999999999E-2</v>
      </c>
      <c r="R959" s="49">
        <v>-3.7486930000000002E-2</v>
      </c>
      <c r="S959" s="49">
        <v>-1.8650800000000001E-3</v>
      </c>
      <c r="T959" s="49" t="s">
        <v>19</v>
      </c>
      <c r="W959" s="7"/>
    </row>
    <row r="960" spans="1:23" x14ac:dyDescent="0.25">
      <c r="A960" s="49" t="str">
        <f t="shared" si="14"/>
        <v>41850Kern6+7_3All</v>
      </c>
      <c r="B960" s="7">
        <v>41850</v>
      </c>
      <c r="C960" s="49">
        <v>3</v>
      </c>
      <c r="D960" s="49" t="s">
        <v>11</v>
      </c>
      <c r="E960" s="49">
        <v>1.3346199000000001</v>
      </c>
      <c r="F960" s="49">
        <v>1.2577423999999999</v>
      </c>
      <c r="G960" s="49" t="s">
        <v>69</v>
      </c>
      <c r="H960" s="49">
        <v>1397.7159999999999</v>
      </c>
      <c r="I960" s="49">
        <v>7206.0919999999996</v>
      </c>
      <c r="J960" s="49">
        <v>85.5</v>
      </c>
      <c r="K960" s="49">
        <v>8.4240400000000007E-3</v>
      </c>
      <c r="L960" s="49">
        <v>9.3061900000000006E-3</v>
      </c>
      <c r="M960" s="49">
        <v>4.7040499999999999E-2</v>
      </c>
      <c r="N960" s="49">
        <v>7.6877500000000001E-2</v>
      </c>
      <c r="O960" s="49">
        <v>1.6665659999999999E-2</v>
      </c>
      <c r="P960" s="49">
        <v>5.1946039999999999E-2</v>
      </c>
      <c r="Q960" s="49">
        <v>7.6877500000000001E-2</v>
      </c>
      <c r="R960" s="49">
        <v>0.10180897</v>
      </c>
      <c r="S960" s="49">
        <v>0.13708934</v>
      </c>
      <c r="T960" s="49" t="s">
        <v>19</v>
      </c>
      <c r="W960" s="7"/>
    </row>
    <row r="961" spans="1:23" x14ac:dyDescent="0.25">
      <c r="A961" s="49" t="str">
        <f t="shared" si="14"/>
        <v>41850Kern6+7_20All</v>
      </c>
      <c r="B961" s="7">
        <v>41850</v>
      </c>
      <c r="C961" s="49">
        <v>20</v>
      </c>
      <c r="D961" s="49" t="s">
        <v>11</v>
      </c>
      <c r="E961" s="49">
        <v>3.2242826999999998</v>
      </c>
      <c r="F961" s="49">
        <v>3.6578968000000001</v>
      </c>
      <c r="G961" s="49" t="s">
        <v>69</v>
      </c>
      <c r="H961" s="49">
        <v>1397.7159999999999</v>
      </c>
      <c r="I961" s="49">
        <v>7206.0919999999996</v>
      </c>
      <c r="J961" s="49">
        <v>99.5</v>
      </c>
      <c r="K961" s="49">
        <v>1.401255E-2</v>
      </c>
      <c r="L961" s="49">
        <v>1.5908769999999999E-2</v>
      </c>
      <c r="M961" s="49">
        <v>8.10448E-2</v>
      </c>
      <c r="N961" s="49">
        <v>-0.4336141</v>
      </c>
      <c r="O961" s="49">
        <v>-0.53735144000000001</v>
      </c>
      <c r="P961" s="49">
        <v>-0.47656784000000002</v>
      </c>
      <c r="Q961" s="49">
        <v>-0.4336141</v>
      </c>
      <c r="R961" s="49">
        <v>-0.39066035999999998</v>
      </c>
      <c r="S961" s="49">
        <v>-0.32987675999999999</v>
      </c>
      <c r="T961" s="49" t="s">
        <v>19</v>
      </c>
      <c r="W961" s="7"/>
    </row>
    <row r="962" spans="1:23" x14ac:dyDescent="0.25">
      <c r="A962" s="49" t="str">
        <f t="shared" si="14"/>
        <v>41850Kern8_8All</v>
      </c>
      <c r="B962" s="7">
        <v>41850</v>
      </c>
      <c r="C962" s="49">
        <v>8</v>
      </c>
      <c r="D962" s="49" t="s">
        <v>11</v>
      </c>
      <c r="E962" s="49">
        <v>1.1255333999999999</v>
      </c>
      <c r="F962" s="49">
        <v>1.1935519999999999</v>
      </c>
      <c r="G962" s="49">
        <v>8</v>
      </c>
      <c r="H962" s="49">
        <v>752.22900000000004</v>
      </c>
      <c r="I962" s="49">
        <v>7206.0919999999996</v>
      </c>
      <c r="J962" s="49">
        <v>82.5</v>
      </c>
      <c r="K962" s="49">
        <v>7.3717000000000001E-3</v>
      </c>
      <c r="L962" s="49">
        <v>7.8379599999999997E-3</v>
      </c>
      <c r="M962" s="49">
        <v>4.8561E-2</v>
      </c>
      <c r="N962" s="49">
        <v>-6.8018599999999999E-2</v>
      </c>
      <c r="O962" s="49">
        <v>-0.13017667999999999</v>
      </c>
      <c r="P962" s="49">
        <v>-9.3755930000000001E-2</v>
      </c>
      <c r="Q962" s="49">
        <v>-6.8018599999999999E-2</v>
      </c>
      <c r="R962" s="49">
        <v>-4.2281270000000003E-2</v>
      </c>
      <c r="S962" s="49">
        <v>-5.8605200000000001E-3</v>
      </c>
      <c r="T962" s="49" t="s">
        <v>19</v>
      </c>
      <c r="W962" s="7"/>
    </row>
    <row r="963" spans="1:23" x14ac:dyDescent="0.25">
      <c r="A963" s="49" t="str">
        <f t="shared" ref="A963:A1026" si="15">CONCATENATE(B963,D963,G963,"_",C963,T963)</f>
        <v>41850Kern8_3All</v>
      </c>
      <c r="B963" s="7">
        <v>41850</v>
      </c>
      <c r="C963" s="49">
        <v>3</v>
      </c>
      <c r="D963" s="49" t="s">
        <v>11</v>
      </c>
      <c r="E963" s="49">
        <v>1.3346199000000001</v>
      </c>
      <c r="F963" s="49">
        <v>1.4085162</v>
      </c>
      <c r="G963" s="49">
        <v>8</v>
      </c>
      <c r="H963" s="49">
        <v>752.22900000000004</v>
      </c>
      <c r="I963" s="49">
        <v>7206.0919999999996</v>
      </c>
      <c r="J963" s="49">
        <v>85.5</v>
      </c>
      <c r="K963" s="49">
        <v>8.4240400000000007E-3</v>
      </c>
      <c r="L963" s="49">
        <v>9.5501100000000005E-3</v>
      </c>
      <c r="M963" s="49">
        <v>5.74777E-2</v>
      </c>
      <c r="N963" s="49">
        <v>-7.3896299999999998E-2</v>
      </c>
      <c r="O963" s="49">
        <v>-0.14746776</v>
      </c>
      <c r="P963" s="49">
        <v>-0.10435948</v>
      </c>
      <c r="Q963" s="49">
        <v>-7.3896299999999998E-2</v>
      </c>
      <c r="R963" s="49">
        <v>-4.3433119999999999E-2</v>
      </c>
      <c r="S963" s="49">
        <v>-3.2484000000000001E-4</v>
      </c>
      <c r="T963" s="49" t="s">
        <v>19</v>
      </c>
      <c r="W963" s="7"/>
    </row>
    <row r="964" spans="1:23" x14ac:dyDescent="0.25">
      <c r="A964" s="49" t="str">
        <f t="shared" si="15"/>
        <v>41850Kern8_19All</v>
      </c>
      <c r="B964" s="7">
        <v>41850</v>
      </c>
      <c r="C964" s="49">
        <v>19</v>
      </c>
      <c r="D964" s="49" t="s">
        <v>11</v>
      </c>
      <c r="E964" s="49">
        <v>3.3393193999999999</v>
      </c>
      <c r="F964" s="49">
        <v>2.7488112999999998</v>
      </c>
      <c r="G964" s="49">
        <v>8</v>
      </c>
      <c r="H964" s="49">
        <v>752.22900000000004</v>
      </c>
      <c r="I964" s="49">
        <v>7206.0919999999996</v>
      </c>
      <c r="J964" s="49">
        <v>100</v>
      </c>
      <c r="K964" s="49">
        <v>1.478432E-2</v>
      </c>
      <c r="L964" s="49">
        <v>1.3101079999999999E-2</v>
      </c>
      <c r="M964" s="49">
        <v>8.9130399999999999E-2</v>
      </c>
      <c r="N964" s="49">
        <v>0.59050809999999998</v>
      </c>
      <c r="O964" s="49">
        <v>0.47642118999999999</v>
      </c>
      <c r="P964" s="49">
        <v>0.54326898999999995</v>
      </c>
      <c r="Q964" s="49">
        <v>0.59050809999999998</v>
      </c>
      <c r="R964" s="49">
        <v>0.63774721000000001</v>
      </c>
      <c r="S964" s="49">
        <v>0.70459501000000002</v>
      </c>
      <c r="T964" s="49" t="s">
        <v>19</v>
      </c>
      <c r="W964" s="7"/>
    </row>
    <row r="965" spans="1:23" x14ac:dyDescent="0.25">
      <c r="A965" s="49" t="str">
        <f t="shared" si="15"/>
        <v>41850Kern8_14All</v>
      </c>
      <c r="B965" s="7">
        <v>41850</v>
      </c>
      <c r="C965" s="49">
        <v>14</v>
      </c>
      <c r="D965" s="49" t="s">
        <v>11</v>
      </c>
      <c r="E965" s="49">
        <v>2.5090739000000002</v>
      </c>
      <c r="F965" s="49">
        <v>2.6824129999999999</v>
      </c>
      <c r="G965" s="49">
        <v>8</v>
      </c>
      <c r="H965" s="49">
        <v>752.22900000000004</v>
      </c>
      <c r="I965" s="49">
        <v>7206.0919999999996</v>
      </c>
      <c r="J965" s="49">
        <v>98.5</v>
      </c>
      <c r="K965" s="49">
        <v>1.5651470000000001E-2</v>
      </c>
      <c r="L965" s="49">
        <v>1.6215360000000002E-2</v>
      </c>
      <c r="M965" s="49">
        <v>0.1017081</v>
      </c>
      <c r="N965" s="49">
        <v>-0.1733391</v>
      </c>
      <c r="O965" s="49">
        <v>-0.30352547000000002</v>
      </c>
      <c r="P965" s="49">
        <v>-0.22724438999999999</v>
      </c>
      <c r="Q965" s="49">
        <v>-0.1733391</v>
      </c>
      <c r="R965" s="49">
        <v>-0.11943381</v>
      </c>
      <c r="S965" s="49">
        <v>-4.315273E-2</v>
      </c>
      <c r="T965" s="49" t="s">
        <v>19</v>
      </c>
      <c r="W965" s="7"/>
    </row>
    <row r="966" spans="1:23" x14ac:dyDescent="0.25">
      <c r="A966" s="49" t="str">
        <f t="shared" si="15"/>
        <v>41850Kern8_6All</v>
      </c>
      <c r="B966" s="7">
        <v>41850</v>
      </c>
      <c r="C966" s="49">
        <v>6</v>
      </c>
      <c r="D966" s="49" t="s">
        <v>11</v>
      </c>
      <c r="E966" s="49">
        <v>1.1538930000000001</v>
      </c>
      <c r="F966" s="49">
        <v>1.0969323</v>
      </c>
      <c r="G966" s="49">
        <v>8</v>
      </c>
      <c r="H966" s="49">
        <v>752.22900000000004</v>
      </c>
      <c r="I966" s="49">
        <v>7206.0919999999996</v>
      </c>
      <c r="J966" s="49">
        <v>82</v>
      </c>
      <c r="K966" s="49">
        <v>7.5197099999999998E-3</v>
      </c>
      <c r="L966" s="49">
        <v>7.3156499999999999E-3</v>
      </c>
      <c r="M966" s="49">
        <v>4.7342599999999999E-2</v>
      </c>
      <c r="N966" s="49">
        <v>5.6960700000000003E-2</v>
      </c>
      <c r="O966" s="49">
        <v>-3.6378299999999999E-3</v>
      </c>
      <c r="P966" s="49">
        <v>3.1869120000000001E-2</v>
      </c>
      <c r="Q966" s="49">
        <v>5.6960700000000003E-2</v>
      </c>
      <c r="R966" s="49">
        <v>8.2052280000000005E-2</v>
      </c>
      <c r="S966" s="49">
        <v>0.11755923</v>
      </c>
      <c r="T966" s="49" t="s">
        <v>19</v>
      </c>
      <c r="W966" s="7"/>
    </row>
    <row r="967" spans="1:23" x14ac:dyDescent="0.25">
      <c r="A967" s="49" t="str">
        <f t="shared" si="15"/>
        <v>41850Kern8_2All</v>
      </c>
      <c r="B967" s="7">
        <v>41850</v>
      </c>
      <c r="C967" s="49">
        <v>2</v>
      </c>
      <c r="D967" s="49" t="s">
        <v>11</v>
      </c>
      <c r="E967" s="49">
        <v>1.449039</v>
      </c>
      <c r="F967" s="49">
        <v>1.5557482</v>
      </c>
      <c r="G967" s="49">
        <v>8</v>
      </c>
      <c r="H967" s="49">
        <v>752.22900000000004</v>
      </c>
      <c r="I967" s="49">
        <v>7206.0919999999996</v>
      </c>
      <c r="J967" s="49">
        <v>87</v>
      </c>
      <c r="K967" s="49">
        <v>9.2620700000000007E-3</v>
      </c>
      <c r="L967" s="49">
        <v>1.0115900000000001E-2</v>
      </c>
      <c r="M967" s="49">
        <v>6.1902499999999999E-2</v>
      </c>
      <c r="N967" s="49">
        <v>-0.1067092</v>
      </c>
      <c r="O967" s="49">
        <v>-0.18594440000000001</v>
      </c>
      <c r="P967" s="49">
        <v>-0.13951753</v>
      </c>
      <c r="Q967" s="49">
        <v>-0.1067092</v>
      </c>
      <c r="R967" s="49">
        <v>-7.3900880000000002E-2</v>
      </c>
      <c r="S967" s="49">
        <v>-2.7473999999999998E-2</v>
      </c>
      <c r="T967" s="49" t="s">
        <v>19</v>
      </c>
      <c r="W967" s="7"/>
    </row>
    <row r="968" spans="1:23" x14ac:dyDescent="0.25">
      <c r="A968" s="49" t="str">
        <f t="shared" si="15"/>
        <v>41850Kern8_9All</v>
      </c>
      <c r="B968" s="7">
        <v>41850</v>
      </c>
      <c r="C968" s="49">
        <v>9</v>
      </c>
      <c r="D968" s="49" t="s">
        <v>11</v>
      </c>
      <c r="E968" s="49">
        <v>1.1880847999999999</v>
      </c>
      <c r="F968" s="49">
        <v>1.2444221</v>
      </c>
      <c r="G968" s="49">
        <v>8</v>
      </c>
      <c r="H968" s="49">
        <v>752.22900000000004</v>
      </c>
      <c r="I968" s="49">
        <v>7206.0919999999996</v>
      </c>
      <c r="J968" s="49">
        <v>85.5</v>
      </c>
      <c r="K968" s="49">
        <v>8.2547300000000001E-3</v>
      </c>
      <c r="L968" s="49">
        <v>8.737E-3</v>
      </c>
      <c r="M968" s="49">
        <v>5.4246799999999998E-2</v>
      </c>
      <c r="N968" s="49">
        <v>-5.63373E-2</v>
      </c>
      <c r="O968" s="49">
        <v>-0.1257732</v>
      </c>
      <c r="P968" s="49">
        <v>-8.50881E-2</v>
      </c>
      <c r="Q968" s="49">
        <v>-5.63373E-2</v>
      </c>
      <c r="R968" s="49">
        <v>-2.75865E-2</v>
      </c>
      <c r="S968" s="49">
        <v>1.30986E-2</v>
      </c>
      <c r="T968" s="49" t="s">
        <v>19</v>
      </c>
      <c r="W968" s="7"/>
    </row>
    <row r="969" spans="1:23" x14ac:dyDescent="0.25">
      <c r="A969" s="49" t="str">
        <f t="shared" si="15"/>
        <v>41850Kern8_1All</v>
      </c>
      <c r="B969" s="7">
        <v>41850</v>
      </c>
      <c r="C969" s="49">
        <v>1</v>
      </c>
      <c r="D969" s="49" t="s">
        <v>11</v>
      </c>
      <c r="E969" s="49">
        <v>1.6674252000000001</v>
      </c>
      <c r="F969" s="49">
        <v>1.7508264</v>
      </c>
      <c r="G969" s="49">
        <v>8</v>
      </c>
      <c r="H969" s="49">
        <v>752.22900000000004</v>
      </c>
      <c r="I969" s="49">
        <v>7206.0919999999996</v>
      </c>
      <c r="J969" s="49">
        <v>88</v>
      </c>
      <c r="K969" s="49">
        <v>1.008508E-2</v>
      </c>
      <c r="L969" s="49">
        <v>1.132531E-2</v>
      </c>
      <c r="M969" s="49">
        <v>6.8445800000000001E-2</v>
      </c>
      <c r="N969" s="49">
        <v>-8.3401199999999995E-2</v>
      </c>
      <c r="O969" s="49">
        <v>-0.17101182000000001</v>
      </c>
      <c r="P969" s="49">
        <v>-0.11967746999999999</v>
      </c>
      <c r="Q969" s="49">
        <v>-8.3401199999999995E-2</v>
      </c>
      <c r="R969" s="49">
        <v>-4.7124930000000002E-2</v>
      </c>
      <c r="S969" s="49">
        <v>4.2094200000000002E-3</v>
      </c>
      <c r="T969" s="49" t="s">
        <v>19</v>
      </c>
      <c r="W969" s="7"/>
    </row>
    <row r="970" spans="1:23" x14ac:dyDescent="0.25">
      <c r="A970" s="49" t="str">
        <f t="shared" si="15"/>
        <v>41850Kern8_24All</v>
      </c>
      <c r="B970" s="7">
        <v>41850</v>
      </c>
      <c r="C970" s="49">
        <v>24</v>
      </c>
      <c r="D970" s="49" t="s">
        <v>11</v>
      </c>
      <c r="E970" s="49">
        <v>2.0933339000000002</v>
      </c>
      <c r="F970" s="49">
        <v>2.2000803000000002</v>
      </c>
      <c r="G970" s="49">
        <v>8</v>
      </c>
      <c r="H970" s="49">
        <v>752.22900000000004</v>
      </c>
      <c r="I970" s="49">
        <v>7206.0919999999996</v>
      </c>
      <c r="J970" s="49">
        <v>90.5</v>
      </c>
      <c r="K970" s="49">
        <v>1.1682730000000001E-2</v>
      </c>
      <c r="L970" s="49">
        <v>1.2489760000000001E-2</v>
      </c>
      <c r="M970" s="49">
        <v>7.7184500000000003E-2</v>
      </c>
      <c r="N970" s="49">
        <v>-0.10674640000000001</v>
      </c>
      <c r="O970" s="49">
        <v>-0.20554256000000001</v>
      </c>
      <c r="P970" s="49">
        <v>-0.14765418999999999</v>
      </c>
      <c r="Q970" s="49">
        <v>-0.10674640000000001</v>
      </c>
      <c r="R970" s="49">
        <v>-6.583862E-2</v>
      </c>
      <c r="S970" s="49">
        <v>-7.9502400000000008E-3</v>
      </c>
      <c r="T970" s="49" t="s">
        <v>19</v>
      </c>
      <c r="W970" s="7"/>
    </row>
    <row r="971" spans="1:23" x14ac:dyDescent="0.25">
      <c r="A971" s="49" t="str">
        <f t="shared" si="15"/>
        <v>41850Kern8_5All</v>
      </c>
      <c r="B971" s="7">
        <v>41850</v>
      </c>
      <c r="C971" s="49">
        <v>5</v>
      </c>
      <c r="D971" s="49" t="s">
        <v>11</v>
      </c>
      <c r="E971" s="49">
        <v>1.1788156000000001</v>
      </c>
      <c r="F971" s="49">
        <v>1.1962945</v>
      </c>
      <c r="G971" s="49">
        <v>8</v>
      </c>
      <c r="H971" s="49">
        <v>752.22900000000004</v>
      </c>
      <c r="I971" s="49">
        <v>7206.0919999999996</v>
      </c>
      <c r="J971" s="49">
        <v>83</v>
      </c>
      <c r="K971" s="49">
        <v>7.6163799999999999E-3</v>
      </c>
      <c r="L971" s="49">
        <v>7.6952000000000001E-3</v>
      </c>
      <c r="M971" s="49">
        <v>4.8860800000000003E-2</v>
      </c>
      <c r="N971" s="49">
        <v>-1.7478899999999999E-2</v>
      </c>
      <c r="O971" s="49">
        <v>-8.0020720000000004E-2</v>
      </c>
      <c r="P971" s="49">
        <v>-4.3375120000000003E-2</v>
      </c>
      <c r="Q971" s="49">
        <v>-1.7478899999999999E-2</v>
      </c>
      <c r="R971" s="49">
        <v>8.4173200000000007E-3</v>
      </c>
      <c r="S971" s="49">
        <v>4.5062919999999999E-2</v>
      </c>
      <c r="T971" s="49" t="s">
        <v>19</v>
      </c>
      <c r="W971" s="7"/>
    </row>
    <row r="972" spans="1:23" x14ac:dyDescent="0.25">
      <c r="A972" s="49" t="str">
        <f t="shared" si="15"/>
        <v>41850Kern8_4All</v>
      </c>
      <c r="B972" s="7">
        <v>41850</v>
      </c>
      <c r="C972" s="49">
        <v>4</v>
      </c>
      <c r="D972" s="49" t="s">
        <v>11</v>
      </c>
      <c r="E972" s="49">
        <v>1.2469341</v>
      </c>
      <c r="F972" s="49">
        <v>1.3033451</v>
      </c>
      <c r="G972" s="49">
        <v>8</v>
      </c>
      <c r="H972" s="49">
        <v>752.22900000000004</v>
      </c>
      <c r="I972" s="49">
        <v>7206.0919999999996</v>
      </c>
      <c r="J972" s="49">
        <v>83.5</v>
      </c>
      <c r="K972" s="49">
        <v>8.3672899999999995E-3</v>
      </c>
      <c r="L972" s="49">
        <v>8.7507000000000001E-3</v>
      </c>
      <c r="M972" s="49">
        <v>5.46407E-2</v>
      </c>
      <c r="N972" s="49">
        <v>-5.6411000000000003E-2</v>
      </c>
      <c r="O972" s="49">
        <v>-0.12635109999999999</v>
      </c>
      <c r="P972" s="49">
        <v>-8.5370570000000007E-2</v>
      </c>
      <c r="Q972" s="49">
        <v>-5.6411000000000003E-2</v>
      </c>
      <c r="R972" s="49">
        <v>-2.7451429999999999E-2</v>
      </c>
      <c r="S972" s="49">
        <v>1.3529100000000001E-2</v>
      </c>
      <c r="T972" s="49" t="s">
        <v>19</v>
      </c>
      <c r="W972" s="7"/>
    </row>
    <row r="973" spans="1:23" x14ac:dyDescent="0.25">
      <c r="A973" s="49" t="str">
        <f t="shared" si="15"/>
        <v>41850Kern8_18All</v>
      </c>
      <c r="B973" s="7">
        <v>41850</v>
      </c>
      <c r="C973" s="49">
        <v>18</v>
      </c>
      <c r="D973" s="49" t="s">
        <v>11</v>
      </c>
      <c r="E973" s="49">
        <v>3.3350871999999998</v>
      </c>
      <c r="F973" s="49">
        <v>3.2677261</v>
      </c>
      <c r="G973" s="49">
        <v>8</v>
      </c>
      <c r="H973" s="49">
        <v>752.22900000000004</v>
      </c>
      <c r="I973" s="49">
        <v>7206.0919999999996</v>
      </c>
      <c r="J973" s="49">
        <v>102</v>
      </c>
      <c r="K973" s="49">
        <v>1.480565E-2</v>
      </c>
      <c r="L973" s="49">
        <v>1.413699E-2</v>
      </c>
      <c r="M973" s="49">
        <v>9.2375299999999994E-2</v>
      </c>
      <c r="N973" s="49">
        <v>6.7361099999999993E-2</v>
      </c>
      <c r="O973" s="49">
        <v>-5.0879279999999999E-2</v>
      </c>
      <c r="P973" s="49">
        <v>1.8402189999999999E-2</v>
      </c>
      <c r="Q973" s="49">
        <v>6.7361099999999993E-2</v>
      </c>
      <c r="R973" s="49">
        <v>0.11632001</v>
      </c>
      <c r="S973" s="49">
        <v>0.18560148000000001</v>
      </c>
      <c r="T973" s="49" t="s">
        <v>19</v>
      </c>
      <c r="W973" s="7"/>
    </row>
    <row r="974" spans="1:23" x14ac:dyDescent="0.25">
      <c r="A974" s="49" t="str">
        <f t="shared" si="15"/>
        <v>41850Kern8_22All</v>
      </c>
      <c r="B974" s="7">
        <v>41850</v>
      </c>
      <c r="C974" s="49">
        <v>22</v>
      </c>
      <c r="D974" s="49" t="s">
        <v>11</v>
      </c>
      <c r="E974" s="49">
        <v>2.9180084000000002</v>
      </c>
      <c r="F974" s="49">
        <v>3.0819860000000001</v>
      </c>
      <c r="G974" s="49">
        <v>8</v>
      </c>
      <c r="H974" s="49">
        <v>752.22900000000004</v>
      </c>
      <c r="I974" s="49">
        <v>7206.0919999999996</v>
      </c>
      <c r="J974" s="49">
        <v>95.5</v>
      </c>
      <c r="K974" s="49">
        <v>1.3494880000000001E-2</v>
      </c>
      <c r="L974" s="49">
        <v>1.381918E-2</v>
      </c>
      <c r="M974" s="49">
        <v>8.7168399999999993E-2</v>
      </c>
      <c r="N974" s="49">
        <v>-0.1639776</v>
      </c>
      <c r="O974" s="49">
        <v>-0.27555315000000002</v>
      </c>
      <c r="P974" s="49">
        <v>-0.21017685</v>
      </c>
      <c r="Q974" s="49">
        <v>-0.1639776</v>
      </c>
      <c r="R974" s="49">
        <v>-0.11777835</v>
      </c>
      <c r="S974" s="49">
        <v>-5.2402049999999999E-2</v>
      </c>
      <c r="T974" s="49" t="s">
        <v>19</v>
      </c>
      <c r="W974" s="7"/>
    </row>
    <row r="975" spans="1:23" x14ac:dyDescent="0.25">
      <c r="A975" s="49" t="str">
        <f t="shared" si="15"/>
        <v>41850Kern8_17All</v>
      </c>
      <c r="B975" s="7">
        <v>41850</v>
      </c>
      <c r="C975" s="49">
        <v>17</v>
      </c>
      <c r="D975" s="49" t="s">
        <v>11</v>
      </c>
      <c r="E975" s="49">
        <v>3.1946596999999999</v>
      </c>
      <c r="F975" s="49">
        <v>3.3786881000000002</v>
      </c>
      <c r="G975" s="49">
        <v>8</v>
      </c>
      <c r="H975" s="49">
        <v>752.22900000000004</v>
      </c>
      <c r="I975" s="49">
        <v>7206.0919999999996</v>
      </c>
      <c r="J975" s="49">
        <v>101.5</v>
      </c>
      <c r="K975" s="49">
        <v>1.556753E-2</v>
      </c>
      <c r="L975" s="49">
        <v>1.5689700000000001E-2</v>
      </c>
      <c r="M975" s="49">
        <v>9.9743999999999999E-2</v>
      </c>
      <c r="N975" s="49">
        <v>-0.18402840000000001</v>
      </c>
      <c r="O975" s="49">
        <v>-0.31170071999999999</v>
      </c>
      <c r="P975" s="49">
        <v>-0.23689272</v>
      </c>
      <c r="Q975" s="49">
        <v>-0.18402840000000001</v>
      </c>
      <c r="R975" s="49">
        <v>-0.13116407999999999</v>
      </c>
      <c r="S975" s="49">
        <v>-5.6356080000000003E-2</v>
      </c>
      <c r="T975" s="49" t="s">
        <v>19</v>
      </c>
      <c r="W975" s="7"/>
    </row>
    <row r="976" spans="1:23" x14ac:dyDescent="0.25">
      <c r="A976" s="49" t="str">
        <f t="shared" si="15"/>
        <v>41850Kern8_15All</v>
      </c>
      <c r="B976" s="7">
        <v>41850</v>
      </c>
      <c r="C976" s="49">
        <v>15</v>
      </c>
      <c r="D976" s="49" t="s">
        <v>11</v>
      </c>
      <c r="E976" s="49">
        <v>2.7788738999999998</v>
      </c>
      <c r="F976" s="49">
        <v>2.9548540999999999</v>
      </c>
      <c r="G976" s="49">
        <v>8</v>
      </c>
      <c r="H976" s="49">
        <v>752.22900000000004</v>
      </c>
      <c r="I976" s="49">
        <v>7206.0919999999996</v>
      </c>
      <c r="J976" s="49">
        <v>100</v>
      </c>
      <c r="K976" s="49">
        <v>1.6163609999999998E-2</v>
      </c>
      <c r="L976" s="49">
        <v>1.6429929999999999E-2</v>
      </c>
      <c r="M976" s="49">
        <v>0.1040121</v>
      </c>
      <c r="N976" s="49">
        <v>-0.1759802</v>
      </c>
      <c r="O976" s="49">
        <v>-0.30911569</v>
      </c>
      <c r="P976" s="49">
        <v>-0.23110660999999999</v>
      </c>
      <c r="Q976" s="49">
        <v>-0.1759802</v>
      </c>
      <c r="R976" s="49">
        <v>-0.12085379</v>
      </c>
      <c r="S976" s="49">
        <v>-4.2844710000000001E-2</v>
      </c>
      <c r="T976" s="49" t="s">
        <v>19</v>
      </c>
      <c r="W976" s="7"/>
    </row>
    <row r="977" spans="1:23" x14ac:dyDescent="0.25">
      <c r="A977" s="49" t="str">
        <f t="shared" si="15"/>
        <v>41850Kern8_23All</v>
      </c>
      <c r="B977" s="7">
        <v>41850</v>
      </c>
      <c r="C977" s="49">
        <v>23</v>
      </c>
      <c r="D977" s="49" t="s">
        <v>11</v>
      </c>
      <c r="E977" s="49">
        <v>2.5192847999999999</v>
      </c>
      <c r="F977" s="49">
        <v>2.6212206999999998</v>
      </c>
      <c r="G977" s="49">
        <v>8</v>
      </c>
      <c r="H977" s="49">
        <v>752.22900000000004</v>
      </c>
      <c r="I977" s="49">
        <v>7206.0919999999996</v>
      </c>
      <c r="J977" s="49">
        <v>93</v>
      </c>
      <c r="K977" s="49">
        <v>1.29725E-2</v>
      </c>
      <c r="L977" s="49">
        <v>1.3437080000000001E-2</v>
      </c>
      <c r="M977" s="49">
        <v>8.4290299999999999E-2</v>
      </c>
      <c r="N977" s="49">
        <v>-0.1019359</v>
      </c>
      <c r="O977" s="49">
        <v>-0.20982748000000001</v>
      </c>
      <c r="P977" s="49">
        <v>-0.14660976000000001</v>
      </c>
      <c r="Q977" s="49">
        <v>-0.1019359</v>
      </c>
      <c r="R977" s="49">
        <v>-5.726204E-2</v>
      </c>
      <c r="S977" s="49">
        <v>5.9556799999999997E-3</v>
      </c>
      <c r="T977" s="49" t="s">
        <v>19</v>
      </c>
      <c r="W977" s="7"/>
    </row>
    <row r="978" spans="1:23" x14ac:dyDescent="0.25">
      <c r="A978" s="49" t="str">
        <f t="shared" si="15"/>
        <v>41850Kern8_13All</v>
      </c>
      <c r="B978" s="7">
        <v>41850</v>
      </c>
      <c r="C978" s="49">
        <v>13</v>
      </c>
      <c r="D978" s="49" t="s">
        <v>11</v>
      </c>
      <c r="E978" s="49">
        <v>2.2594341999999998</v>
      </c>
      <c r="F978" s="49">
        <v>2.3003537000000001</v>
      </c>
      <c r="G978" s="49">
        <v>8</v>
      </c>
      <c r="H978" s="49">
        <v>752.22900000000004</v>
      </c>
      <c r="I978" s="49">
        <v>7206.0919999999996</v>
      </c>
      <c r="J978" s="49">
        <v>97.5</v>
      </c>
      <c r="K978" s="49">
        <v>1.4921449999999999E-2</v>
      </c>
      <c r="L978" s="49">
        <v>1.5020240000000001E-2</v>
      </c>
      <c r="M978" s="49">
        <v>9.5545599999999994E-2</v>
      </c>
      <c r="N978" s="49">
        <v>-4.0919499999999998E-2</v>
      </c>
      <c r="O978" s="49">
        <v>-0.16321786999999999</v>
      </c>
      <c r="P978" s="49">
        <v>-9.1558669999999995E-2</v>
      </c>
      <c r="Q978" s="49">
        <v>-4.0919499999999998E-2</v>
      </c>
      <c r="R978" s="49">
        <v>9.7196699999999997E-3</v>
      </c>
      <c r="S978" s="49">
        <v>8.1378870000000006E-2</v>
      </c>
      <c r="T978" s="49" t="s">
        <v>19</v>
      </c>
      <c r="W978" s="7"/>
    </row>
    <row r="979" spans="1:23" x14ac:dyDescent="0.25">
      <c r="A979" s="49" t="str">
        <f t="shared" si="15"/>
        <v>41850Kern8_12All</v>
      </c>
      <c r="B979" s="7">
        <v>41850</v>
      </c>
      <c r="C979" s="49">
        <v>12</v>
      </c>
      <c r="D979" s="49" t="s">
        <v>11</v>
      </c>
      <c r="E979" s="49">
        <v>1.9386667</v>
      </c>
      <c r="F979" s="49">
        <v>1.9547627999999999</v>
      </c>
      <c r="G979" s="49">
        <v>8</v>
      </c>
      <c r="H979" s="49">
        <v>752.22900000000004</v>
      </c>
      <c r="I979" s="49">
        <v>7206.0919999999996</v>
      </c>
      <c r="J979" s="49">
        <v>95.5</v>
      </c>
      <c r="K979" s="49">
        <v>1.386917E-2</v>
      </c>
      <c r="L979" s="49">
        <v>1.342115E-2</v>
      </c>
      <c r="M979" s="49">
        <v>8.7091699999999994E-2</v>
      </c>
      <c r="N979" s="49">
        <v>-1.6096099999999999E-2</v>
      </c>
      <c r="O979" s="49">
        <v>-0.12757347999999999</v>
      </c>
      <c r="P979" s="49">
        <v>-6.2254700000000003E-2</v>
      </c>
      <c r="Q979" s="49">
        <v>-1.6096099999999999E-2</v>
      </c>
      <c r="R979" s="49">
        <v>3.0062499999999999E-2</v>
      </c>
      <c r="S979" s="49">
        <v>9.5381279999999999E-2</v>
      </c>
      <c r="T979" s="49" t="s">
        <v>19</v>
      </c>
      <c r="W979" s="7"/>
    </row>
    <row r="980" spans="1:23" x14ac:dyDescent="0.25">
      <c r="A980" s="49" t="str">
        <f t="shared" si="15"/>
        <v>41850Kern8_10All</v>
      </c>
      <c r="B980" s="7">
        <v>41850</v>
      </c>
      <c r="C980" s="49">
        <v>10</v>
      </c>
      <c r="D980" s="49" t="s">
        <v>11</v>
      </c>
      <c r="E980" s="49">
        <v>1.3736360999999999</v>
      </c>
      <c r="F980" s="49">
        <v>1.4573973</v>
      </c>
      <c r="G980" s="49">
        <v>8</v>
      </c>
      <c r="H980" s="49">
        <v>752.22900000000004</v>
      </c>
      <c r="I980" s="49">
        <v>7206.0919999999996</v>
      </c>
      <c r="J980" s="49">
        <v>89.5</v>
      </c>
      <c r="K980" s="49">
        <v>1.020546E-2</v>
      </c>
      <c r="L980" s="49">
        <v>1.0617690000000001E-2</v>
      </c>
      <c r="M980" s="49">
        <v>6.6463400000000006E-2</v>
      </c>
      <c r="N980" s="49">
        <v>-8.3761199999999994E-2</v>
      </c>
      <c r="O980" s="49">
        <v>-0.16883434999999999</v>
      </c>
      <c r="P980" s="49">
        <v>-0.1189868</v>
      </c>
      <c r="Q980" s="49">
        <v>-8.3761199999999994E-2</v>
      </c>
      <c r="R980" s="49">
        <v>-4.8535599999999998E-2</v>
      </c>
      <c r="S980" s="49">
        <v>1.3119500000000001E-3</v>
      </c>
      <c r="T980" s="49" t="s">
        <v>19</v>
      </c>
      <c r="W980" s="7"/>
    </row>
    <row r="981" spans="1:23" x14ac:dyDescent="0.25">
      <c r="A981" s="49" t="str">
        <f t="shared" si="15"/>
        <v>41850Kern8_7All</v>
      </c>
      <c r="B981" s="7">
        <v>41850</v>
      </c>
      <c r="C981" s="49">
        <v>7</v>
      </c>
      <c r="D981" s="49" t="s">
        <v>11</v>
      </c>
      <c r="E981" s="49">
        <v>1.0830565999999999</v>
      </c>
      <c r="F981" s="49">
        <v>1.1303084999999999</v>
      </c>
      <c r="G981" s="49">
        <v>8</v>
      </c>
      <c r="H981" s="49">
        <v>752.22900000000004</v>
      </c>
      <c r="I981" s="49">
        <v>7206.0919999999996</v>
      </c>
      <c r="J981" s="49">
        <v>81</v>
      </c>
      <c r="K981" s="49">
        <v>7.14008E-3</v>
      </c>
      <c r="L981" s="49">
        <v>7.8754299999999992E-3</v>
      </c>
      <c r="M981" s="49">
        <v>4.7978300000000002E-2</v>
      </c>
      <c r="N981" s="49">
        <v>-4.7251899999999999E-2</v>
      </c>
      <c r="O981" s="49">
        <v>-0.10866412</v>
      </c>
      <c r="P981" s="49">
        <v>-7.2680400000000006E-2</v>
      </c>
      <c r="Q981" s="49">
        <v>-4.7251899999999999E-2</v>
      </c>
      <c r="R981" s="49">
        <v>-2.18234E-2</v>
      </c>
      <c r="S981" s="49">
        <v>1.4160320000000001E-2</v>
      </c>
      <c r="T981" s="49" t="s">
        <v>19</v>
      </c>
      <c r="W981" s="7"/>
    </row>
    <row r="982" spans="1:23" x14ac:dyDescent="0.25">
      <c r="A982" s="49" t="str">
        <f t="shared" si="15"/>
        <v>41850Kern8_16All</v>
      </c>
      <c r="B982" s="7">
        <v>41850</v>
      </c>
      <c r="C982" s="49">
        <v>16</v>
      </c>
      <c r="D982" s="49" t="s">
        <v>11</v>
      </c>
      <c r="E982" s="49">
        <v>3.0062250000000001</v>
      </c>
      <c r="F982" s="49">
        <v>3.2217080999999999</v>
      </c>
      <c r="G982" s="49">
        <v>8</v>
      </c>
      <c r="H982" s="49">
        <v>752.22900000000004</v>
      </c>
      <c r="I982" s="49">
        <v>7206.0919999999996</v>
      </c>
      <c r="J982" s="49">
        <v>100.5</v>
      </c>
      <c r="K982" s="49">
        <v>1.5627519999999999E-2</v>
      </c>
      <c r="L982" s="49">
        <v>1.6092530000000001E-2</v>
      </c>
      <c r="M982" s="49">
        <v>0.1012339</v>
      </c>
      <c r="N982" s="49">
        <v>-0.21548310000000001</v>
      </c>
      <c r="O982" s="49">
        <v>-0.34506249</v>
      </c>
      <c r="P982" s="49">
        <v>-0.26913706999999998</v>
      </c>
      <c r="Q982" s="49">
        <v>-0.21548310000000001</v>
      </c>
      <c r="R982" s="49">
        <v>-0.16182912999999999</v>
      </c>
      <c r="S982" s="49">
        <v>-8.5903709999999994E-2</v>
      </c>
      <c r="T982" s="49" t="s">
        <v>19</v>
      </c>
      <c r="W982" s="7"/>
    </row>
    <row r="983" spans="1:23" x14ac:dyDescent="0.25">
      <c r="A983" s="49" t="str">
        <f t="shared" si="15"/>
        <v>41850Kern8_11All</v>
      </c>
      <c r="B983" s="7">
        <v>41850</v>
      </c>
      <c r="C983" s="49">
        <v>11</v>
      </c>
      <c r="D983" s="49" t="s">
        <v>11</v>
      </c>
      <c r="E983" s="49">
        <v>1.6371692</v>
      </c>
      <c r="F983" s="49">
        <v>1.6662405</v>
      </c>
      <c r="G983" s="49">
        <v>8</v>
      </c>
      <c r="H983" s="49">
        <v>752.22900000000004</v>
      </c>
      <c r="I983" s="49">
        <v>7206.0919999999996</v>
      </c>
      <c r="J983" s="49">
        <v>92.5</v>
      </c>
      <c r="K983" s="49">
        <v>1.1874010000000001E-2</v>
      </c>
      <c r="L983" s="49">
        <v>1.177802E-2</v>
      </c>
      <c r="M983" s="49">
        <v>7.5473700000000005E-2</v>
      </c>
      <c r="N983" s="49">
        <v>-2.9071300000000001E-2</v>
      </c>
      <c r="O983" s="49">
        <v>-0.12567764000000001</v>
      </c>
      <c r="P983" s="49">
        <v>-6.9072359999999999E-2</v>
      </c>
      <c r="Q983" s="49">
        <v>-2.9071300000000001E-2</v>
      </c>
      <c r="R983" s="49">
        <v>1.092976E-2</v>
      </c>
      <c r="S983" s="49">
        <v>6.7535040000000005E-2</v>
      </c>
      <c r="T983" s="49" t="s">
        <v>19</v>
      </c>
      <c r="W983" s="7"/>
    </row>
    <row r="984" spans="1:23" x14ac:dyDescent="0.25">
      <c r="A984" s="49" t="str">
        <f t="shared" si="15"/>
        <v>41850Kern8_20All</v>
      </c>
      <c r="B984" s="7">
        <v>41850</v>
      </c>
      <c r="C984" s="49">
        <v>20</v>
      </c>
      <c r="D984" s="49" t="s">
        <v>11</v>
      </c>
      <c r="E984" s="49">
        <v>3.2242826999999998</v>
      </c>
      <c r="F984" s="49">
        <v>3.6188012000000001</v>
      </c>
      <c r="G984" s="49">
        <v>8</v>
      </c>
      <c r="H984" s="49">
        <v>752.22900000000004</v>
      </c>
      <c r="I984" s="49">
        <v>7206.0919999999996</v>
      </c>
      <c r="J984" s="49">
        <v>99.5</v>
      </c>
      <c r="K984" s="49">
        <v>1.401255E-2</v>
      </c>
      <c r="L984" s="49">
        <v>1.503089E-2</v>
      </c>
      <c r="M984" s="49">
        <v>9.2743599999999995E-2</v>
      </c>
      <c r="N984" s="49">
        <v>-0.39451849999999999</v>
      </c>
      <c r="O984" s="49">
        <v>-0.51323030999999997</v>
      </c>
      <c r="P984" s="49">
        <v>-0.44367261000000002</v>
      </c>
      <c r="Q984" s="49">
        <v>-0.39451849999999999</v>
      </c>
      <c r="R984" s="49">
        <v>-0.34536439000000002</v>
      </c>
      <c r="S984" s="49">
        <v>-0.27580669000000002</v>
      </c>
      <c r="T984" s="49" t="s">
        <v>19</v>
      </c>
      <c r="W984" s="7"/>
    </row>
    <row r="985" spans="1:23" x14ac:dyDescent="0.25">
      <c r="A985" s="49" t="str">
        <f t="shared" si="15"/>
        <v>41850Kern8_21All</v>
      </c>
      <c r="B985" s="7">
        <v>41850</v>
      </c>
      <c r="C985" s="49">
        <v>21</v>
      </c>
      <c r="D985" s="49" t="s">
        <v>11</v>
      </c>
      <c r="E985" s="49">
        <v>3.0859030999999999</v>
      </c>
      <c r="F985" s="49">
        <v>3.4837277000000002</v>
      </c>
      <c r="G985" s="49">
        <v>8</v>
      </c>
      <c r="H985" s="49">
        <v>752.22900000000004</v>
      </c>
      <c r="I985" s="49">
        <v>7206.0919999999996</v>
      </c>
      <c r="J985" s="49">
        <v>97.5</v>
      </c>
      <c r="K985" s="49">
        <v>1.405605E-2</v>
      </c>
      <c r="L985" s="49">
        <v>1.514654E-2</v>
      </c>
      <c r="M985" s="49">
        <v>9.3259999999999996E-2</v>
      </c>
      <c r="N985" s="49">
        <v>-0.39782459999999997</v>
      </c>
      <c r="O985" s="49">
        <v>-0.51719740000000003</v>
      </c>
      <c r="P985" s="49">
        <v>-0.44725239999999999</v>
      </c>
      <c r="Q985" s="49">
        <v>-0.39782459999999997</v>
      </c>
      <c r="R985" s="49">
        <v>-0.34839680000000001</v>
      </c>
      <c r="S985" s="49">
        <v>-0.27845180000000003</v>
      </c>
      <c r="T985" s="49" t="s">
        <v>19</v>
      </c>
      <c r="W985" s="7"/>
    </row>
    <row r="986" spans="1:23" x14ac:dyDescent="0.25">
      <c r="A986" s="49" t="str">
        <f t="shared" si="15"/>
        <v>41850Kern9_5All</v>
      </c>
      <c r="B986" s="7">
        <v>41850</v>
      </c>
      <c r="C986" s="49">
        <v>5</v>
      </c>
      <c r="D986" s="49" t="s">
        <v>11</v>
      </c>
      <c r="E986" s="49">
        <v>1.1788156000000001</v>
      </c>
      <c r="F986" s="49">
        <v>1.1314428000000001</v>
      </c>
      <c r="G986" s="49">
        <v>9</v>
      </c>
      <c r="H986" s="49">
        <v>714.97</v>
      </c>
      <c r="I986" s="49">
        <v>7206.0919999999996</v>
      </c>
      <c r="J986" s="49">
        <v>83</v>
      </c>
      <c r="K986" s="49">
        <v>7.6163799999999999E-3</v>
      </c>
      <c r="L986" s="49">
        <v>8.0250300000000007E-3</v>
      </c>
      <c r="M986" s="49">
        <v>5.03107E-2</v>
      </c>
      <c r="N986" s="49">
        <v>4.73728E-2</v>
      </c>
      <c r="O986" s="49">
        <v>-1.7024899999999999E-2</v>
      </c>
      <c r="P986" s="49">
        <v>2.0708130000000002E-2</v>
      </c>
      <c r="Q986" s="49">
        <v>4.73728E-2</v>
      </c>
      <c r="R986" s="49">
        <v>7.4037469999999994E-2</v>
      </c>
      <c r="S986" s="49">
        <v>0.11177049999999999</v>
      </c>
      <c r="T986" s="49" t="s">
        <v>19</v>
      </c>
      <c r="W986" s="7"/>
    </row>
    <row r="987" spans="1:23" x14ac:dyDescent="0.25">
      <c r="A987" s="49" t="str">
        <f t="shared" si="15"/>
        <v>41850Kern9_6All</v>
      </c>
      <c r="B987" s="7">
        <v>41850</v>
      </c>
      <c r="C987" s="49">
        <v>6</v>
      </c>
      <c r="D987" s="49" t="s">
        <v>11</v>
      </c>
      <c r="E987" s="49">
        <v>1.1538930000000001</v>
      </c>
      <c r="F987" s="49">
        <v>1.0882453000000001</v>
      </c>
      <c r="G987" s="49">
        <v>9</v>
      </c>
      <c r="H987" s="49">
        <v>714.97</v>
      </c>
      <c r="I987" s="49">
        <v>7206.0919999999996</v>
      </c>
      <c r="J987" s="49">
        <v>82</v>
      </c>
      <c r="K987" s="49">
        <v>7.5197099999999998E-3</v>
      </c>
      <c r="L987" s="49">
        <v>7.7810300000000004E-3</v>
      </c>
      <c r="M987" s="49">
        <v>4.91978E-2</v>
      </c>
      <c r="N987" s="49">
        <v>6.5647700000000003E-2</v>
      </c>
      <c r="O987" s="49">
        <v>2.6745200000000001E-3</v>
      </c>
      <c r="P987" s="49">
        <v>3.9572870000000003E-2</v>
      </c>
      <c r="Q987" s="49">
        <v>6.5647700000000003E-2</v>
      </c>
      <c r="R987" s="49">
        <v>9.1722529999999997E-2</v>
      </c>
      <c r="S987" s="49">
        <v>0.12862087999999999</v>
      </c>
      <c r="T987" s="49" t="s">
        <v>19</v>
      </c>
      <c r="W987" s="7"/>
    </row>
    <row r="988" spans="1:23" x14ac:dyDescent="0.25">
      <c r="A988" s="49" t="str">
        <f t="shared" si="15"/>
        <v>41850Kern9_9All</v>
      </c>
      <c r="B988" s="7">
        <v>41850</v>
      </c>
      <c r="C988" s="49">
        <v>9</v>
      </c>
      <c r="D988" s="49" t="s">
        <v>11</v>
      </c>
      <c r="E988" s="49">
        <v>1.1880847999999999</v>
      </c>
      <c r="F988" s="49">
        <v>1.218191</v>
      </c>
      <c r="G988" s="49">
        <v>9</v>
      </c>
      <c r="H988" s="49">
        <v>714.97</v>
      </c>
      <c r="I988" s="49">
        <v>7206.0919999999996</v>
      </c>
      <c r="J988" s="49">
        <v>85.5</v>
      </c>
      <c r="K988" s="49">
        <v>8.2547300000000001E-3</v>
      </c>
      <c r="L988" s="49">
        <v>9.4429000000000006E-3</v>
      </c>
      <c r="M988" s="49">
        <v>5.7072299999999999E-2</v>
      </c>
      <c r="N988" s="49">
        <v>-3.01062E-2</v>
      </c>
      <c r="O988" s="49">
        <v>-0.10315874</v>
      </c>
      <c r="P988" s="49">
        <v>-6.0354520000000002E-2</v>
      </c>
      <c r="Q988" s="49">
        <v>-3.01062E-2</v>
      </c>
      <c r="R988" s="49">
        <v>1.4212E-4</v>
      </c>
      <c r="S988" s="49">
        <v>4.294634E-2</v>
      </c>
      <c r="T988" s="49" t="s">
        <v>19</v>
      </c>
      <c r="W988" s="7"/>
    </row>
    <row r="989" spans="1:23" x14ac:dyDescent="0.25">
      <c r="A989" s="49" t="str">
        <f t="shared" si="15"/>
        <v>41850Kern9_12All</v>
      </c>
      <c r="B989" s="7">
        <v>41850</v>
      </c>
      <c r="C989" s="49">
        <v>12</v>
      </c>
      <c r="D989" s="49" t="s">
        <v>11</v>
      </c>
      <c r="E989" s="49">
        <v>1.9386667</v>
      </c>
      <c r="F989" s="49">
        <v>2.0187764000000001</v>
      </c>
      <c r="G989" s="49">
        <v>9</v>
      </c>
      <c r="H989" s="49">
        <v>714.97</v>
      </c>
      <c r="I989" s="49">
        <v>7206.0919999999996</v>
      </c>
      <c r="J989" s="49">
        <v>95.5</v>
      </c>
      <c r="K989" s="49">
        <v>1.386917E-2</v>
      </c>
      <c r="L989" s="49">
        <v>1.415404E-2</v>
      </c>
      <c r="M989" s="49">
        <v>9.0086399999999997E-2</v>
      </c>
      <c r="N989" s="49">
        <v>-8.0109700000000006E-2</v>
      </c>
      <c r="O989" s="49">
        <v>-0.19542029</v>
      </c>
      <c r="P989" s="49">
        <v>-0.12785548999999999</v>
      </c>
      <c r="Q989" s="49">
        <v>-8.0109700000000006E-2</v>
      </c>
      <c r="R989" s="49">
        <v>-3.2363910000000003E-2</v>
      </c>
      <c r="S989" s="49">
        <v>3.5200889999999999E-2</v>
      </c>
      <c r="T989" s="49" t="s">
        <v>19</v>
      </c>
      <c r="W989" s="7"/>
    </row>
    <row r="990" spans="1:23" x14ac:dyDescent="0.25">
      <c r="A990" s="49" t="str">
        <f t="shared" si="15"/>
        <v>41850Kern9_8All</v>
      </c>
      <c r="B990" s="7">
        <v>41850</v>
      </c>
      <c r="C990" s="49">
        <v>8</v>
      </c>
      <c r="D990" s="49" t="s">
        <v>11</v>
      </c>
      <c r="E990" s="49">
        <v>1.1255333999999999</v>
      </c>
      <c r="F990" s="49">
        <v>1.1817709999999999</v>
      </c>
      <c r="G990" s="49">
        <v>9</v>
      </c>
      <c r="H990" s="49">
        <v>714.97</v>
      </c>
      <c r="I990" s="49">
        <v>7206.0919999999996</v>
      </c>
      <c r="J990" s="49">
        <v>82.5</v>
      </c>
      <c r="K990" s="49">
        <v>7.3717000000000001E-3</v>
      </c>
      <c r="L990" s="49">
        <v>9.0770199999999999E-3</v>
      </c>
      <c r="M990" s="49">
        <v>5.3241200000000002E-2</v>
      </c>
      <c r="N990" s="49">
        <v>-5.6237599999999999E-2</v>
      </c>
      <c r="O990" s="49">
        <v>-0.12438634</v>
      </c>
      <c r="P990" s="49">
        <v>-8.4455440000000007E-2</v>
      </c>
      <c r="Q990" s="49">
        <v>-5.6237599999999999E-2</v>
      </c>
      <c r="R990" s="49">
        <v>-2.8019760000000001E-2</v>
      </c>
      <c r="S990" s="49">
        <v>1.1911140000000001E-2</v>
      </c>
      <c r="T990" s="49" t="s">
        <v>19</v>
      </c>
      <c r="W990" s="7"/>
    </row>
    <row r="991" spans="1:23" x14ac:dyDescent="0.25">
      <c r="A991" s="49" t="str">
        <f t="shared" si="15"/>
        <v>41850Kern9_13All</v>
      </c>
      <c r="B991" s="7">
        <v>41850</v>
      </c>
      <c r="C991" s="49">
        <v>13</v>
      </c>
      <c r="D991" s="49" t="s">
        <v>11</v>
      </c>
      <c r="E991" s="49">
        <v>2.2594341999999998</v>
      </c>
      <c r="F991" s="49">
        <v>2.3501254</v>
      </c>
      <c r="G991" s="49">
        <v>9</v>
      </c>
      <c r="H991" s="49">
        <v>714.97</v>
      </c>
      <c r="I991" s="49">
        <v>7206.0919999999996</v>
      </c>
      <c r="J991" s="49">
        <v>97.5</v>
      </c>
      <c r="K991" s="49">
        <v>1.4921449999999999E-2</v>
      </c>
      <c r="L991" s="49">
        <v>1.53522E-2</v>
      </c>
      <c r="M991" s="49">
        <v>9.7332399999999999E-2</v>
      </c>
      <c r="N991" s="49">
        <v>-9.06912E-2</v>
      </c>
      <c r="O991" s="49">
        <v>-0.21527667</v>
      </c>
      <c r="P991" s="49">
        <v>-0.14227736999999999</v>
      </c>
      <c r="Q991" s="49">
        <v>-9.06912E-2</v>
      </c>
      <c r="R991" s="49">
        <v>-3.9105029999999999E-2</v>
      </c>
      <c r="S991" s="49">
        <v>3.3894269999999997E-2</v>
      </c>
      <c r="T991" s="49" t="s">
        <v>19</v>
      </c>
      <c r="W991" s="7"/>
    </row>
    <row r="992" spans="1:23" x14ac:dyDescent="0.25">
      <c r="A992" s="49" t="str">
        <f t="shared" si="15"/>
        <v>41850Kern9_3All</v>
      </c>
      <c r="B992" s="7">
        <v>41850</v>
      </c>
      <c r="C992" s="49">
        <v>3</v>
      </c>
      <c r="D992" s="49" t="s">
        <v>11</v>
      </c>
      <c r="E992" s="49">
        <v>1.3346199000000001</v>
      </c>
      <c r="F992" s="49">
        <v>1.2840212</v>
      </c>
      <c r="G992" s="49">
        <v>9</v>
      </c>
      <c r="H992" s="49">
        <v>714.97</v>
      </c>
      <c r="I992" s="49">
        <v>7206.0919999999996</v>
      </c>
      <c r="J992" s="49">
        <v>85.5</v>
      </c>
      <c r="K992" s="49">
        <v>8.4240400000000007E-3</v>
      </c>
      <c r="L992" s="49">
        <v>8.9448800000000005E-3</v>
      </c>
      <c r="M992" s="49">
        <v>5.58769E-2</v>
      </c>
      <c r="N992" s="49">
        <v>5.0598700000000003E-2</v>
      </c>
      <c r="O992" s="49">
        <v>-2.0923730000000001E-2</v>
      </c>
      <c r="P992" s="49">
        <v>2.098394E-2</v>
      </c>
      <c r="Q992" s="49">
        <v>5.0598700000000003E-2</v>
      </c>
      <c r="R992" s="49">
        <v>8.021346E-2</v>
      </c>
      <c r="S992" s="49">
        <v>0.12212112999999999</v>
      </c>
      <c r="T992" s="49" t="s">
        <v>19</v>
      </c>
      <c r="W992" s="7"/>
    </row>
    <row r="993" spans="1:23" x14ac:dyDescent="0.25">
      <c r="A993" s="49" t="str">
        <f t="shared" si="15"/>
        <v>41850Kern9_7All</v>
      </c>
      <c r="B993" s="7">
        <v>41850</v>
      </c>
      <c r="C993" s="49">
        <v>7</v>
      </c>
      <c r="D993" s="49" t="s">
        <v>11</v>
      </c>
      <c r="E993" s="49">
        <v>1.0830565999999999</v>
      </c>
      <c r="F993" s="49">
        <v>1.0767211000000001</v>
      </c>
      <c r="G993" s="49">
        <v>9</v>
      </c>
      <c r="H993" s="49">
        <v>714.97</v>
      </c>
      <c r="I993" s="49">
        <v>7206.0919999999996</v>
      </c>
      <c r="J993" s="49">
        <v>81</v>
      </c>
      <c r="K993" s="49">
        <v>7.14008E-3</v>
      </c>
      <c r="L993" s="49">
        <v>8.2410699999999996E-3</v>
      </c>
      <c r="M993" s="49">
        <v>4.9620900000000003E-2</v>
      </c>
      <c r="N993" s="49">
        <v>6.3355E-3</v>
      </c>
      <c r="O993" s="49">
        <v>-5.7179250000000001E-2</v>
      </c>
      <c r="P993" s="49">
        <v>-1.9963580000000002E-2</v>
      </c>
      <c r="Q993" s="49">
        <v>6.3355E-3</v>
      </c>
      <c r="R993" s="49">
        <v>3.2634580000000003E-2</v>
      </c>
      <c r="S993" s="49">
        <v>6.9850250000000003E-2</v>
      </c>
      <c r="T993" s="49" t="s">
        <v>19</v>
      </c>
      <c r="W993" s="7"/>
    </row>
    <row r="994" spans="1:23" x14ac:dyDescent="0.25">
      <c r="A994" s="49" t="str">
        <f t="shared" si="15"/>
        <v>41850Kern9_16All</v>
      </c>
      <c r="B994" s="7">
        <v>41850</v>
      </c>
      <c r="C994" s="49">
        <v>16</v>
      </c>
      <c r="D994" s="49" t="s">
        <v>11</v>
      </c>
      <c r="E994" s="49">
        <v>3.0062250000000001</v>
      </c>
      <c r="F994" s="49">
        <v>3.1214662</v>
      </c>
      <c r="G994" s="49">
        <v>9</v>
      </c>
      <c r="H994" s="49">
        <v>714.97</v>
      </c>
      <c r="I994" s="49">
        <v>7206.0919999999996</v>
      </c>
      <c r="J994" s="49">
        <v>100.5</v>
      </c>
      <c r="K994" s="49">
        <v>1.5627519999999999E-2</v>
      </c>
      <c r="L994" s="49">
        <v>1.6203479999999999E-2</v>
      </c>
      <c r="M994" s="49">
        <v>0.1023525</v>
      </c>
      <c r="N994" s="49">
        <v>-0.1152412</v>
      </c>
      <c r="O994" s="49">
        <v>-0.24625240000000001</v>
      </c>
      <c r="P994" s="49">
        <v>-0.16948801999999999</v>
      </c>
      <c r="Q994" s="49">
        <v>-0.1152412</v>
      </c>
      <c r="R994" s="49">
        <v>-6.0994369999999999E-2</v>
      </c>
      <c r="S994" s="49">
        <v>1.5769999999999999E-2</v>
      </c>
      <c r="T994" s="49" t="s">
        <v>19</v>
      </c>
      <c r="W994" s="7"/>
    </row>
    <row r="995" spans="1:23" x14ac:dyDescent="0.25">
      <c r="A995" s="49" t="str">
        <f t="shared" si="15"/>
        <v>41850Kern9_11All</v>
      </c>
      <c r="B995" s="7">
        <v>41850</v>
      </c>
      <c r="C995" s="49">
        <v>11</v>
      </c>
      <c r="D995" s="49" t="s">
        <v>11</v>
      </c>
      <c r="E995" s="49">
        <v>1.6371692</v>
      </c>
      <c r="F995" s="49">
        <v>1.6681873</v>
      </c>
      <c r="G995" s="49">
        <v>9</v>
      </c>
      <c r="H995" s="49">
        <v>714.97</v>
      </c>
      <c r="I995" s="49">
        <v>7206.0919999999996</v>
      </c>
      <c r="J995" s="49">
        <v>92.5</v>
      </c>
      <c r="K995" s="49">
        <v>1.1874010000000001E-2</v>
      </c>
      <c r="L995" s="49">
        <v>1.1893300000000001E-2</v>
      </c>
      <c r="M995" s="49">
        <v>7.6388999999999999E-2</v>
      </c>
      <c r="N995" s="49">
        <v>-3.10181E-2</v>
      </c>
      <c r="O995" s="49">
        <v>-0.12879602000000001</v>
      </c>
      <c r="P995" s="49">
        <v>-7.1504269999999995E-2</v>
      </c>
      <c r="Q995" s="49">
        <v>-3.10181E-2</v>
      </c>
      <c r="R995" s="49">
        <v>9.4680700000000003E-3</v>
      </c>
      <c r="S995" s="49">
        <v>6.6759819999999997E-2</v>
      </c>
      <c r="T995" s="49" t="s">
        <v>19</v>
      </c>
      <c r="W995" s="7"/>
    </row>
    <row r="996" spans="1:23" x14ac:dyDescent="0.25">
      <c r="A996" s="49" t="str">
        <f t="shared" si="15"/>
        <v>41850Kern9_21All</v>
      </c>
      <c r="B996" s="7">
        <v>41850</v>
      </c>
      <c r="C996" s="49">
        <v>21</v>
      </c>
      <c r="D996" s="49" t="s">
        <v>11</v>
      </c>
      <c r="E996" s="49">
        <v>3.0859030999999999</v>
      </c>
      <c r="F996" s="49">
        <v>3.4812943000000001</v>
      </c>
      <c r="G996" s="49">
        <v>9</v>
      </c>
      <c r="H996" s="49">
        <v>714.97</v>
      </c>
      <c r="I996" s="49">
        <v>7206.0919999999996</v>
      </c>
      <c r="J996" s="49">
        <v>97.5</v>
      </c>
      <c r="K996" s="49">
        <v>1.405605E-2</v>
      </c>
      <c r="L996" s="49">
        <v>1.4668209999999999E-2</v>
      </c>
      <c r="M996" s="49">
        <v>9.2373700000000003E-2</v>
      </c>
      <c r="N996" s="49">
        <v>-0.3953912</v>
      </c>
      <c r="O996" s="49">
        <v>-0.51362954000000005</v>
      </c>
      <c r="P996" s="49">
        <v>-0.44434926000000002</v>
      </c>
      <c r="Q996" s="49">
        <v>-0.3953912</v>
      </c>
      <c r="R996" s="49">
        <v>-0.34643313999999997</v>
      </c>
      <c r="S996" s="49">
        <v>-0.27715286</v>
      </c>
      <c r="T996" s="49" t="s">
        <v>19</v>
      </c>
      <c r="W996" s="7"/>
    </row>
    <row r="997" spans="1:23" x14ac:dyDescent="0.25">
      <c r="A997" s="49" t="str">
        <f t="shared" si="15"/>
        <v>41850Kern9_17All</v>
      </c>
      <c r="B997" s="7">
        <v>41850</v>
      </c>
      <c r="C997" s="49">
        <v>17</v>
      </c>
      <c r="D997" s="49" t="s">
        <v>11</v>
      </c>
      <c r="E997" s="49">
        <v>3.1946596999999999</v>
      </c>
      <c r="F997" s="49">
        <v>3.3036894999999999</v>
      </c>
      <c r="G997" s="49">
        <v>9</v>
      </c>
      <c r="H997" s="49">
        <v>714.97</v>
      </c>
      <c r="I997" s="49">
        <v>7206.0919999999996</v>
      </c>
      <c r="J997" s="49">
        <v>101.5</v>
      </c>
      <c r="K997" s="49">
        <v>1.556753E-2</v>
      </c>
      <c r="L997" s="49">
        <v>1.5876990000000001E-2</v>
      </c>
      <c r="M997" s="49">
        <v>0.1010841</v>
      </c>
      <c r="N997" s="49">
        <v>-0.1090298</v>
      </c>
      <c r="O997" s="49">
        <v>-0.23841745</v>
      </c>
      <c r="P997" s="49">
        <v>-0.16260437</v>
      </c>
      <c r="Q997" s="49">
        <v>-0.1090298</v>
      </c>
      <c r="R997" s="49">
        <v>-5.5455230000000001E-2</v>
      </c>
      <c r="S997" s="49">
        <v>2.035785E-2</v>
      </c>
      <c r="T997" s="49" t="s">
        <v>19</v>
      </c>
      <c r="W997" s="7"/>
    </row>
    <row r="998" spans="1:23" x14ac:dyDescent="0.25">
      <c r="A998" s="49" t="str">
        <f t="shared" si="15"/>
        <v>41850Kern9_22All</v>
      </c>
      <c r="B998" s="7">
        <v>41850</v>
      </c>
      <c r="C998" s="49">
        <v>22</v>
      </c>
      <c r="D998" s="49" t="s">
        <v>11</v>
      </c>
      <c r="E998" s="49">
        <v>2.9180084000000002</v>
      </c>
      <c r="F998" s="49">
        <v>3.1826425999999999</v>
      </c>
      <c r="G998" s="49">
        <v>9</v>
      </c>
      <c r="H998" s="49">
        <v>714.97</v>
      </c>
      <c r="I998" s="49">
        <v>7206.0919999999996</v>
      </c>
      <c r="J998" s="49">
        <v>95.5</v>
      </c>
      <c r="K998" s="49">
        <v>1.3494880000000001E-2</v>
      </c>
      <c r="L998" s="49">
        <v>1.457029E-2</v>
      </c>
      <c r="M998" s="49">
        <v>9.0325699999999995E-2</v>
      </c>
      <c r="N998" s="49">
        <v>-0.26463419999999999</v>
      </c>
      <c r="O998" s="49">
        <v>-0.38025110000000001</v>
      </c>
      <c r="P998" s="49">
        <v>-0.31250682000000002</v>
      </c>
      <c r="Q998" s="49">
        <v>-0.26463419999999999</v>
      </c>
      <c r="R998" s="49">
        <v>-0.21676158000000001</v>
      </c>
      <c r="S998" s="49">
        <v>-0.14901729999999999</v>
      </c>
      <c r="T998" s="49" t="s">
        <v>19</v>
      </c>
      <c r="W998" s="7"/>
    </row>
    <row r="999" spans="1:23" x14ac:dyDescent="0.25">
      <c r="A999" s="49" t="str">
        <f t="shared" si="15"/>
        <v>41850Kern9_20All</v>
      </c>
      <c r="B999" s="7">
        <v>41850</v>
      </c>
      <c r="C999" s="49">
        <v>20</v>
      </c>
      <c r="D999" s="49" t="s">
        <v>11</v>
      </c>
      <c r="E999" s="49">
        <v>3.2242826999999998</v>
      </c>
      <c r="F999" s="49">
        <v>2.5786357</v>
      </c>
      <c r="G999" s="49">
        <v>9</v>
      </c>
      <c r="H999" s="49">
        <v>714.97</v>
      </c>
      <c r="I999" s="49">
        <v>7206.0919999999996</v>
      </c>
      <c r="J999" s="49">
        <v>99.5</v>
      </c>
      <c r="K999" s="49">
        <v>1.401255E-2</v>
      </c>
      <c r="L999" s="49">
        <v>1.2117950000000001E-2</v>
      </c>
      <c r="M999" s="49">
        <v>8.4101200000000001E-2</v>
      </c>
      <c r="N999" s="49">
        <v>0.64564699999999997</v>
      </c>
      <c r="O999" s="49">
        <v>0.53799746000000004</v>
      </c>
      <c r="P999" s="49">
        <v>0.60107336</v>
      </c>
      <c r="Q999" s="49">
        <v>0.64564699999999997</v>
      </c>
      <c r="R999" s="49">
        <v>0.69022064000000005</v>
      </c>
      <c r="S999" s="49">
        <v>0.75329654000000001</v>
      </c>
      <c r="T999" s="49" t="s">
        <v>19</v>
      </c>
      <c r="W999" s="7"/>
    </row>
    <row r="1000" spans="1:23" x14ac:dyDescent="0.25">
      <c r="A1000" s="49" t="str">
        <f t="shared" si="15"/>
        <v>41850Kern9_15All</v>
      </c>
      <c r="B1000" s="7">
        <v>41850</v>
      </c>
      <c r="C1000" s="49">
        <v>15</v>
      </c>
      <c r="D1000" s="49" t="s">
        <v>11</v>
      </c>
      <c r="E1000" s="49">
        <v>2.7788738999999998</v>
      </c>
      <c r="F1000" s="49">
        <v>2.9094144000000002</v>
      </c>
      <c r="G1000" s="49">
        <v>9</v>
      </c>
      <c r="H1000" s="49">
        <v>714.97</v>
      </c>
      <c r="I1000" s="49">
        <v>7206.0919999999996</v>
      </c>
      <c r="J1000" s="49">
        <v>100</v>
      </c>
      <c r="K1000" s="49">
        <v>1.6163609999999998E-2</v>
      </c>
      <c r="L1000" s="49">
        <v>1.6173369999999999E-2</v>
      </c>
      <c r="M1000" s="49">
        <v>0.1039313</v>
      </c>
      <c r="N1000" s="49">
        <v>-0.1305405</v>
      </c>
      <c r="O1000" s="49">
        <v>-0.26357256000000001</v>
      </c>
      <c r="P1000" s="49">
        <v>-0.18562408999999999</v>
      </c>
      <c r="Q1000" s="49">
        <v>-0.1305405</v>
      </c>
      <c r="R1000" s="49">
        <v>-7.5456910000000002E-2</v>
      </c>
      <c r="S1000" s="49">
        <v>2.4915599999999999E-3</v>
      </c>
      <c r="T1000" s="49" t="s">
        <v>19</v>
      </c>
      <c r="W1000" s="7"/>
    </row>
    <row r="1001" spans="1:23" x14ac:dyDescent="0.25">
      <c r="A1001" s="49" t="str">
        <f t="shared" si="15"/>
        <v>41850Kern9_4All</v>
      </c>
      <c r="B1001" s="7">
        <v>41850</v>
      </c>
      <c r="C1001" s="49">
        <v>4</v>
      </c>
      <c r="D1001" s="49" t="s">
        <v>11</v>
      </c>
      <c r="E1001" s="49">
        <v>1.2469341</v>
      </c>
      <c r="F1001" s="49">
        <v>1.1768269</v>
      </c>
      <c r="G1001" s="49">
        <v>9</v>
      </c>
      <c r="H1001" s="49">
        <v>714.97</v>
      </c>
      <c r="I1001" s="49">
        <v>7206.0919999999996</v>
      </c>
      <c r="J1001" s="49">
        <v>83.5</v>
      </c>
      <c r="K1001" s="49">
        <v>8.3672899999999995E-3</v>
      </c>
      <c r="L1001" s="49">
        <v>8.3373400000000004E-3</v>
      </c>
      <c r="M1001" s="49">
        <v>5.3686999999999999E-2</v>
      </c>
      <c r="N1001" s="49">
        <v>7.0107199999999995E-2</v>
      </c>
      <c r="O1001" s="49">
        <v>1.38784E-3</v>
      </c>
      <c r="P1001" s="49">
        <v>4.1653089999999997E-2</v>
      </c>
      <c r="Q1001" s="49">
        <v>7.0107199999999995E-2</v>
      </c>
      <c r="R1001" s="49">
        <v>9.8561309999999999E-2</v>
      </c>
      <c r="S1001" s="49">
        <v>0.13882655999999999</v>
      </c>
      <c r="T1001" s="49" t="s">
        <v>19</v>
      </c>
      <c r="W1001" s="7"/>
    </row>
    <row r="1002" spans="1:23" x14ac:dyDescent="0.25">
      <c r="A1002" s="49" t="str">
        <f t="shared" si="15"/>
        <v>41850Kern9_10All</v>
      </c>
      <c r="B1002" s="7">
        <v>41850</v>
      </c>
      <c r="C1002" s="49">
        <v>10</v>
      </c>
      <c r="D1002" s="49" t="s">
        <v>11</v>
      </c>
      <c r="E1002" s="49">
        <v>1.3736360999999999</v>
      </c>
      <c r="F1002" s="49">
        <v>1.4533799000000001</v>
      </c>
      <c r="G1002" s="49">
        <v>9</v>
      </c>
      <c r="H1002" s="49">
        <v>714.97</v>
      </c>
      <c r="I1002" s="49">
        <v>7206.0919999999996</v>
      </c>
      <c r="J1002" s="49">
        <v>89.5</v>
      </c>
      <c r="K1002" s="49">
        <v>1.020546E-2</v>
      </c>
      <c r="L1002" s="49">
        <v>1.1016959999999999E-2</v>
      </c>
      <c r="M1002" s="49">
        <v>6.8302500000000002E-2</v>
      </c>
      <c r="N1002" s="49">
        <v>-7.9743800000000004E-2</v>
      </c>
      <c r="O1002" s="49">
        <v>-0.16717099999999999</v>
      </c>
      <c r="P1002" s="49">
        <v>-0.11594413000000001</v>
      </c>
      <c r="Q1002" s="49">
        <v>-7.9743800000000004E-2</v>
      </c>
      <c r="R1002" s="49">
        <v>-4.3543480000000002E-2</v>
      </c>
      <c r="S1002" s="49">
        <v>7.6834E-3</v>
      </c>
      <c r="T1002" s="49" t="s">
        <v>19</v>
      </c>
      <c r="W1002" s="7"/>
    </row>
    <row r="1003" spans="1:23" x14ac:dyDescent="0.25">
      <c r="A1003" s="49" t="str">
        <f t="shared" si="15"/>
        <v>41850Kern9_2All</v>
      </c>
      <c r="B1003" s="7">
        <v>41850</v>
      </c>
      <c r="C1003" s="49">
        <v>2</v>
      </c>
      <c r="D1003" s="49" t="s">
        <v>11</v>
      </c>
      <c r="E1003" s="49">
        <v>1.449039</v>
      </c>
      <c r="F1003" s="49">
        <v>1.4355376</v>
      </c>
      <c r="G1003" s="49">
        <v>9</v>
      </c>
      <c r="H1003" s="49">
        <v>714.97</v>
      </c>
      <c r="I1003" s="49">
        <v>7206.0919999999996</v>
      </c>
      <c r="J1003" s="49">
        <v>87</v>
      </c>
      <c r="K1003" s="49">
        <v>9.2620700000000007E-3</v>
      </c>
      <c r="L1003" s="49">
        <v>9.0545799999999996E-3</v>
      </c>
      <c r="M1003" s="49">
        <v>5.8862100000000001E-2</v>
      </c>
      <c r="N1003" s="49">
        <v>1.35014E-2</v>
      </c>
      <c r="O1003" s="49">
        <v>-6.1842090000000002E-2</v>
      </c>
      <c r="P1003" s="49">
        <v>-1.7695510000000001E-2</v>
      </c>
      <c r="Q1003" s="49">
        <v>1.35014E-2</v>
      </c>
      <c r="R1003" s="49">
        <v>4.4698309999999998E-2</v>
      </c>
      <c r="S1003" s="49">
        <v>8.8844889999999996E-2</v>
      </c>
      <c r="T1003" s="49" t="s">
        <v>19</v>
      </c>
      <c r="W1003" s="7"/>
    </row>
    <row r="1004" spans="1:23" x14ac:dyDescent="0.25">
      <c r="A1004" s="49" t="str">
        <f t="shared" si="15"/>
        <v>41850Kern9_18All</v>
      </c>
      <c r="B1004" s="7">
        <v>41850</v>
      </c>
      <c r="C1004" s="49">
        <v>18</v>
      </c>
      <c r="D1004" s="49" t="s">
        <v>11</v>
      </c>
      <c r="E1004" s="49">
        <v>3.3350871999999998</v>
      </c>
      <c r="F1004" s="49">
        <v>3.4033479999999998</v>
      </c>
      <c r="G1004" s="49">
        <v>9</v>
      </c>
      <c r="H1004" s="49">
        <v>714.97</v>
      </c>
      <c r="I1004" s="49">
        <v>7206.0919999999996</v>
      </c>
      <c r="J1004" s="49">
        <v>102</v>
      </c>
      <c r="K1004" s="49">
        <v>1.480565E-2</v>
      </c>
      <c r="L1004" s="49">
        <v>1.5413090000000001E-2</v>
      </c>
      <c r="M1004" s="49">
        <v>9.7175300000000006E-2</v>
      </c>
      <c r="N1004" s="49">
        <v>-6.8260799999999996E-2</v>
      </c>
      <c r="O1004" s="49">
        <v>-0.19264518</v>
      </c>
      <c r="P1004" s="49">
        <v>-0.11976371</v>
      </c>
      <c r="Q1004" s="49">
        <v>-6.8260799999999996E-2</v>
      </c>
      <c r="R1004" s="49">
        <v>-1.6757890000000001E-2</v>
      </c>
      <c r="S1004" s="49">
        <v>5.6123579999999999E-2</v>
      </c>
      <c r="T1004" s="49" t="s">
        <v>19</v>
      </c>
      <c r="W1004" s="7"/>
    </row>
    <row r="1005" spans="1:23" x14ac:dyDescent="0.25">
      <c r="A1005" s="49" t="str">
        <f t="shared" si="15"/>
        <v>41850Kern9_24All</v>
      </c>
      <c r="B1005" s="7">
        <v>41850</v>
      </c>
      <c r="C1005" s="49">
        <v>24</v>
      </c>
      <c r="D1005" s="49" t="s">
        <v>11</v>
      </c>
      <c r="E1005" s="49">
        <v>2.0933339000000002</v>
      </c>
      <c r="F1005" s="49">
        <v>2.1390482999999998</v>
      </c>
      <c r="G1005" s="49">
        <v>9</v>
      </c>
      <c r="H1005" s="49">
        <v>714.97</v>
      </c>
      <c r="I1005" s="49">
        <v>7206.0919999999996</v>
      </c>
      <c r="J1005" s="49">
        <v>90.5</v>
      </c>
      <c r="K1005" s="49">
        <v>1.1682730000000001E-2</v>
      </c>
      <c r="L1005" s="49">
        <v>1.2474560000000001E-2</v>
      </c>
      <c r="M1005" s="49">
        <v>7.7725900000000001E-2</v>
      </c>
      <c r="N1005" s="49">
        <v>-4.5714400000000002E-2</v>
      </c>
      <c r="O1005" s="49">
        <v>-0.14520354999999999</v>
      </c>
      <c r="P1005" s="49">
        <v>-8.6909130000000001E-2</v>
      </c>
      <c r="Q1005" s="49">
        <v>-4.5714400000000002E-2</v>
      </c>
      <c r="R1005" s="49">
        <v>-4.5196699999999999E-3</v>
      </c>
      <c r="S1005" s="49">
        <v>5.3774750000000003E-2</v>
      </c>
      <c r="T1005" s="49" t="s">
        <v>19</v>
      </c>
      <c r="W1005" s="7"/>
    </row>
    <row r="1006" spans="1:23" x14ac:dyDescent="0.25">
      <c r="A1006" s="49" t="str">
        <f t="shared" si="15"/>
        <v>41850Kern9_14All</v>
      </c>
      <c r="B1006" s="7">
        <v>41850</v>
      </c>
      <c r="C1006" s="49">
        <v>14</v>
      </c>
      <c r="D1006" s="49" t="s">
        <v>11</v>
      </c>
      <c r="E1006" s="49">
        <v>2.5090739000000002</v>
      </c>
      <c r="F1006" s="49">
        <v>2.6854768999999998</v>
      </c>
      <c r="G1006" s="49">
        <v>9</v>
      </c>
      <c r="H1006" s="49">
        <v>714.97</v>
      </c>
      <c r="I1006" s="49">
        <v>7206.0919999999996</v>
      </c>
      <c r="J1006" s="49">
        <v>98.5</v>
      </c>
      <c r="K1006" s="49">
        <v>1.5651470000000001E-2</v>
      </c>
      <c r="L1006" s="49">
        <v>1.6373410000000001E-2</v>
      </c>
      <c r="M1006" s="49">
        <v>0.1029929</v>
      </c>
      <c r="N1006" s="49">
        <v>-0.176403</v>
      </c>
      <c r="O1006" s="49">
        <v>-0.30823391</v>
      </c>
      <c r="P1006" s="49">
        <v>-0.23098924000000001</v>
      </c>
      <c r="Q1006" s="49">
        <v>-0.176403</v>
      </c>
      <c r="R1006" s="49">
        <v>-0.12181676</v>
      </c>
      <c r="S1006" s="49">
        <v>-4.4572090000000002E-2</v>
      </c>
      <c r="T1006" s="49" t="s">
        <v>19</v>
      </c>
      <c r="W1006" s="7"/>
    </row>
    <row r="1007" spans="1:23" x14ac:dyDescent="0.25">
      <c r="A1007" s="49" t="str">
        <f t="shared" si="15"/>
        <v>41850Kern9_23All</v>
      </c>
      <c r="B1007" s="7">
        <v>41850</v>
      </c>
      <c r="C1007" s="49">
        <v>23</v>
      </c>
      <c r="D1007" s="49" t="s">
        <v>11</v>
      </c>
      <c r="E1007" s="49">
        <v>2.5192847999999999</v>
      </c>
      <c r="F1007" s="49">
        <v>2.7003922</v>
      </c>
      <c r="G1007" s="49">
        <v>9</v>
      </c>
      <c r="H1007" s="49">
        <v>714.97</v>
      </c>
      <c r="I1007" s="49">
        <v>7206.0919999999996</v>
      </c>
      <c r="J1007" s="49">
        <v>93</v>
      </c>
      <c r="K1007" s="49">
        <v>1.29725E-2</v>
      </c>
      <c r="L1007" s="49">
        <v>1.401262E-2</v>
      </c>
      <c r="M1007" s="49">
        <v>8.6850700000000003E-2</v>
      </c>
      <c r="N1007" s="49">
        <v>-0.1811074</v>
      </c>
      <c r="O1007" s="49">
        <v>-0.29227629999999999</v>
      </c>
      <c r="P1007" s="49">
        <v>-0.22713827</v>
      </c>
      <c r="Q1007" s="49">
        <v>-0.1811074</v>
      </c>
      <c r="R1007" s="49">
        <v>-0.13507653</v>
      </c>
      <c r="S1007" s="49">
        <v>-6.9938500000000001E-2</v>
      </c>
      <c r="T1007" s="49" t="s">
        <v>19</v>
      </c>
      <c r="W1007" s="7"/>
    </row>
    <row r="1008" spans="1:23" x14ac:dyDescent="0.25">
      <c r="A1008" s="49" t="str">
        <f t="shared" si="15"/>
        <v>41850Kern9_19All</v>
      </c>
      <c r="B1008" s="7">
        <v>41850</v>
      </c>
      <c r="C1008" s="49">
        <v>19</v>
      </c>
      <c r="D1008" s="49" t="s">
        <v>11</v>
      </c>
      <c r="E1008" s="49">
        <v>3.3393193999999999</v>
      </c>
      <c r="F1008" s="49">
        <v>3.0691839999999999</v>
      </c>
      <c r="G1008" s="49">
        <v>9</v>
      </c>
      <c r="H1008" s="49">
        <v>714.97</v>
      </c>
      <c r="I1008" s="49">
        <v>7206.0919999999996</v>
      </c>
      <c r="J1008" s="49">
        <v>100</v>
      </c>
      <c r="K1008" s="49">
        <v>1.478432E-2</v>
      </c>
      <c r="L1008" s="49">
        <v>1.39861E-2</v>
      </c>
      <c r="M1008" s="49">
        <v>9.2460200000000006E-2</v>
      </c>
      <c r="N1008" s="49">
        <v>0.27013540000000003</v>
      </c>
      <c r="O1008" s="49">
        <v>0.15178633999999999</v>
      </c>
      <c r="P1008" s="49">
        <v>0.22113148999999999</v>
      </c>
      <c r="Q1008" s="49">
        <v>0.27013540000000003</v>
      </c>
      <c r="R1008" s="49">
        <v>0.31913931000000001</v>
      </c>
      <c r="S1008" s="49">
        <v>0.38848445999999998</v>
      </c>
      <c r="T1008" s="49" t="s">
        <v>19</v>
      </c>
      <c r="W1008" s="7"/>
    </row>
    <row r="1009" spans="1:23" x14ac:dyDescent="0.25">
      <c r="A1009" s="49" t="str">
        <f t="shared" si="15"/>
        <v>41850Kern9_1All</v>
      </c>
      <c r="B1009" s="7">
        <v>41850</v>
      </c>
      <c r="C1009" s="49">
        <v>1</v>
      </c>
      <c r="D1009" s="49" t="s">
        <v>11</v>
      </c>
      <c r="E1009" s="49">
        <v>1.6674252000000001</v>
      </c>
      <c r="F1009" s="49">
        <v>1.6603988999999999</v>
      </c>
      <c r="G1009" s="49">
        <v>9</v>
      </c>
      <c r="H1009" s="49">
        <v>714.97</v>
      </c>
      <c r="I1009" s="49">
        <v>7206.0919999999996</v>
      </c>
      <c r="J1009" s="49">
        <v>88</v>
      </c>
      <c r="K1009" s="49">
        <v>1.008508E-2</v>
      </c>
      <c r="L1009" s="49">
        <v>1.053162E-2</v>
      </c>
      <c r="M1009" s="49">
        <v>6.6301600000000002E-2</v>
      </c>
      <c r="N1009" s="49">
        <v>7.0263000000000001E-3</v>
      </c>
      <c r="O1009" s="49">
        <v>-7.7839749999999999E-2</v>
      </c>
      <c r="P1009" s="49">
        <v>-2.8113550000000001E-2</v>
      </c>
      <c r="Q1009" s="49">
        <v>7.0263000000000001E-3</v>
      </c>
      <c r="R1009" s="49">
        <v>4.2166149999999999E-2</v>
      </c>
      <c r="S1009" s="49">
        <v>9.1892349999999998E-2</v>
      </c>
      <c r="T1009" s="49" t="s">
        <v>19</v>
      </c>
      <c r="W1009" s="7"/>
    </row>
    <row r="1010" spans="1:23" x14ac:dyDescent="0.25">
      <c r="A1010" s="49" t="str">
        <f t="shared" si="15"/>
        <v>41852KernN/A_20All</v>
      </c>
      <c r="B1010" s="7">
        <v>41852</v>
      </c>
      <c r="C1010" s="49">
        <v>20</v>
      </c>
      <c r="D1010" s="49" t="s">
        <v>11</v>
      </c>
      <c r="E1010" s="49">
        <v>3.4306429000000001</v>
      </c>
      <c r="F1010" s="49">
        <v>3.8641926999999998</v>
      </c>
      <c r="G1010" s="49" t="s">
        <v>33</v>
      </c>
      <c r="H1010" s="49">
        <v>1403.758</v>
      </c>
      <c r="I1010" s="49">
        <v>7152.7209999999995</v>
      </c>
      <c r="J1010" s="49">
        <v>103</v>
      </c>
      <c r="K1010" s="49">
        <v>2.445951E-2</v>
      </c>
      <c r="L1010" s="49">
        <v>5.2356920000000001E-2</v>
      </c>
      <c r="M1010" s="49">
        <v>5.77885E-2</v>
      </c>
      <c r="N1010" s="49">
        <v>-0.43354979999999999</v>
      </c>
      <c r="O1010" s="49">
        <v>-0.50751908000000001</v>
      </c>
      <c r="P1010" s="49">
        <v>-0.46417770000000003</v>
      </c>
      <c r="Q1010" s="49">
        <v>-0.43354979999999999</v>
      </c>
      <c r="R1010" s="49">
        <v>-0.40292189</v>
      </c>
      <c r="S1010" s="49">
        <v>-0.35958052000000001</v>
      </c>
      <c r="T1010" s="49" t="s">
        <v>19</v>
      </c>
      <c r="W1010" s="7"/>
    </row>
    <row r="1011" spans="1:23" x14ac:dyDescent="0.25">
      <c r="A1011" s="49" t="str">
        <f t="shared" si="15"/>
        <v>41852KernN/A_23All</v>
      </c>
      <c r="B1011" s="7">
        <v>41852</v>
      </c>
      <c r="C1011" s="49">
        <v>23</v>
      </c>
      <c r="D1011" s="49" t="s">
        <v>11</v>
      </c>
      <c r="E1011" s="49">
        <v>2.4759053999999998</v>
      </c>
      <c r="F1011" s="49">
        <v>2.6268517999999998</v>
      </c>
      <c r="G1011" s="49" t="s">
        <v>33</v>
      </c>
      <c r="H1011" s="49">
        <v>1403.758</v>
      </c>
      <c r="I1011" s="49">
        <v>7152.7209999999995</v>
      </c>
      <c r="J1011" s="49">
        <v>93.5</v>
      </c>
      <c r="K1011" s="49">
        <v>2.094408E-2</v>
      </c>
      <c r="L1011" s="49">
        <v>4.3161129999999999E-2</v>
      </c>
      <c r="M1011" s="49">
        <v>4.7974299999999998E-2</v>
      </c>
      <c r="N1011" s="49">
        <v>-0.15094640000000001</v>
      </c>
      <c r="O1011" s="49">
        <v>-0.2123535</v>
      </c>
      <c r="P1011" s="49">
        <v>-0.17637278000000001</v>
      </c>
      <c r="Q1011" s="49">
        <v>-0.15094640000000001</v>
      </c>
      <c r="R1011" s="49">
        <v>-0.12552002000000001</v>
      </c>
      <c r="S1011" s="49">
        <v>-8.9539300000000002E-2</v>
      </c>
      <c r="T1011" s="49" t="s">
        <v>19</v>
      </c>
      <c r="W1011" s="7"/>
    </row>
    <row r="1012" spans="1:23" x14ac:dyDescent="0.25">
      <c r="A1012" s="49" t="str">
        <f t="shared" si="15"/>
        <v>41852KernN/A_13All</v>
      </c>
      <c r="B1012" s="7">
        <v>41852</v>
      </c>
      <c r="C1012" s="49">
        <v>13</v>
      </c>
      <c r="D1012" s="49" t="s">
        <v>11</v>
      </c>
      <c r="E1012" s="49">
        <v>2.4075316999999998</v>
      </c>
      <c r="F1012" s="49">
        <v>2.3439968000000002</v>
      </c>
      <c r="G1012" s="49" t="s">
        <v>33</v>
      </c>
      <c r="H1012" s="49">
        <v>1403.758</v>
      </c>
      <c r="I1012" s="49">
        <v>7152.7209999999995</v>
      </c>
      <c r="J1012" s="49">
        <v>101.5</v>
      </c>
      <c r="K1012" s="49">
        <v>2.518366E-2</v>
      </c>
      <c r="L1012" s="49">
        <v>4.8143829999999999E-2</v>
      </c>
      <c r="M1012" s="49">
        <v>5.4332699999999998E-2</v>
      </c>
      <c r="N1012" s="49">
        <v>6.3534900000000005E-2</v>
      </c>
      <c r="O1012" s="49">
        <v>-6.0109600000000001E-3</v>
      </c>
      <c r="P1012" s="49">
        <v>3.4738570000000003E-2</v>
      </c>
      <c r="Q1012" s="49">
        <v>6.3534900000000005E-2</v>
      </c>
      <c r="R1012" s="49">
        <v>9.233123E-2</v>
      </c>
      <c r="S1012" s="49">
        <v>0.13308075999999999</v>
      </c>
      <c r="T1012" s="49" t="s">
        <v>19</v>
      </c>
      <c r="W1012" s="7"/>
    </row>
    <row r="1013" spans="1:23" x14ac:dyDescent="0.25">
      <c r="A1013" s="49" t="str">
        <f t="shared" si="15"/>
        <v>41852KernN/A_10All</v>
      </c>
      <c r="B1013" s="7">
        <v>41852</v>
      </c>
      <c r="C1013" s="49">
        <v>10</v>
      </c>
      <c r="D1013" s="49" t="s">
        <v>11</v>
      </c>
      <c r="E1013" s="49">
        <v>1.3920918</v>
      </c>
      <c r="F1013" s="49">
        <v>1.3884734999999999</v>
      </c>
      <c r="G1013" s="49" t="s">
        <v>33</v>
      </c>
      <c r="H1013" s="49">
        <v>1403.758</v>
      </c>
      <c r="I1013" s="49">
        <v>7152.7209999999995</v>
      </c>
      <c r="J1013" s="49">
        <v>92</v>
      </c>
      <c r="K1013" s="49">
        <v>1.6605439999999999E-2</v>
      </c>
      <c r="L1013" s="49">
        <v>3.3138929999999997E-2</v>
      </c>
      <c r="M1013" s="49">
        <v>3.7066599999999998E-2</v>
      </c>
      <c r="N1013" s="49">
        <v>3.6183000000000001E-3</v>
      </c>
      <c r="O1013" s="49">
        <v>-4.3826950000000003E-2</v>
      </c>
      <c r="P1013" s="49">
        <v>-1.6027E-2</v>
      </c>
      <c r="Q1013" s="49">
        <v>3.6183000000000001E-3</v>
      </c>
      <c r="R1013" s="49">
        <v>2.3263599999999999E-2</v>
      </c>
      <c r="S1013" s="49">
        <v>5.1063549999999999E-2</v>
      </c>
      <c r="T1013" s="49" t="s">
        <v>19</v>
      </c>
      <c r="W1013" s="7"/>
    </row>
    <row r="1014" spans="1:23" x14ac:dyDescent="0.25">
      <c r="A1014" s="49" t="str">
        <f t="shared" si="15"/>
        <v>41852KernN/A_24All</v>
      </c>
      <c r="B1014" s="7">
        <v>41852</v>
      </c>
      <c r="C1014" s="49">
        <v>24</v>
      </c>
      <c r="D1014" s="49" t="s">
        <v>11</v>
      </c>
      <c r="E1014" s="49">
        <v>2.061512</v>
      </c>
      <c r="F1014" s="49">
        <v>2.1598782000000001</v>
      </c>
      <c r="G1014" s="49" t="s">
        <v>33</v>
      </c>
      <c r="H1014" s="49">
        <v>1403.758</v>
      </c>
      <c r="I1014" s="49">
        <v>7152.7209999999995</v>
      </c>
      <c r="J1014" s="49">
        <v>90</v>
      </c>
      <c r="K1014" s="49">
        <v>1.9294840000000001E-2</v>
      </c>
      <c r="L1014" s="49">
        <v>3.981005E-2</v>
      </c>
      <c r="M1014" s="49">
        <v>4.4239500000000001E-2</v>
      </c>
      <c r="N1014" s="49">
        <v>-9.8366200000000001E-2</v>
      </c>
      <c r="O1014" s="49">
        <v>-0.15499276000000001</v>
      </c>
      <c r="P1014" s="49">
        <v>-0.12181314</v>
      </c>
      <c r="Q1014" s="49">
        <v>-9.8366200000000001E-2</v>
      </c>
      <c r="R1014" s="49">
        <v>-7.4919269999999996E-2</v>
      </c>
      <c r="S1014" s="49">
        <v>-4.1739640000000001E-2</v>
      </c>
      <c r="T1014" s="49" t="s">
        <v>19</v>
      </c>
      <c r="W1014" s="7"/>
    </row>
    <row r="1015" spans="1:23" x14ac:dyDescent="0.25">
      <c r="A1015" s="49" t="str">
        <f t="shared" si="15"/>
        <v>41852KernN/A_16All</v>
      </c>
      <c r="B1015" s="7">
        <v>41852</v>
      </c>
      <c r="C1015" s="49">
        <v>16</v>
      </c>
      <c r="D1015" s="49" t="s">
        <v>11</v>
      </c>
      <c r="E1015" s="49">
        <v>3.3076059999999998</v>
      </c>
      <c r="F1015" s="49">
        <v>2.628584</v>
      </c>
      <c r="G1015" s="49" t="s">
        <v>33</v>
      </c>
      <c r="H1015" s="49">
        <v>1403.758</v>
      </c>
      <c r="I1015" s="49">
        <v>7152.7209999999995</v>
      </c>
      <c r="J1015" s="49">
        <v>106</v>
      </c>
      <c r="K1015" s="49">
        <v>2.6752979999999999E-2</v>
      </c>
      <c r="L1015" s="49">
        <v>4.7393390000000001E-2</v>
      </c>
      <c r="M1015" s="49">
        <v>5.4422900000000003E-2</v>
      </c>
      <c r="N1015" s="49">
        <v>0.67902200000000001</v>
      </c>
      <c r="O1015" s="49">
        <v>0.60936069000000004</v>
      </c>
      <c r="P1015" s="49">
        <v>0.65017786</v>
      </c>
      <c r="Q1015" s="49">
        <v>0.67902200000000001</v>
      </c>
      <c r="R1015" s="49">
        <v>0.70786614000000003</v>
      </c>
      <c r="S1015" s="49">
        <v>0.74868330999999999</v>
      </c>
      <c r="T1015" s="49" t="s">
        <v>19</v>
      </c>
      <c r="W1015" s="7"/>
    </row>
    <row r="1016" spans="1:23" x14ac:dyDescent="0.25">
      <c r="A1016" s="49" t="str">
        <f t="shared" si="15"/>
        <v>41852KernN/A_1All</v>
      </c>
      <c r="B1016" s="7">
        <v>41852</v>
      </c>
      <c r="C1016" s="49">
        <v>1</v>
      </c>
      <c r="D1016" s="49" t="s">
        <v>11</v>
      </c>
      <c r="E1016" s="49">
        <v>1.7888364000000001</v>
      </c>
      <c r="F1016" s="49">
        <v>1.8059461000000001</v>
      </c>
      <c r="G1016" s="49" t="s">
        <v>33</v>
      </c>
      <c r="H1016" s="49">
        <v>1403.758</v>
      </c>
      <c r="I1016" s="49">
        <v>7152.7209999999995</v>
      </c>
      <c r="J1016" s="49">
        <v>87.5</v>
      </c>
      <c r="K1016" s="49">
        <v>1.7762469999999999E-2</v>
      </c>
      <c r="L1016" s="49">
        <v>3.5675270000000002E-2</v>
      </c>
      <c r="M1016" s="49">
        <v>3.9852600000000002E-2</v>
      </c>
      <c r="N1016" s="49">
        <v>-1.7109699999999999E-2</v>
      </c>
      <c r="O1016" s="49">
        <v>-6.8121029999999999E-2</v>
      </c>
      <c r="P1016" s="49">
        <v>-3.8231580000000001E-2</v>
      </c>
      <c r="Q1016" s="49">
        <v>-1.7109699999999999E-2</v>
      </c>
      <c r="R1016" s="49">
        <v>4.0121799999999997E-3</v>
      </c>
      <c r="S1016" s="49">
        <v>3.3901630000000002E-2</v>
      </c>
      <c r="T1016" s="49" t="s">
        <v>19</v>
      </c>
      <c r="W1016" s="7"/>
    </row>
    <row r="1017" spans="1:23" x14ac:dyDescent="0.25">
      <c r="A1017" s="49" t="str">
        <f t="shared" si="15"/>
        <v>41852KernN/A_2All</v>
      </c>
      <c r="B1017" s="7">
        <v>41852</v>
      </c>
      <c r="C1017" s="49">
        <v>2</v>
      </c>
      <c r="D1017" s="49" t="s">
        <v>11</v>
      </c>
      <c r="E1017" s="49">
        <v>1.5390626000000001</v>
      </c>
      <c r="F1017" s="49">
        <v>1.5207253000000001</v>
      </c>
      <c r="G1017" s="49" t="s">
        <v>33</v>
      </c>
      <c r="H1017" s="49">
        <v>1403.758</v>
      </c>
      <c r="I1017" s="49">
        <v>7152.7209999999995</v>
      </c>
      <c r="J1017" s="49">
        <v>87</v>
      </c>
      <c r="K1017" s="49">
        <v>1.565503E-2</v>
      </c>
      <c r="L1017" s="49">
        <v>3.1810230000000002E-2</v>
      </c>
      <c r="M1017" s="49">
        <v>3.5453800000000001E-2</v>
      </c>
      <c r="N1017" s="49">
        <v>1.8337300000000001E-2</v>
      </c>
      <c r="O1017" s="49">
        <v>-2.7043560000000001E-2</v>
      </c>
      <c r="P1017" s="49">
        <v>-4.5321000000000001E-4</v>
      </c>
      <c r="Q1017" s="49">
        <v>1.8337300000000001E-2</v>
      </c>
      <c r="R1017" s="49">
        <v>3.7127809999999997E-2</v>
      </c>
      <c r="S1017" s="49">
        <v>6.3718159999999996E-2</v>
      </c>
      <c r="T1017" s="49" t="s">
        <v>19</v>
      </c>
      <c r="W1017" s="7"/>
    </row>
    <row r="1018" spans="1:23" x14ac:dyDescent="0.25">
      <c r="A1018" s="49" t="str">
        <f t="shared" si="15"/>
        <v>41852KernN/A_14All</v>
      </c>
      <c r="B1018" s="7">
        <v>41852</v>
      </c>
      <c r="C1018" s="49">
        <v>14</v>
      </c>
      <c r="D1018" s="49" t="s">
        <v>11</v>
      </c>
      <c r="E1018" s="49">
        <v>2.7303104</v>
      </c>
      <c r="F1018" s="49">
        <v>2.7381536</v>
      </c>
      <c r="G1018" s="49" t="s">
        <v>33</v>
      </c>
      <c r="H1018" s="49">
        <v>1403.758</v>
      </c>
      <c r="I1018" s="49">
        <v>7152.7209999999995</v>
      </c>
      <c r="J1018" s="49">
        <v>103.5</v>
      </c>
      <c r="K1018" s="49">
        <v>2.610517E-2</v>
      </c>
      <c r="L1018" s="49">
        <v>5.092298E-2</v>
      </c>
      <c r="M1018" s="49">
        <v>5.7224400000000002E-2</v>
      </c>
      <c r="N1018" s="49">
        <v>-7.8431999999999998E-3</v>
      </c>
      <c r="O1018" s="49">
        <v>-8.1090430000000005E-2</v>
      </c>
      <c r="P1018" s="49">
        <v>-3.8172129999999999E-2</v>
      </c>
      <c r="Q1018" s="49">
        <v>-7.8431999999999998E-3</v>
      </c>
      <c r="R1018" s="49">
        <v>2.2485729999999999E-2</v>
      </c>
      <c r="S1018" s="49">
        <v>6.5404030000000002E-2</v>
      </c>
      <c r="T1018" s="49" t="s">
        <v>19</v>
      </c>
      <c r="W1018" s="7"/>
    </row>
    <row r="1019" spans="1:23" x14ac:dyDescent="0.25">
      <c r="A1019" s="49" t="str">
        <f t="shared" si="15"/>
        <v>41852KernN/A_19All</v>
      </c>
      <c r="B1019" s="7">
        <v>41852</v>
      </c>
      <c r="C1019" s="49">
        <v>19</v>
      </c>
      <c r="D1019" s="49" t="s">
        <v>11</v>
      </c>
      <c r="E1019" s="49">
        <v>3.6114430999999998</v>
      </c>
      <c r="F1019" s="49">
        <v>3.7980158999999998</v>
      </c>
      <c r="G1019" s="49" t="s">
        <v>33</v>
      </c>
      <c r="H1019" s="49">
        <v>1403.758</v>
      </c>
      <c r="I1019" s="49">
        <v>7152.7209999999995</v>
      </c>
      <c r="J1019" s="49">
        <v>105</v>
      </c>
      <c r="K1019" s="49">
        <v>2.535813E-2</v>
      </c>
      <c r="L1019" s="49">
        <v>4.9769529999999999E-2</v>
      </c>
      <c r="M1019" s="49">
        <v>5.5857299999999999E-2</v>
      </c>
      <c r="N1019" s="49">
        <v>-0.18657280000000001</v>
      </c>
      <c r="O1019" s="49">
        <v>-0.25807014</v>
      </c>
      <c r="P1019" s="49">
        <v>-0.21617717</v>
      </c>
      <c r="Q1019" s="49">
        <v>-0.18657280000000001</v>
      </c>
      <c r="R1019" s="49">
        <v>-0.15696842999999999</v>
      </c>
      <c r="S1019" s="49">
        <v>-0.11507546</v>
      </c>
      <c r="T1019" s="49" t="s">
        <v>19</v>
      </c>
      <c r="W1019" s="7"/>
    </row>
    <row r="1020" spans="1:23" x14ac:dyDescent="0.25">
      <c r="A1020" s="49" t="str">
        <f t="shared" si="15"/>
        <v>41852KernN/A_11All</v>
      </c>
      <c r="B1020" s="7">
        <v>41852</v>
      </c>
      <c r="C1020" s="49">
        <v>11</v>
      </c>
      <c r="D1020" s="49" t="s">
        <v>11</v>
      </c>
      <c r="E1020" s="49">
        <v>1.665405</v>
      </c>
      <c r="F1020" s="49">
        <v>1.6682144000000001</v>
      </c>
      <c r="G1020" s="49" t="s">
        <v>33</v>
      </c>
      <c r="H1020" s="49">
        <v>1403.758</v>
      </c>
      <c r="I1020" s="49">
        <v>7152.7209999999995</v>
      </c>
      <c r="J1020" s="49">
        <v>95.5</v>
      </c>
      <c r="K1020" s="49">
        <v>1.9642969999999999E-2</v>
      </c>
      <c r="L1020" s="49">
        <v>3.8683960000000003E-2</v>
      </c>
      <c r="M1020" s="49">
        <v>4.3385399999999998E-2</v>
      </c>
      <c r="N1020" s="49">
        <v>-2.8094000000000001E-3</v>
      </c>
      <c r="O1020" s="49">
        <v>-5.8342709999999999E-2</v>
      </c>
      <c r="P1020" s="49">
        <v>-2.5803659999999999E-2</v>
      </c>
      <c r="Q1020" s="49">
        <v>-2.8094000000000001E-3</v>
      </c>
      <c r="R1020" s="49">
        <v>2.0184859999999999E-2</v>
      </c>
      <c r="S1020" s="49">
        <v>5.2723909999999999E-2</v>
      </c>
      <c r="T1020" s="49" t="s">
        <v>19</v>
      </c>
      <c r="W1020" s="7"/>
    </row>
    <row r="1021" spans="1:23" x14ac:dyDescent="0.25">
      <c r="A1021" s="49" t="str">
        <f t="shared" si="15"/>
        <v>41852KernN/A_15All</v>
      </c>
      <c r="B1021" s="7">
        <v>41852</v>
      </c>
      <c r="C1021" s="49">
        <v>15</v>
      </c>
      <c r="D1021" s="49" t="s">
        <v>11</v>
      </c>
      <c r="E1021" s="49">
        <v>3.0296544999999999</v>
      </c>
      <c r="F1021" s="49">
        <v>2.8785701000000001</v>
      </c>
      <c r="G1021" s="49" t="s">
        <v>33</v>
      </c>
      <c r="H1021" s="49">
        <v>1403.758</v>
      </c>
      <c r="I1021" s="49">
        <v>7152.7209999999995</v>
      </c>
      <c r="J1021" s="49">
        <v>104.5</v>
      </c>
      <c r="K1021" s="49">
        <v>2.690116E-2</v>
      </c>
      <c r="L1021" s="49">
        <v>5.1597480000000001E-2</v>
      </c>
      <c r="M1021" s="49">
        <v>5.8189100000000001E-2</v>
      </c>
      <c r="N1021" s="49">
        <v>0.15108440000000001</v>
      </c>
      <c r="O1021" s="49">
        <v>7.660235E-2</v>
      </c>
      <c r="P1021" s="49">
        <v>0.12024418000000001</v>
      </c>
      <c r="Q1021" s="49">
        <v>0.15108440000000001</v>
      </c>
      <c r="R1021" s="49">
        <v>0.18192462000000001</v>
      </c>
      <c r="S1021" s="49">
        <v>0.22556645</v>
      </c>
      <c r="T1021" s="49" t="s">
        <v>19</v>
      </c>
      <c r="W1021" s="7"/>
    </row>
    <row r="1022" spans="1:23" x14ac:dyDescent="0.25">
      <c r="A1022" s="49" t="str">
        <f t="shared" si="15"/>
        <v>41852KernN/A_9All</v>
      </c>
      <c r="B1022" s="7">
        <v>41852</v>
      </c>
      <c r="C1022" s="49">
        <v>9</v>
      </c>
      <c r="D1022" s="49" t="s">
        <v>11</v>
      </c>
      <c r="E1022" s="49">
        <v>1.1874499000000001</v>
      </c>
      <c r="F1022" s="49">
        <v>1.1813307</v>
      </c>
      <c r="G1022" s="49" t="s">
        <v>33</v>
      </c>
      <c r="H1022" s="49">
        <v>1403.758</v>
      </c>
      <c r="I1022" s="49">
        <v>7152.7209999999995</v>
      </c>
      <c r="J1022" s="49">
        <v>88.5</v>
      </c>
      <c r="K1022" s="49">
        <v>1.4256960000000001E-2</v>
      </c>
      <c r="L1022" s="49">
        <v>2.8528580000000001E-2</v>
      </c>
      <c r="M1022" s="49">
        <v>3.18926E-2</v>
      </c>
      <c r="N1022" s="49">
        <v>6.1192E-3</v>
      </c>
      <c r="O1022" s="49">
        <v>-3.4703329999999998E-2</v>
      </c>
      <c r="P1022" s="49">
        <v>-1.0783879999999999E-2</v>
      </c>
      <c r="Q1022" s="49">
        <v>6.1192E-3</v>
      </c>
      <c r="R1022" s="49">
        <v>2.3022279999999999E-2</v>
      </c>
      <c r="S1022" s="49">
        <v>4.6941730000000001E-2</v>
      </c>
      <c r="T1022" s="49" t="s">
        <v>19</v>
      </c>
      <c r="W1022" s="7"/>
    </row>
    <row r="1023" spans="1:23" x14ac:dyDescent="0.25">
      <c r="A1023" s="49" t="str">
        <f t="shared" si="15"/>
        <v>41852KernN/A_5All</v>
      </c>
      <c r="B1023" s="7">
        <v>41852</v>
      </c>
      <c r="C1023" s="49">
        <v>5</v>
      </c>
      <c r="D1023" s="49" t="s">
        <v>11</v>
      </c>
      <c r="E1023" s="49">
        <v>1.0979866</v>
      </c>
      <c r="F1023" s="49">
        <v>1.0876300999999999</v>
      </c>
      <c r="G1023" s="49" t="s">
        <v>33</v>
      </c>
      <c r="H1023" s="49">
        <v>1403.758</v>
      </c>
      <c r="I1023" s="49">
        <v>7152.7209999999995</v>
      </c>
      <c r="J1023" s="49">
        <v>80</v>
      </c>
      <c r="K1023" s="49">
        <v>1.157533E-2</v>
      </c>
      <c r="L1023" s="49">
        <v>2.303028E-2</v>
      </c>
      <c r="M1023" s="49">
        <v>2.5775599999999999E-2</v>
      </c>
      <c r="N1023" s="49">
        <v>1.0356499999999999E-2</v>
      </c>
      <c r="O1023" s="49">
        <v>-2.263627E-2</v>
      </c>
      <c r="P1023" s="49">
        <v>-3.3045700000000002E-3</v>
      </c>
      <c r="Q1023" s="49">
        <v>1.0356499999999999E-2</v>
      </c>
      <c r="R1023" s="49">
        <v>2.4017569999999999E-2</v>
      </c>
      <c r="S1023" s="49">
        <v>4.3349270000000002E-2</v>
      </c>
      <c r="T1023" s="49" t="s">
        <v>19</v>
      </c>
      <c r="W1023" s="7"/>
    </row>
    <row r="1024" spans="1:23" x14ac:dyDescent="0.25">
      <c r="A1024" s="49" t="str">
        <f t="shared" si="15"/>
        <v>41852KernN/A_12All</v>
      </c>
      <c r="B1024" s="7">
        <v>41852</v>
      </c>
      <c r="C1024" s="49">
        <v>12</v>
      </c>
      <c r="D1024" s="49" t="s">
        <v>11</v>
      </c>
      <c r="E1024" s="49">
        <v>2.0323376999999998</v>
      </c>
      <c r="F1024" s="49">
        <v>1.9800783</v>
      </c>
      <c r="G1024" s="49" t="s">
        <v>33</v>
      </c>
      <c r="H1024" s="49">
        <v>1403.758</v>
      </c>
      <c r="I1024" s="49">
        <v>7152.7209999999995</v>
      </c>
      <c r="J1024" s="49">
        <v>98.5</v>
      </c>
      <c r="K1024" s="49">
        <v>2.271741E-2</v>
      </c>
      <c r="L1024" s="49">
        <v>4.2906140000000002E-2</v>
      </c>
      <c r="M1024" s="49">
        <v>4.8549099999999998E-2</v>
      </c>
      <c r="N1024" s="49">
        <v>5.2259399999999998E-2</v>
      </c>
      <c r="O1024" s="49">
        <v>-9.8834500000000002E-3</v>
      </c>
      <c r="P1024" s="49">
        <v>2.6528380000000001E-2</v>
      </c>
      <c r="Q1024" s="49">
        <v>5.2259399999999998E-2</v>
      </c>
      <c r="R1024" s="49">
        <v>7.7990420000000005E-2</v>
      </c>
      <c r="S1024" s="49">
        <v>0.11440225</v>
      </c>
      <c r="T1024" s="49" t="s">
        <v>19</v>
      </c>
      <c r="W1024" s="7"/>
    </row>
    <row r="1025" spans="1:23" x14ac:dyDescent="0.25">
      <c r="A1025" s="49" t="str">
        <f t="shared" si="15"/>
        <v>41852KernN/A_22All</v>
      </c>
      <c r="B1025" s="7">
        <v>41852</v>
      </c>
      <c r="C1025" s="49">
        <v>22</v>
      </c>
      <c r="D1025" s="49" t="s">
        <v>11</v>
      </c>
      <c r="E1025" s="49">
        <v>2.8677209000000001</v>
      </c>
      <c r="F1025" s="49">
        <v>3.0650816000000001</v>
      </c>
      <c r="G1025" s="49" t="s">
        <v>33</v>
      </c>
      <c r="H1025" s="49">
        <v>1403.758</v>
      </c>
      <c r="I1025" s="49">
        <v>7152.7209999999995</v>
      </c>
      <c r="J1025" s="49">
        <v>96.5</v>
      </c>
      <c r="K1025" s="49">
        <v>2.2227569999999999E-2</v>
      </c>
      <c r="L1025" s="49">
        <v>4.6184219999999998E-2</v>
      </c>
      <c r="M1025" s="49">
        <v>5.12547E-2</v>
      </c>
      <c r="N1025" s="49">
        <v>-0.1973607</v>
      </c>
      <c r="O1025" s="49">
        <v>-0.26296671999999999</v>
      </c>
      <c r="P1025" s="49">
        <v>-0.22452569</v>
      </c>
      <c r="Q1025" s="49">
        <v>-0.1973607</v>
      </c>
      <c r="R1025" s="49">
        <v>-0.17019571</v>
      </c>
      <c r="S1025" s="49">
        <v>-0.13175468000000001</v>
      </c>
      <c r="T1025" s="49" t="s">
        <v>19</v>
      </c>
      <c r="W1025" s="7"/>
    </row>
    <row r="1026" spans="1:23" x14ac:dyDescent="0.25">
      <c r="A1026" s="49" t="str">
        <f t="shared" si="15"/>
        <v>41852KernN/A_6All</v>
      </c>
      <c r="B1026" s="7">
        <v>41852</v>
      </c>
      <c r="C1026" s="49">
        <v>6</v>
      </c>
      <c r="D1026" s="49" t="s">
        <v>11</v>
      </c>
      <c r="E1026" s="49">
        <v>1.0304968999999999</v>
      </c>
      <c r="F1026" s="49">
        <v>1.0082420000000001</v>
      </c>
      <c r="G1026" s="49" t="s">
        <v>33</v>
      </c>
      <c r="H1026" s="49">
        <v>1403.758</v>
      </c>
      <c r="I1026" s="49">
        <v>7152.7209999999995</v>
      </c>
      <c r="J1026" s="49">
        <v>78</v>
      </c>
      <c r="K1026" s="49">
        <v>1.127832E-2</v>
      </c>
      <c r="L1026" s="49">
        <v>2.2079789999999998E-2</v>
      </c>
      <c r="M1026" s="49">
        <v>2.47935E-2</v>
      </c>
      <c r="N1026" s="49">
        <v>2.2254900000000001E-2</v>
      </c>
      <c r="O1026" s="49">
        <v>-9.4807799999999994E-3</v>
      </c>
      <c r="P1026" s="49">
        <v>9.1143400000000003E-3</v>
      </c>
      <c r="Q1026" s="49">
        <v>2.2254900000000001E-2</v>
      </c>
      <c r="R1026" s="49">
        <v>3.5395450000000002E-2</v>
      </c>
      <c r="S1026" s="49">
        <v>5.3990580000000003E-2</v>
      </c>
      <c r="T1026" s="49" t="s">
        <v>19</v>
      </c>
      <c r="W1026" s="7"/>
    </row>
    <row r="1027" spans="1:23" x14ac:dyDescent="0.25">
      <c r="A1027" s="49" t="str">
        <f t="shared" ref="A1027:A1090" si="16">CONCATENATE(B1027,D1027,G1027,"_",C1027,T1027)</f>
        <v>41852KernN/A_7All</v>
      </c>
      <c r="B1027" s="7">
        <v>41852</v>
      </c>
      <c r="C1027" s="49">
        <v>7</v>
      </c>
      <c r="D1027" s="49" t="s">
        <v>11</v>
      </c>
      <c r="E1027" s="49">
        <v>1.0155415000000001</v>
      </c>
      <c r="F1027" s="49">
        <v>0.98671423999999996</v>
      </c>
      <c r="G1027" s="49" t="s">
        <v>33</v>
      </c>
      <c r="H1027" s="49">
        <v>1403.758</v>
      </c>
      <c r="I1027" s="49">
        <v>7152.7209999999995</v>
      </c>
      <c r="J1027" s="49">
        <v>78.5</v>
      </c>
      <c r="K1027" s="49">
        <v>1.162647E-2</v>
      </c>
      <c r="L1027" s="49">
        <v>2.2384089999999999E-2</v>
      </c>
      <c r="M1027" s="49">
        <v>2.5223499999999999E-2</v>
      </c>
      <c r="N1027" s="49">
        <v>2.882726E-2</v>
      </c>
      <c r="O1027" s="49">
        <v>-3.45882E-3</v>
      </c>
      <c r="P1027" s="49">
        <v>1.545881E-2</v>
      </c>
      <c r="Q1027" s="49">
        <v>2.882726E-2</v>
      </c>
      <c r="R1027" s="49">
        <v>4.2195719999999999E-2</v>
      </c>
      <c r="S1027" s="49">
        <v>6.1113340000000002E-2</v>
      </c>
      <c r="T1027" s="49" t="s">
        <v>19</v>
      </c>
      <c r="W1027" s="7"/>
    </row>
    <row r="1028" spans="1:23" x14ac:dyDescent="0.25">
      <c r="A1028" s="49" t="str">
        <f t="shared" si="16"/>
        <v>41852KernN/A_8All</v>
      </c>
      <c r="B1028" s="7">
        <v>41852</v>
      </c>
      <c r="C1028" s="49">
        <v>8</v>
      </c>
      <c r="D1028" s="49" t="s">
        <v>11</v>
      </c>
      <c r="E1028" s="49">
        <v>1.0743541000000001</v>
      </c>
      <c r="F1028" s="49">
        <v>1.0416302</v>
      </c>
      <c r="G1028" s="49" t="s">
        <v>33</v>
      </c>
      <c r="H1028" s="49">
        <v>1403.758</v>
      </c>
      <c r="I1028" s="49">
        <v>7152.7209999999995</v>
      </c>
      <c r="J1028" s="49">
        <v>83</v>
      </c>
      <c r="K1028" s="49">
        <v>1.2673169999999999E-2</v>
      </c>
      <c r="L1028" s="49">
        <v>2.3939849999999999E-2</v>
      </c>
      <c r="M1028" s="49">
        <v>2.7087400000000001E-2</v>
      </c>
      <c r="N1028" s="49">
        <v>3.27239E-2</v>
      </c>
      <c r="O1028" s="49">
        <v>-1.94797E-3</v>
      </c>
      <c r="P1028" s="49">
        <v>1.8367580000000001E-2</v>
      </c>
      <c r="Q1028" s="49">
        <v>3.27239E-2</v>
      </c>
      <c r="R1028" s="49">
        <v>4.7080219999999999E-2</v>
      </c>
      <c r="S1028" s="49">
        <v>6.7395769999999994E-2</v>
      </c>
      <c r="T1028" s="49" t="s">
        <v>19</v>
      </c>
      <c r="W1028" s="7"/>
    </row>
    <row r="1029" spans="1:23" x14ac:dyDescent="0.25">
      <c r="A1029" s="49" t="str">
        <f t="shared" si="16"/>
        <v>41852KernN/A_4All</v>
      </c>
      <c r="B1029" s="7">
        <v>41852</v>
      </c>
      <c r="C1029" s="49">
        <v>4</v>
      </c>
      <c r="D1029" s="49" t="s">
        <v>11</v>
      </c>
      <c r="E1029" s="49">
        <v>1.1973993000000001</v>
      </c>
      <c r="F1029" s="49">
        <v>1.1611103</v>
      </c>
      <c r="G1029" s="49" t="s">
        <v>33</v>
      </c>
      <c r="H1029" s="49">
        <v>1403.758</v>
      </c>
      <c r="I1029" s="49">
        <v>7152.7209999999995</v>
      </c>
      <c r="J1029" s="49">
        <v>82</v>
      </c>
      <c r="K1029" s="49">
        <v>1.2831189999999999E-2</v>
      </c>
      <c r="L1029" s="49">
        <v>2.4679719999999999E-2</v>
      </c>
      <c r="M1029" s="49">
        <v>2.7816E-2</v>
      </c>
      <c r="N1029" s="49">
        <v>3.6289000000000002E-2</v>
      </c>
      <c r="O1029" s="49">
        <v>6.8451999999999999E-4</v>
      </c>
      <c r="P1029" s="49">
        <v>2.154652E-2</v>
      </c>
      <c r="Q1029" s="49">
        <v>3.6289000000000002E-2</v>
      </c>
      <c r="R1029" s="49">
        <v>5.1031479999999997E-2</v>
      </c>
      <c r="S1029" s="49">
        <v>7.1893479999999996E-2</v>
      </c>
      <c r="T1029" s="49" t="s">
        <v>19</v>
      </c>
      <c r="W1029" s="7"/>
    </row>
    <row r="1030" spans="1:23" x14ac:dyDescent="0.25">
      <c r="A1030" s="49" t="str">
        <f t="shared" si="16"/>
        <v>41852KernN/A_21All</v>
      </c>
      <c r="B1030" s="7">
        <v>41852</v>
      </c>
      <c r="C1030" s="49">
        <v>21</v>
      </c>
      <c r="D1030" s="49" t="s">
        <v>11</v>
      </c>
      <c r="E1030" s="49">
        <v>3.1500566999999999</v>
      </c>
      <c r="F1030" s="49">
        <v>3.4655292000000002</v>
      </c>
      <c r="G1030" s="49" t="s">
        <v>33</v>
      </c>
      <c r="H1030" s="49">
        <v>1403.758</v>
      </c>
      <c r="I1030" s="49">
        <v>7152.7209999999995</v>
      </c>
      <c r="J1030" s="49">
        <v>100</v>
      </c>
      <c r="K1030" s="49">
        <v>2.367387E-2</v>
      </c>
      <c r="L1030" s="49">
        <v>4.9267169999999999E-2</v>
      </c>
      <c r="M1030" s="49">
        <v>5.4659899999999997E-2</v>
      </c>
      <c r="N1030" s="49">
        <v>-0.31547249999999999</v>
      </c>
      <c r="O1030" s="49">
        <v>-0.38543717</v>
      </c>
      <c r="P1030" s="49">
        <v>-0.34444225000000001</v>
      </c>
      <c r="Q1030" s="49">
        <v>-0.31547249999999999</v>
      </c>
      <c r="R1030" s="49">
        <v>-0.28650274999999997</v>
      </c>
      <c r="S1030" s="49">
        <v>-0.24550783000000001</v>
      </c>
      <c r="T1030" s="49" t="s">
        <v>19</v>
      </c>
      <c r="W1030" s="7"/>
    </row>
    <row r="1031" spans="1:23" x14ac:dyDescent="0.25">
      <c r="A1031" s="49" t="str">
        <f t="shared" si="16"/>
        <v>41852KernN/A_18All</v>
      </c>
      <c r="B1031" s="7">
        <v>41852</v>
      </c>
      <c r="C1031" s="49">
        <v>18</v>
      </c>
      <c r="D1031" s="49" t="s">
        <v>11</v>
      </c>
      <c r="E1031" s="49">
        <v>3.6530090999999998</v>
      </c>
      <c r="F1031" s="49">
        <v>2.7635760999999999</v>
      </c>
      <c r="G1031" s="49" t="s">
        <v>33</v>
      </c>
      <c r="H1031" s="49">
        <v>1403.758</v>
      </c>
      <c r="I1031" s="49">
        <v>7152.7209999999995</v>
      </c>
      <c r="J1031" s="49">
        <v>106</v>
      </c>
      <c r="K1031" s="49">
        <v>2.5695160000000002E-2</v>
      </c>
      <c r="L1031" s="49">
        <v>4.3870510000000001E-2</v>
      </c>
      <c r="M1031" s="49">
        <v>5.0841499999999998E-2</v>
      </c>
      <c r="N1031" s="49">
        <v>0.88943300000000003</v>
      </c>
      <c r="O1031" s="49">
        <v>0.82435588000000004</v>
      </c>
      <c r="P1031" s="49">
        <v>0.862487</v>
      </c>
      <c r="Q1031" s="49">
        <v>0.88943300000000003</v>
      </c>
      <c r="R1031" s="49">
        <v>0.91637899</v>
      </c>
      <c r="S1031" s="49">
        <v>0.95451012000000002</v>
      </c>
      <c r="T1031" s="49" t="s">
        <v>19</v>
      </c>
      <c r="W1031" s="7"/>
    </row>
    <row r="1032" spans="1:23" x14ac:dyDescent="0.25">
      <c r="A1032" s="49" t="str">
        <f t="shared" si="16"/>
        <v>41852KernN/A_3All</v>
      </c>
      <c r="B1032" s="7">
        <v>41852</v>
      </c>
      <c r="C1032" s="49">
        <v>3</v>
      </c>
      <c r="D1032" s="49" t="s">
        <v>11</v>
      </c>
      <c r="E1032" s="49">
        <v>1.3485415000000001</v>
      </c>
      <c r="F1032" s="49">
        <v>1.3236338000000001</v>
      </c>
      <c r="G1032" s="49" t="s">
        <v>33</v>
      </c>
      <c r="H1032" s="49">
        <v>1403.758</v>
      </c>
      <c r="I1032" s="49">
        <v>7152.7209999999995</v>
      </c>
      <c r="J1032" s="49">
        <v>83.5</v>
      </c>
      <c r="K1032" s="49">
        <v>1.420836E-2</v>
      </c>
      <c r="L1032" s="49">
        <v>2.791451E-2</v>
      </c>
      <c r="M1032" s="49">
        <v>3.1322500000000003E-2</v>
      </c>
      <c r="N1032" s="49">
        <v>2.4907700000000001E-2</v>
      </c>
      <c r="O1032" s="49">
        <v>-1.51851E-2</v>
      </c>
      <c r="P1032" s="49">
        <v>8.3067699999999998E-3</v>
      </c>
      <c r="Q1032" s="49">
        <v>2.4907700000000001E-2</v>
      </c>
      <c r="R1032" s="49">
        <v>4.1508620000000003E-2</v>
      </c>
      <c r="S1032" s="49">
        <v>6.5000500000000003E-2</v>
      </c>
      <c r="T1032" s="49" t="s">
        <v>19</v>
      </c>
      <c r="W1032" s="7"/>
    </row>
    <row r="1033" spans="1:23" x14ac:dyDescent="0.25">
      <c r="A1033" s="49" t="str">
        <f t="shared" si="16"/>
        <v>41852KernN/A_17All</v>
      </c>
      <c r="B1033" s="7">
        <v>41852</v>
      </c>
      <c r="C1033" s="49">
        <v>17</v>
      </c>
      <c r="D1033" s="49" t="s">
        <v>11</v>
      </c>
      <c r="E1033" s="49">
        <v>3.4881758999999999</v>
      </c>
      <c r="F1033" s="49">
        <v>2.6909960000000002</v>
      </c>
      <c r="G1033" s="49" t="s">
        <v>33</v>
      </c>
      <c r="H1033" s="49">
        <v>1403.758</v>
      </c>
      <c r="I1033" s="49">
        <v>7152.7209999999995</v>
      </c>
      <c r="J1033" s="49">
        <v>106</v>
      </c>
      <c r="K1033" s="49">
        <v>2.606321E-2</v>
      </c>
      <c r="L1033" s="49">
        <v>4.4927120000000001E-2</v>
      </c>
      <c r="M1033" s="49">
        <v>5.1939699999999998E-2</v>
      </c>
      <c r="N1033" s="49">
        <v>0.79717990000000005</v>
      </c>
      <c r="O1033" s="49">
        <v>0.73069708</v>
      </c>
      <c r="P1033" s="49">
        <v>0.76965185999999997</v>
      </c>
      <c r="Q1033" s="49">
        <v>0.79717990000000005</v>
      </c>
      <c r="R1033" s="49">
        <v>0.82470794000000003</v>
      </c>
      <c r="S1033" s="49">
        <v>0.86366271999999999</v>
      </c>
      <c r="T1033" s="49" t="s">
        <v>19</v>
      </c>
      <c r="W1033" s="7"/>
    </row>
    <row r="1034" spans="1:23" x14ac:dyDescent="0.25">
      <c r="A1034" s="49" t="str">
        <f t="shared" si="16"/>
        <v>41893KernN/A_6All</v>
      </c>
      <c r="B1034" s="7">
        <v>41893</v>
      </c>
      <c r="C1034" s="49">
        <v>6</v>
      </c>
      <c r="D1034" s="49" t="s">
        <v>11</v>
      </c>
      <c r="E1034" s="49">
        <v>0.70050047999999998</v>
      </c>
      <c r="F1034" s="49">
        <v>0.68938728000000005</v>
      </c>
      <c r="G1034" s="49" t="s">
        <v>33</v>
      </c>
      <c r="H1034" s="49">
        <v>4642.2700000000004</v>
      </c>
      <c r="I1034" s="49">
        <v>5147.7839999999997</v>
      </c>
      <c r="J1034" s="49">
        <v>71.5</v>
      </c>
      <c r="K1034" s="49">
        <v>2.6889690000000001E-2</v>
      </c>
      <c r="L1034" s="49">
        <v>8.7276799999999998E-3</v>
      </c>
      <c r="M1034" s="49">
        <v>2.82706E-2</v>
      </c>
      <c r="N1034" s="49">
        <v>1.11132E-2</v>
      </c>
      <c r="O1034" s="49">
        <v>-2.5073169999999999E-2</v>
      </c>
      <c r="P1034" s="49">
        <v>-3.8702200000000002E-3</v>
      </c>
      <c r="Q1034" s="49">
        <v>1.11132E-2</v>
      </c>
      <c r="R1034" s="49">
        <v>2.6096620000000001E-2</v>
      </c>
      <c r="S1034" s="49">
        <v>4.7299569999999999E-2</v>
      </c>
      <c r="T1034" s="49" t="s">
        <v>19</v>
      </c>
      <c r="W1034" s="7"/>
    </row>
    <row r="1035" spans="1:23" x14ac:dyDescent="0.25">
      <c r="A1035" s="49" t="str">
        <f t="shared" si="16"/>
        <v>41893KernN/A_7All</v>
      </c>
      <c r="B1035" s="7">
        <v>41893</v>
      </c>
      <c r="C1035" s="49">
        <v>7</v>
      </c>
      <c r="D1035" s="49" t="s">
        <v>11</v>
      </c>
      <c r="E1035" s="49">
        <v>0.77855700999999999</v>
      </c>
      <c r="F1035" s="49">
        <v>0.76070945999999995</v>
      </c>
      <c r="G1035" s="49" t="s">
        <v>33</v>
      </c>
      <c r="H1035" s="49">
        <v>4642.2700000000004</v>
      </c>
      <c r="I1035" s="49">
        <v>5147.7839999999997</v>
      </c>
      <c r="J1035" s="49">
        <v>69.5</v>
      </c>
      <c r="K1035" s="49">
        <v>2.9784709999999999E-2</v>
      </c>
      <c r="L1035" s="49">
        <v>9.8587199999999996E-3</v>
      </c>
      <c r="M1035" s="49">
        <v>3.1373900000000003E-2</v>
      </c>
      <c r="N1035" s="49">
        <v>1.784755E-2</v>
      </c>
      <c r="O1035" s="49">
        <v>-2.2311040000000001E-2</v>
      </c>
      <c r="P1035" s="49">
        <v>1.2193799999999999E-3</v>
      </c>
      <c r="Q1035" s="49">
        <v>1.784755E-2</v>
      </c>
      <c r="R1035" s="49">
        <v>3.4475720000000001E-2</v>
      </c>
      <c r="S1035" s="49">
        <v>5.8006139999999998E-2</v>
      </c>
      <c r="T1035" s="49" t="s">
        <v>19</v>
      </c>
      <c r="W1035" s="7"/>
    </row>
    <row r="1036" spans="1:23" x14ac:dyDescent="0.25">
      <c r="A1036" s="49" t="str">
        <f t="shared" si="16"/>
        <v>41893KernN/A_13All</v>
      </c>
      <c r="B1036" s="7">
        <v>41893</v>
      </c>
      <c r="C1036" s="49">
        <v>13</v>
      </c>
      <c r="D1036" s="49" t="s">
        <v>11</v>
      </c>
      <c r="E1036" s="49">
        <v>1.4520397</v>
      </c>
      <c r="F1036" s="49">
        <v>1.3588571</v>
      </c>
      <c r="G1036" s="49" t="s">
        <v>33</v>
      </c>
      <c r="H1036" s="49">
        <v>4642.2700000000004</v>
      </c>
      <c r="I1036" s="49">
        <v>5147.7839999999997</v>
      </c>
      <c r="J1036" s="49">
        <v>94.5</v>
      </c>
      <c r="K1036" s="49">
        <v>6.8102280000000001E-2</v>
      </c>
      <c r="L1036" s="49">
        <v>2.3451280000000001E-2</v>
      </c>
      <c r="M1036" s="49">
        <v>7.2026999999999994E-2</v>
      </c>
      <c r="N1036" s="49">
        <v>9.3182600000000004E-2</v>
      </c>
      <c r="O1036" s="49">
        <v>9.8803999999999993E-4</v>
      </c>
      <c r="P1036" s="49">
        <v>5.5008290000000001E-2</v>
      </c>
      <c r="Q1036" s="49">
        <v>9.3182600000000004E-2</v>
      </c>
      <c r="R1036" s="49">
        <v>0.13135690999999999</v>
      </c>
      <c r="S1036" s="49">
        <v>0.18537716000000001</v>
      </c>
      <c r="T1036" s="49" t="s">
        <v>19</v>
      </c>
      <c r="W1036" s="7"/>
    </row>
    <row r="1037" spans="1:23" x14ac:dyDescent="0.25">
      <c r="A1037" s="49" t="str">
        <f t="shared" si="16"/>
        <v>41893KernN/A_15All</v>
      </c>
      <c r="B1037" s="7">
        <v>41893</v>
      </c>
      <c r="C1037" s="49">
        <v>15</v>
      </c>
      <c r="D1037" s="49" t="s">
        <v>11</v>
      </c>
      <c r="E1037" s="49">
        <v>2.2134646</v>
      </c>
      <c r="F1037" s="49">
        <v>1.9441005</v>
      </c>
      <c r="G1037" s="49" t="s">
        <v>33</v>
      </c>
      <c r="H1037" s="49">
        <v>4642.2700000000004</v>
      </c>
      <c r="I1037" s="49">
        <v>5147.7839999999997</v>
      </c>
      <c r="J1037" s="49">
        <v>98.5</v>
      </c>
      <c r="K1037" s="49">
        <v>8.1029100000000007E-2</v>
      </c>
      <c r="L1037" s="49">
        <v>2.5501059999999999E-2</v>
      </c>
      <c r="M1037" s="49">
        <v>8.49472E-2</v>
      </c>
      <c r="N1037" s="49">
        <v>0.2693641</v>
      </c>
      <c r="O1037" s="49">
        <v>0.16063168</v>
      </c>
      <c r="P1037" s="49">
        <v>0.22434208</v>
      </c>
      <c r="Q1037" s="49">
        <v>0.2693641</v>
      </c>
      <c r="R1037" s="49">
        <v>0.31438611999999999</v>
      </c>
      <c r="S1037" s="49">
        <v>0.37809651999999999</v>
      </c>
      <c r="T1037" s="49" t="s">
        <v>19</v>
      </c>
      <c r="W1037" s="7"/>
    </row>
    <row r="1038" spans="1:23" x14ac:dyDescent="0.25">
      <c r="A1038" s="49" t="str">
        <f t="shared" si="16"/>
        <v>41893KernN/A_14All</v>
      </c>
      <c r="B1038" s="7">
        <v>41893</v>
      </c>
      <c r="C1038" s="49">
        <v>14</v>
      </c>
      <c r="D1038" s="49" t="s">
        <v>11</v>
      </c>
      <c r="E1038" s="49">
        <v>1.8589271000000001</v>
      </c>
      <c r="F1038" s="49">
        <v>1.7193986000000001</v>
      </c>
      <c r="G1038" s="49" t="s">
        <v>33</v>
      </c>
      <c r="H1038" s="49">
        <v>4642.2700000000004</v>
      </c>
      <c r="I1038" s="49">
        <v>5147.7839999999997</v>
      </c>
      <c r="J1038" s="49">
        <v>96.5</v>
      </c>
      <c r="K1038" s="49">
        <v>7.3377979999999995E-2</v>
      </c>
      <c r="L1038" s="49">
        <v>2.590572E-2</v>
      </c>
      <c r="M1038" s="49">
        <v>7.7816700000000003E-2</v>
      </c>
      <c r="N1038" s="49">
        <v>0.1395285</v>
      </c>
      <c r="O1038" s="49">
        <v>3.9923119999999999E-2</v>
      </c>
      <c r="P1038" s="49">
        <v>9.8285650000000002E-2</v>
      </c>
      <c r="Q1038" s="49">
        <v>0.1395285</v>
      </c>
      <c r="R1038" s="49">
        <v>0.18077135</v>
      </c>
      <c r="S1038" s="49">
        <v>0.23913387999999999</v>
      </c>
      <c r="T1038" s="49" t="s">
        <v>19</v>
      </c>
      <c r="W1038" s="7"/>
    </row>
    <row r="1039" spans="1:23" x14ac:dyDescent="0.25">
      <c r="A1039" s="49" t="str">
        <f t="shared" si="16"/>
        <v>41893KernN/A_23All</v>
      </c>
      <c r="B1039" s="7">
        <v>41893</v>
      </c>
      <c r="C1039" s="49">
        <v>23</v>
      </c>
      <c r="D1039" s="49" t="s">
        <v>11</v>
      </c>
      <c r="E1039" s="49">
        <v>1.6522676999999999</v>
      </c>
      <c r="F1039" s="49">
        <v>1.7947595999999999</v>
      </c>
      <c r="G1039" s="49" t="s">
        <v>33</v>
      </c>
      <c r="H1039" s="49">
        <v>4642.2700000000004</v>
      </c>
      <c r="I1039" s="49">
        <v>5147.7839999999997</v>
      </c>
      <c r="J1039" s="49">
        <v>83.5</v>
      </c>
      <c r="K1039" s="49">
        <v>5.7636800000000002E-2</v>
      </c>
      <c r="L1039" s="49">
        <v>1.9003949999999999E-2</v>
      </c>
      <c r="M1039" s="49">
        <v>6.0689E-2</v>
      </c>
      <c r="N1039" s="49">
        <v>-0.1424919</v>
      </c>
      <c r="O1039" s="49">
        <v>-0.22017381999999999</v>
      </c>
      <c r="P1039" s="49">
        <v>-0.17465707</v>
      </c>
      <c r="Q1039" s="49">
        <v>-0.1424919</v>
      </c>
      <c r="R1039" s="49">
        <v>-0.11032673</v>
      </c>
      <c r="S1039" s="49">
        <v>-6.4809980000000003E-2</v>
      </c>
      <c r="T1039" s="49" t="s">
        <v>19</v>
      </c>
      <c r="W1039" s="7"/>
    </row>
    <row r="1040" spans="1:23" x14ac:dyDescent="0.25">
      <c r="A1040" s="49" t="str">
        <f t="shared" si="16"/>
        <v>41893KernN/A_21All</v>
      </c>
      <c r="B1040" s="7">
        <v>41893</v>
      </c>
      <c r="C1040" s="49">
        <v>21</v>
      </c>
      <c r="D1040" s="49" t="s">
        <v>11</v>
      </c>
      <c r="E1040" s="49">
        <v>2.5000543999999998</v>
      </c>
      <c r="F1040" s="49">
        <v>2.7466984999999999</v>
      </c>
      <c r="G1040" s="49" t="s">
        <v>33</v>
      </c>
      <c r="H1040" s="49">
        <v>4642.2700000000004</v>
      </c>
      <c r="I1040" s="49">
        <v>5147.7839999999997</v>
      </c>
      <c r="J1040" s="49">
        <v>90.5</v>
      </c>
      <c r="K1040" s="49">
        <v>6.9980780000000006E-2</v>
      </c>
      <c r="L1040" s="49">
        <v>2.3745550000000001E-2</v>
      </c>
      <c r="M1040" s="49">
        <v>7.3899699999999999E-2</v>
      </c>
      <c r="N1040" s="49">
        <v>-0.24664410000000001</v>
      </c>
      <c r="O1040" s="49">
        <v>-0.34123572000000002</v>
      </c>
      <c r="P1040" s="49">
        <v>-0.28581094000000001</v>
      </c>
      <c r="Q1040" s="49">
        <v>-0.24664410000000001</v>
      </c>
      <c r="R1040" s="49">
        <v>-0.20747726</v>
      </c>
      <c r="S1040" s="49">
        <v>-0.15205247999999999</v>
      </c>
      <c r="T1040" s="49" t="s">
        <v>19</v>
      </c>
      <c r="W1040" s="7"/>
    </row>
    <row r="1041" spans="1:23" x14ac:dyDescent="0.25">
      <c r="A1041" s="49" t="str">
        <f t="shared" si="16"/>
        <v>41893KernN/A_22All</v>
      </c>
      <c r="B1041" s="7">
        <v>41893</v>
      </c>
      <c r="C1041" s="49">
        <v>22</v>
      </c>
      <c r="D1041" s="49" t="s">
        <v>11</v>
      </c>
      <c r="E1041" s="49">
        <v>2.1047454000000001</v>
      </c>
      <c r="F1041" s="49">
        <v>2.2676555999999999</v>
      </c>
      <c r="G1041" s="49" t="s">
        <v>33</v>
      </c>
      <c r="H1041" s="49">
        <v>4642.2700000000004</v>
      </c>
      <c r="I1041" s="49">
        <v>5147.7839999999997</v>
      </c>
      <c r="J1041" s="49">
        <v>86.5</v>
      </c>
      <c r="K1041" s="49">
        <v>6.5266790000000005E-2</v>
      </c>
      <c r="L1041" s="49">
        <v>2.0987209999999999E-2</v>
      </c>
      <c r="M1041" s="49">
        <v>6.8558099999999997E-2</v>
      </c>
      <c r="N1041" s="49">
        <v>-0.16291020000000001</v>
      </c>
      <c r="O1041" s="49">
        <v>-0.25066456999999998</v>
      </c>
      <c r="P1041" s="49">
        <v>-0.19924599000000001</v>
      </c>
      <c r="Q1041" s="49">
        <v>-0.16291020000000001</v>
      </c>
      <c r="R1041" s="49">
        <v>-0.12657441</v>
      </c>
      <c r="S1041" s="49">
        <v>-7.5155830000000007E-2</v>
      </c>
      <c r="T1041" s="49" t="s">
        <v>19</v>
      </c>
      <c r="W1041" s="7"/>
    </row>
    <row r="1042" spans="1:23" x14ac:dyDescent="0.25">
      <c r="A1042" s="49" t="str">
        <f t="shared" si="16"/>
        <v>41893KernN/A_5All</v>
      </c>
      <c r="B1042" s="7">
        <v>41893</v>
      </c>
      <c r="C1042" s="49">
        <v>5</v>
      </c>
      <c r="D1042" s="49" t="s">
        <v>11</v>
      </c>
      <c r="E1042" s="49">
        <v>0.71322257</v>
      </c>
      <c r="F1042" s="49">
        <v>0.67225210000000002</v>
      </c>
      <c r="G1042" s="49" t="s">
        <v>33</v>
      </c>
      <c r="H1042" s="49">
        <v>4642.2700000000004</v>
      </c>
      <c r="I1042" s="49">
        <v>5147.7839999999997</v>
      </c>
      <c r="J1042" s="49">
        <v>73.5</v>
      </c>
      <c r="K1042" s="49">
        <v>3.2093339999999998E-2</v>
      </c>
      <c r="L1042" s="49">
        <v>8.7182600000000002E-3</v>
      </c>
      <c r="M1042" s="49">
        <v>3.3256399999999998E-2</v>
      </c>
      <c r="N1042" s="49">
        <v>4.0970470000000002E-2</v>
      </c>
      <c r="O1042" s="49">
        <v>-1.59772E-3</v>
      </c>
      <c r="P1042" s="49">
        <v>2.334458E-2</v>
      </c>
      <c r="Q1042" s="49">
        <v>4.0970470000000002E-2</v>
      </c>
      <c r="R1042" s="49">
        <v>5.859636E-2</v>
      </c>
      <c r="S1042" s="49">
        <v>8.3538660000000001E-2</v>
      </c>
      <c r="T1042" s="49" t="s">
        <v>19</v>
      </c>
      <c r="W1042" s="7"/>
    </row>
    <row r="1043" spans="1:23" x14ac:dyDescent="0.25">
      <c r="A1043" s="49" t="str">
        <f t="shared" si="16"/>
        <v>41893KernN/A_18All</v>
      </c>
      <c r="B1043" s="7">
        <v>41893</v>
      </c>
      <c r="C1043" s="49">
        <v>18</v>
      </c>
      <c r="D1043" s="49" t="s">
        <v>11</v>
      </c>
      <c r="E1043" s="49">
        <v>3.0130992999999999</v>
      </c>
      <c r="F1043" s="49">
        <v>2.3601934</v>
      </c>
      <c r="G1043" s="49" t="s">
        <v>33</v>
      </c>
      <c r="H1043" s="49">
        <v>4642.2700000000004</v>
      </c>
      <c r="I1043" s="49">
        <v>5147.7839999999997</v>
      </c>
      <c r="J1043" s="49">
        <v>99.5</v>
      </c>
      <c r="K1043" s="49">
        <v>7.8545190000000001E-2</v>
      </c>
      <c r="L1043" s="49">
        <v>2.0595349999999998E-2</v>
      </c>
      <c r="M1043" s="49">
        <v>8.1200499999999995E-2</v>
      </c>
      <c r="N1043" s="49">
        <v>0.65290590000000004</v>
      </c>
      <c r="O1043" s="49">
        <v>0.54896926000000001</v>
      </c>
      <c r="P1043" s="49">
        <v>0.60986963000000005</v>
      </c>
      <c r="Q1043" s="49">
        <v>0.65290590000000004</v>
      </c>
      <c r="R1043" s="49">
        <v>0.69594215999999998</v>
      </c>
      <c r="S1043" s="49">
        <v>0.75684253999999995</v>
      </c>
      <c r="T1043" s="49" t="s">
        <v>19</v>
      </c>
      <c r="W1043" s="7"/>
    </row>
    <row r="1044" spans="1:23" x14ac:dyDescent="0.25">
      <c r="A1044" s="49" t="str">
        <f t="shared" si="16"/>
        <v>41893KernN/A_16All</v>
      </c>
      <c r="B1044" s="7">
        <v>41893</v>
      </c>
      <c r="C1044" s="49">
        <v>16</v>
      </c>
      <c r="D1044" s="49" t="s">
        <v>11</v>
      </c>
      <c r="E1044" s="49">
        <v>2.5695872</v>
      </c>
      <c r="F1044" s="49">
        <v>1.9673673</v>
      </c>
      <c r="G1044" s="49" t="s">
        <v>33</v>
      </c>
      <c r="H1044" s="49">
        <v>4642.2700000000004</v>
      </c>
      <c r="I1044" s="49">
        <v>5147.7839999999997</v>
      </c>
      <c r="J1044" s="49">
        <v>99</v>
      </c>
      <c r="K1044" s="49">
        <v>8.2351190000000005E-2</v>
      </c>
      <c r="L1044" s="49">
        <v>2.240555E-2</v>
      </c>
      <c r="M1044" s="49">
        <v>8.5344799999999998E-2</v>
      </c>
      <c r="N1044" s="49">
        <v>0.60221990000000003</v>
      </c>
      <c r="O1044" s="49">
        <v>0.49297856000000001</v>
      </c>
      <c r="P1044" s="49">
        <v>0.55698716000000004</v>
      </c>
      <c r="Q1044" s="49">
        <v>0.60221990000000003</v>
      </c>
      <c r="R1044" s="49">
        <v>0.64745264000000002</v>
      </c>
      <c r="S1044" s="49">
        <v>0.71146123999999999</v>
      </c>
      <c r="T1044" s="49" t="s">
        <v>19</v>
      </c>
      <c r="W1044" s="7"/>
    </row>
    <row r="1045" spans="1:23" x14ac:dyDescent="0.25">
      <c r="A1045" s="49" t="str">
        <f t="shared" si="16"/>
        <v>41893KernN/A_9All</v>
      </c>
      <c r="B1045" s="7">
        <v>41893</v>
      </c>
      <c r="C1045" s="49">
        <v>9</v>
      </c>
      <c r="D1045" s="49" t="s">
        <v>11</v>
      </c>
      <c r="E1045" s="49">
        <v>0.67698195000000005</v>
      </c>
      <c r="F1045" s="49">
        <v>0.68908970000000003</v>
      </c>
      <c r="G1045" s="49" t="s">
        <v>33</v>
      </c>
      <c r="H1045" s="49">
        <v>4642.2700000000004</v>
      </c>
      <c r="I1045" s="49">
        <v>5147.7839999999997</v>
      </c>
      <c r="J1045" s="49">
        <v>75.5</v>
      </c>
      <c r="K1045" s="49">
        <v>3.1867270000000003E-2</v>
      </c>
      <c r="L1045" s="49">
        <v>1.0913300000000001E-2</v>
      </c>
      <c r="M1045" s="49">
        <v>3.3684199999999997E-2</v>
      </c>
      <c r="N1045" s="49">
        <v>-1.210775E-2</v>
      </c>
      <c r="O1045" s="49">
        <v>-5.522353E-2</v>
      </c>
      <c r="P1045" s="49">
        <v>-2.9960380000000002E-2</v>
      </c>
      <c r="Q1045" s="49">
        <v>-1.210775E-2</v>
      </c>
      <c r="R1045" s="49">
        <v>5.74488E-3</v>
      </c>
      <c r="S1045" s="49">
        <v>3.1008029999999999E-2</v>
      </c>
      <c r="T1045" s="49" t="s">
        <v>19</v>
      </c>
      <c r="W1045" s="7"/>
    </row>
    <row r="1046" spans="1:23" x14ac:dyDescent="0.25">
      <c r="A1046" s="49" t="str">
        <f t="shared" si="16"/>
        <v>41893KernN/A_19All</v>
      </c>
      <c r="B1046" s="7">
        <v>41893</v>
      </c>
      <c r="C1046" s="49">
        <v>19</v>
      </c>
      <c r="D1046" s="49" t="s">
        <v>11</v>
      </c>
      <c r="E1046" s="49">
        <v>2.8315220999999999</v>
      </c>
      <c r="F1046" s="49">
        <v>3.2767499</v>
      </c>
      <c r="G1046" s="49" t="s">
        <v>33</v>
      </c>
      <c r="H1046" s="49">
        <v>4642.2700000000004</v>
      </c>
      <c r="I1046" s="49">
        <v>5147.7839999999997</v>
      </c>
      <c r="J1046" s="49">
        <v>97</v>
      </c>
      <c r="K1046" s="49">
        <v>7.6136120000000002E-2</v>
      </c>
      <c r="L1046" s="49">
        <v>2.5937700000000001E-2</v>
      </c>
      <c r="M1046" s="49">
        <v>8.0433000000000004E-2</v>
      </c>
      <c r="N1046" s="49">
        <v>-0.44522780000000001</v>
      </c>
      <c r="O1046" s="49">
        <v>-0.54818204000000004</v>
      </c>
      <c r="P1046" s="49">
        <v>-0.48785729</v>
      </c>
      <c r="Q1046" s="49">
        <v>-0.44522780000000001</v>
      </c>
      <c r="R1046" s="49">
        <v>-0.40259831000000001</v>
      </c>
      <c r="S1046" s="49">
        <v>-0.34227355999999998</v>
      </c>
      <c r="T1046" s="49" t="s">
        <v>19</v>
      </c>
      <c r="W1046" s="7"/>
    </row>
    <row r="1047" spans="1:23" x14ac:dyDescent="0.25">
      <c r="A1047" s="49" t="str">
        <f t="shared" si="16"/>
        <v>41893KernN/A_24All</v>
      </c>
      <c r="B1047" s="7">
        <v>41893</v>
      </c>
      <c r="C1047" s="49">
        <v>24</v>
      </c>
      <c r="D1047" s="49" t="s">
        <v>11</v>
      </c>
      <c r="E1047" s="49">
        <v>1.3558905000000001</v>
      </c>
      <c r="F1047" s="49">
        <v>1.4069282999999999</v>
      </c>
      <c r="G1047" s="49" t="s">
        <v>33</v>
      </c>
      <c r="H1047" s="49">
        <v>4642.2700000000004</v>
      </c>
      <c r="I1047" s="49">
        <v>5147.7839999999997</v>
      </c>
      <c r="J1047" s="49">
        <v>80.5</v>
      </c>
      <c r="K1047" s="49">
        <v>4.9410170000000003E-2</v>
      </c>
      <c r="L1047" s="49">
        <v>1.6290659999999998E-2</v>
      </c>
      <c r="M1047" s="49">
        <v>5.20264E-2</v>
      </c>
      <c r="N1047" s="49">
        <v>-5.1037800000000001E-2</v>
      </c>
      <c r="O1047" s="49">
        <v>-0.11763158999999999</v>
      </c>
      <c r="P1047" s="49">
        <v>-7.8611790000000001E-2</v>
      </c>
      <c r="Q1047" s="49">
        <v>-5.1037800000000001E-2</v>
      </c>
      <c r="R1047" s="49">
        <v>-2.3463810000000002E-2</v>
      </c>
      <c r="S1047" s="49">
        <v>1.555599E-2</v>
      </c>
      <c r="T1047" s="49" t="s">
        <v>19</v>
      </c>
      <c r="W1047" s="7"/>
    </row>
    <row r="1048" spans="1:23" x14ac:dyDescent="0.25">
      <c r="A1048" s="49" t="str">
        <f t="shared" si="16"/>
        <v>41893KernN/A_10All</v>
      </c>
      <c r="B1048" s="7">
        <v>41893</v>
      </c>
      <c r="C1048" s="49">
        <v>10</v>
      </c>
      <c r="D1048" s="49" t="s">
        <v>11</v>
      </c>
      <c r="E1048" s="49">
        <v>0.75096057000000005</v>
      </c>
      <c r="F1048" s="49">
        <v>0.70537070000000002</v>
      </c>
      <c r="G1048" s="49" t="s">
        <v>33</v>
      </c>
      <c r="H1048" s="49">
        <v>4642.2700000000004</v>
      </c>
      <c r="I1048" s="49">
        <v>5147.7839999999997</v>
      </c>
      <c r="J1048" s="49">
        <v>81</v>
      </c>
      <c r="K1048" s="49">
        <v>4.1882580000000003E-2</v>
      </c>
      <c r="L1048" s="49">
        <v>1.343602E-2</v>
      </c>
      <c r="M1048" s="49">
        <v>4.3985000000000003E-2</v>
      </c>
      <c r="N1048" s="49">
        <v>4.5589869999999998E-2</v>
      </c>
      <c r="O1048" s="49">
        <v>-1.071093E-2</v>
      </c>
      <c r="P1048" s="49">
        <v>2.227782E-2</v>
      </c>
      <c r="Q1048" s="49">
        <v>4.5589869999999998E-2</v>
      </c>
      <c r="R1048" s="49">
        <v>6.8901920000000005E-2</v>
      </c>
      <c r="S1048" s="49">
        <v>0.10189067</v>
      </c>
      <c r="T1048" s="49" t="s">
        <v>19</v>
      </c>
      <c r="W1048" s="7"/>
    </row>
    <row r="1049" spans="1:23" x14ac:dyDescent="0.25">
      <c r="A1049" s="49" t="str">
        <f t="shared" si="16"/>
        <v>41893KernN/A_11All</v>
      </c>
      <c r="B1049" s="7">
        <v>41893</v>
      </c>
      <c r="C1049" s="49">
        <v>11</v>
      </c>
      <c r="D1049" s="49" t="s">
        <v>11</v>
      </c>
      <c r="E1049" s="49">
        <v>0.92053348999999995</v>
      </c>
      <c r="F1049" s="49">
        <v>0.82242846000000003</v>
      </c>
      <c r="G1049" s="49" t="s">
        <v>33</v>
      </c>
      <c r="H1049" s="49">
        <v>4642.2700000000004</v>
      </c>
      <c r="I1049" s="49">
        <v>5147.7839999999997</v>
      </c>
      <c r="J1049" s="49">
        <v>85.5</v>
      </c>
      <c r="K1049" s="49">
        <v>4.8100879999999999E-2</v>
      </c>
      <c r="L1049" s="49">
        <v>1.7118339999999999E-2</v>
      </c>
      <c r="M1049" s="49">
        <v>5.1056200000000003E-2</v>
      </c>
      <c r="N1049" s="49">
        <v>9.8105029999999996E-2</v>
      </c>
      <c r="O1049" s="49">
        <v>3.2753089999999999E-2</v>
      </c>
      <c r="P1049" s="49">
        <v>7.1045239999999996E-2</v>
      </c>
      <c r="Q1049" s="49">
        <v>9.8105029999999996E-2</v>
      </c>
      <c r="R1049" s="49">
        <v>0.12516482000000001</v>
      </c>
      <c r="S1049" s="49">
        <v>0.16345697000000001</v>
      </c>
      <c r="T1049" s="49" t="s">
        <v>19</v>
      </c>
      <c r="W1049" s="7"/>
    </row>
    <row r="1050" spans="1:23" x14ac:dyDescent="0.25">
      <c r="A1050" s="49" t="str">
        <f t="shared" si="16"/>
        <v>41893KernN/A_12All</v>
      </c>
      <c r="B1050" s="7">
        <v>41893</v>
      </c>
      <c r="C1050" s="49">
        <v>12</v>
      </c>
      <c r="D1050" s="49" t="s">
        <v>11</v>
      </c>
      <c r="E1050" s="49">
        <v>1.1408385000000001</v>
      </c>
      <c r="F1050" s="49">
        <v>1.0401800000000001</v>
      </c>
      <c r="G1050" s="49" t="s">
        <v>33</v>
      </c>
      <c r="H1050" s="49">
        <v>4642.2700000000004</v>
      </c>
      <c r="I1050" s="49">
        <v>5147.7839999999997</v>
      </c>
      <c r="J1050" s="49">
        <v>91</v>
      </c>
      <c r="K1050" s="49">
        <v>5.9403249999999998E-2</v>
      </c>
      <c r="L1050" s="49">
        <v>2.037742E-2</v>
      </c>
      <c r="M1050" s="49">
        <v>6.2801200000000001E-2</v>
      </c>
      <c r="N1050" s="49">
        <v>0.1006585</v>
      </c>
      <c r="O1050" s="49">
        <v>2.027296E-2</v>
      </c>
      <c r="P1050" s="49">
        <v>6.7373859999999994E-2</v>
      </c>
      <c r="Q1050" s="49">
        <v>0.1006585</v>
      </c>
      <c r="R1050" s="49">
        <v>0.13394313999999999</v>
      </c>
      <c r="S1050" s="49">
        <v>0.18104403999999999</v>
      </c>
      <c r="T1050" s="49" t="s">
        <v>19</v>
      </c>
      <c r="W1050" s="7"/>
    </row>
    <row r="1051" spans="1:23" x14ac:dyDescent="0.25">
      <c r="A1051" s="49" t="str">
        <f t="shared" si="16"/>
        <v>41893KernN/A_4All</v>
      </c>
      <c r="B1051" s="7">
        <v>41893</v>
      </c>
      <c r="C1051" s="49">
        <v>4</v>
      </c>
      <c r="D1051" s="49" t="s">
        <v>11</v>
      </c>
      <c r="E1051" s="49">
        <v>0.73446222999999999</v>
      </c>
      <c r="F1051" s="49">
        <v>0.69346454999999996</v>
      </c>
      <c r="G1051" s="49" t="s">
        <v>33</v>
      </c>
      <c r="H1051" s="49">
        <v>4642.2700000000004</v>
      </c>
      <c r="I1051" s="49">
        <v>5147.7839999999997</v>
      </c>
      <c r="J1051" s="49">
        <v>75</v>
      </c>
      <c r="K1051" s="49">
        <v>3.443425E-2</v>
      </c>
      <c r="L1051" s="49">
        <v>9.0343400000000001E-3</v>
      </c>
      <c r="M1051" s="49">
        <v>3.5599699999999998E-2</v>
      </c>
      <c r="N1051" s="49">
        <v>4.0997680000000002E-2</v>
      </c>
      <c r="O1051" s="49">
        <v>-4.5699399999999998E-3</v>
      </c>
      <c r="P1051" s="49">
        <v>2.2129840000000001E-2</v>
      </c>
      <c r="Q1051" s="49">
        <v>4.0997680000000002E-2</v>
      </c>
      <c r="R1051" s="49">
        <v>5.9865519999999998E-2</v>
      </c>
      <c r="S1051" s="49">
        <v>8.6565299999999998E-2</v>
      </c>
      <c r="T1051" s="49" t="s">
        <v>19</v>
      </c>
      <c r="W1051" s="7"/>
    </row>
    <row r="1052" spans="1:23" x14ac:dyDescent="0.25">
      <c r="A1052" s="49" t="str">
        <f t="shared" si="16"/>
        <v>41893KernN/A_3All</v>
      </c>
      <c r="B1052" s="7">
        <v>41893</v>
      </c>
      <c r="C1052" s="49">
        <v>3</v>
      </c>
      <c r="D1052" s="49" t="s">
        <v>11</v>
      </c>
      <c r="E1052" s="49">
        <v>0.76416388999999996</v>
      </c>
      <c r="F1052" s="49">
        <v>0.74986383000000001</v>
      </c>
      <c r="G1052" s="49" t="s">
        <v>33</v>
      </c>
      <c r="H1052" s="49">
        <v>4642.2700000000004</v>
      </c>
      <c r="I1052" s="49">
        <v>5147.7839999999997</v>
      </c>
      <c r="J1052" s="49">
        <v>76</v>
      </c>
      <c r="K1052" s="49">
        <v>3.122509E-2</v>
      </c>
      <c r="L1052" s="49">
        <v>9.6050100000000006E-3</v>
      </c>
      <c r="M1052" s="49">
        <v>3.2668999999999997E-2</v>
      </c>
      <c r="N1052" s="49">
        <v>1.430006E-2</v>
      </c>
      <c r="O1052" s="49">
        <v>-2.7516260000000001E-2</v>
      </c>
      <c r="P1052" s="49">
        <v>-3.0145100000000002E-3</v>
      </c>
      <c r="Q1052" s="49">
        <v>1.430006E-2</v>
      </c>
      <c r="R1052" s="49">
        <v>3.1614629999999998E-2</v>
      </c>
      <c r="S1052" s="49">
        <v>5.611638E-2</v>
      </c>
      <c r="T1052" s="49" t="s">
        <v>19</v>
      </c>
      <c r="W1052" s="7"/>
    </row>
    <row r="1053" spans="1:23" x14ac:dyDescent="0.25">
      <c r="A1053" s="49" t="str">
        <f t="shared" si="16"/>
        <v>41893KernN/A_20All</v>
      </c>
      <c r="B1053" s="7">
        <v>41893</v>
      </c>
      <c r="C1053" s="49">
        <v>20</v>
      </c>
      <c r="D1053" s="49" t="s">
        <v>11</v>
      </c>
      <c r="E1053" s="49">
        <v>2.7347204000000001</v>
      </c>
      <c r="F1053" s="49">
        <v>3.1683276</v>
      </c>
      <c r="G1053" s="49" t="s">
        <v>33</v>
      </c>
      <c r="H1053" s="49">
        <v>4642.2700000000004</v>
      </c>
      <c r="I1053" s="49">
        <v>5147.7839999999997</v>
      </c>
      <c r="J1053" s="49">
        <v>94</v>
      </c>
      <c r="K1053" s="49">
        <v>7.2848049999999998E-2</v>
      </c>
      <c r="L1053" s="49">
        <v>2.6234980000000001E-2</v>
      </c>
      <c r="M1053" s="49">
        <v>7.74281E-2</v>
      </c>
      <c r="N1053" s="49">
        <v>-0.43360720000000003</v>
      </c>
      <c r="O1053" s="49">
        <v>-0.53271517000000002</v>
      </c>
      <c r="P1053" s="49">
        <v>-0.47464409000000002</v>
      </c>
      <c r="Q1053" s="49">
        <v>-0.43360720000000003</v>
      </c>
      <c r="R1053" s="49">
        <v>-0.39257030999999998</v>
      </c>
      <c r="S1053" s="49">
        <v>-0.33449922999999998</v>
      </c>
      <c r="T1053" s="49" t="s">
        <v>19</v>
      </c>
      <c r="W1053" s="7"/>
    </row>
    <row r="1054" spans="1:23" x14ac:dyDescent="0.25">
      <c r="A1054" s="49" t="str">
        <f t="shared" si="16"/>
        <v>41893KernN/A_2All</v>
      </c>
      <c r="B1054" s="7">
        <v>41893</v>
      </c>
      <c r="C1054" s="49">
        <v>2</v>
      </c>
      <c r="D1054" s="49" t="s">
        <v>11</v>
      </c>
      <c r="E1054" s="49">
        <v>0.83896627000000001</v>
      </c>
      <c r="F1054" s="49">
        <v>0.85409637000000005</v>
      </c>
      <c r="G1054" s="49" t="s">
        <v>33</v>
      </c>
      <c r="H1054" s="49">
        <v>4642.2700000000004</v>
      </c>
      <c r="I1054" s="49">
        <v>5147.7839999999997</v>
      </c>
      <c r="J1054" s="49">
        <v>77</v>
      </c>
      <c r="K1054" s="49">
        <v>3.193236E-2</v>
      </c>
      <c r="L1054" s="49">
        <v>1.0791439999999999E-2</v>
      </c>
      <c r="M1054" s="49">
        <v>3.37065E-2</v>
      </c>
      <c r="N1054" s="49">
        <v>-1.51301E-2</v>
      </c>
      <c r="O1054" s="49">
        <v>-5.827442E-2</v>
      </c>
      <c r="P1054" s="49">
        <v>-3.2994549999999997E-2</v>
      </c>
      <c r="Q1054" s="49">
        <v>-1.51301E-2</v>
      </c>
      <c r="R1054" s="49">
        <v>2.73434E-3</v>
      </c>
      <c r="S1054" s="49">
        <v>2.8014219999999999E-2</v>
      </c>
      <c r="T1054" s="49" t="s">
        <v>19</v>
      </c>
      <c r="W1054" s="7"/>
    </row>
    <row r="1055" spans="1:23" x14ac:dyDescent="0.25">
      <c r="A1055" s="49" t="str">
        <f t="shared" si="16"/>
        <v>41893KernN/A_8All</v>
      </c>
      <c r="B1055" s="7">
        <v>41893</v>
      </c>
      <c r="C1055" s="49">
        <v>8</v>
      </c>
      <c r="D1055" s="49" t="s">
        <v>11</v>
      </c>
      <c r="E1055" s="49">
        <v>0.76339049999999997</v>
      </c>
      <c r="F1055" s="49">
        <v>0.75377647999999997</v>
      </c>
      <c r="G1055" s="49" t="s">
        <v>33</v>
      </c>
      <c r="H1055" s="49">
        <v>4642.2700000000004</v>
      </c>
      <c r="I1055" s="49">
        <v>5147.7839999999997</v>
      </c>
      <c r="J1055" s="49">
        <v>71.5</v>
      </c>
      <c r="K1055" s="49">
        <v>3.0634330000000001E-2</v>
      </c>
      <c r="L1055" s="49">
        <v>1.018501E-2</v>
      </c>
      <c r="M1055" s="49">
        <v>3.2283100000000002E-2</v>
      </c>
      <c r="N1055" s="49">
        <v>9.6140199999999992E-3</v>
      </c>
      <c r="O1055" s="49">
        <v>-3.1708350000000003E-2</v>
      </c>
      <c r="P1055" s="49">
        <v>-7.4960199999999999E-3</v>
      </c>
      <c r="Q1055" s="49">
        <v>9.6140199999999992E-3</v>
      </c>
      <c r="R1055" s="49">
        <v>2.6724060000000001E-2</v>
      </c>
      <c r="S1055" s="49">
        <v>5.0936389999999998E-2</v>
      </c>
      <c r="T1055" s="49" t="s">
        <v>19</v>
      </c>
      <c r="W1055" s="7"/>
    </row>
    <row r="1056" spans="1:23" x14ac:dyDescent="0.25">
      <c r="A1056" s="49" t="str">
        <f t="shared" si="16"/>
        <v>41893KernN/A_1All</v>
      </c>
      <c r="B1056" s="7">
        <v>41893</v>
      </c>
      <c r="C1056" s="49">
        <v>1</v>
      </c>
      <c r="D1056" s="49" t="s">
        <v>11</v>
      </c>
      <c r="E1056" s="49">
        <v>1.0044728999999999</v>
      </c>
      <c r="F1056" s="49">
        <v>0.99876942000000002</v>
      </c>
      <c r="G1056" s="49" t="s">
        <v>33</v>
      </c>
      <c r="H1056" s="49">
        <v>4642.2700000000004</v>
      </c>
      <c r="I1056" s="49">
        <v>5147.7839999999997</v>
      </c>
      <c r="J1056" s="49">
        <v>77</v>
      </c>
      <c r="K1056" s="49">
        <v>3.6333379999999998E-2</v>
      </c>
      <c r="L1056" s="49">
        <v>1.223669E-2</v>
      </c>
      <c r="M1056" s="49">
        <v>3.83386E-2</v>
      </c>
      <c r="N1056" s="49">
        <v>5.7034800000000004E-3</v>
      </c>
      <c r="O1056" s="49">
        <v>-4.3369930000000001E-2</v>
      </c>
      <c r="P1056" s="49">
        <v>-1.4615980000000001E-2</v>
      </c>
      <c r="Q1056" s="49">
        <v>5.7034800000000004E-3</v>
      </c>
      <c r="R1056" s="49">
        <v>2.6022940000000001E-2</v>
      </c>
      <c r="S1056" s="49">
        <v>5.4776890000000002E-2</v>
      </c>
      <c r="T1056" s="49" t="s">
        <v>19</v>
      </c>
      <c r="W1056" s="7"/>
    </row>
    <row r="1057" spans="1:23" x14ac:dyDescent="0.25">
      <c r="A1057" s="49" t="str">
        <f t="shared" si="16"/>
        <v>41893KernN/A_17All</v>
      </c>
      <c r="B1057" s="7">
        <v>41893</v>
      </c>
      <c r="C1057" s="49">
        <v>17</v>
      </c>
      <c r="D1057" s="49" t="s">
        <v>11</v>
      </c>
      <c r="E1057" s="49">
        <v>2.8858210999999998</v>
      </c>
      <c r="F1057" s="49">
        <v>2.2111847</v>
      </c>
      <c r="G1057" s="49" t="s">
        <v>33</v>
      </c>
      <c r="H1057" s="49">
        <v>4642.2700000000004</v>
      </c>
      <c r="I1057" s="49">
        <v>5147.7839999999997</v>
      </c>
      <c r="J1057" s="49">
        <v>99.5</v>
      </c>
      <c r="K1057" s="49">
        <v>8.0671930000000003E-2</v>
      </c>
      <c r="L1057" s="49">
        <v>2.141819E-2</v>
      </c>
      <c r="M1057" s="49">
        <v>8.3466799999999994E-2</v>
      </c>
      <c r="N1057" s="49">
        <v>0.67463640000000002</v>
      </c>
      <c r="O1057" s="49">
        <v>0.5677989</v>
      </c>
      <c r="P1057" s="49">
        <v>0.63039900000000004</v>
      </c>
      <c r="Q1057" s="49">
        <v>0.67463640000000002</v>
      </c>
      <c r="R1057" s="49">
        <v>0.71887380000000001</v>
      </c>
      <c r="S1057" s="49">
        <v>0.78147390000000005</v>
      </c>
      <c r="T1057" s="49" t="s">
        <v>19</v>
      </c>
      <c r="W1057" s="7"/>
    </row>
    <row r="1058" spans="1:23" x14ac:dyDescent="0.25">
      <c r="A1058" s="49" t="str">
        <f t="shared" si="16"/>
        <v>41820North Coast and North BayN/A_20All</v>
      </c>
      <c r="B1058" s="7">
        <v>41820</v>
      </c>
      <c r="C1058" s="49">
        <v>20</v>
      </c>
      <c r="D1058" s="49" t="s">
        <v>47</v>
      </c>
      <c r="E1058" s="49">
        <v>1.7341723</v>
      </c>
      <c r="F1058" s="49">
        <v>1.9169734</v>
      </c>
      <c r="G1058" s="49" t="s">
        <v>33</v>
      </c>
      <c r="H1058" s="49">
        <v>1292.9880000000001</v>
      </c>
      <c r="I1058" s="49">
        <v>6634.116</v>
      </c>
      <c r="J1058" s="49">
        <v>74.51737</v>
      </c>
      <c r="K1058" s="49">
        <v>2.2781719999999998E-2</v>
      </c>
      <c r="L1058" s="49">
        <v>4.8640299999999997E-2</v>
      </c>
      <c r="M1058" s="49">
        <v>5.3711099999999998E-2</v>
      </c>
      <c r="N1058" s="49">
        <v>-0.18280109999999999</v>
      </c>
      <c r="O1058" s="49">
        <v>-0.25155130999999997</v>
      </c>
      <c r="P1058" s="49">
        <v>-0.21126797999999999</v>
      </c>
      <c r="Q1058" s="49">
        <v>-0.18280109999999999</v>
      </c>
      <c r="R1058" s="49">
        <v>-0.15433421999999999</v>
      </c>
      <c r="S1058" s="49">
        <v>-0.11405089</v>
      </c>
      <c r="T1058" s="49" t="s">
        <v>19</v>
      </c>
      <c r="W1058" s="7"/>
    </row>
    <row r="1059" spans="1:23" x14ac:dyDescent="0.25">
      <c r="A1059" s="49" t="str">
        <f t="shared" si="16"/>
        <v>41820North Coast and North BayN/A_7All</v>
      </c>
      <c r="B1059" s="7">
        <v>41820</v>
      </c>
      <c r="C1059" s="49">
        <v>7</v>
      </c>
      <c r="D1059" s="49" t="s">
        <v>47</v>
      </c>
      <c r="E1059" s="49">
        <v>0.59696795000000002</v>
      </c>
      <c r="F1059" s="49">
        <v>0.59506420999999998</v>
      </c>
      <c r="G1059" s="49" t="s">
        <v>33</v>
      </c>
      <c r="H1059" s="49">
        <v>1292.9880000000001</v>
      </c>
      <c r="I1059" s="49">
        <v>6634.116</v>
      </c>
      <c r="J1059" s="49">
        <v>58.886600000000001</v>
      </c>
      <c r="K1059" s="49">
        <v>8.4876699999999992E-3</v>
      </c>
      <c r="L1059" s="49">
        <v>1.5880430000000001E-2</v>
      </c>
      <c r="M1059" s="49">
        <v>1.8006299999999999E-2</v>
      </c>
      <c r="N1059" s="49">
        <v>1.9037399999999999E-3</v>
      </c>
      <c r="O1059" s="49">
        <v>-2.1144320000000001E-2</v>
      </c>
      <c r="P1059" s="49">
        <v>-7.6395999999999999E-3</v>
      </c>
      <c r="Q1059" s="49">
        <v>1.9037399999999999E-3</v>
      </c>
      <c r="R1059" s="49">
        <v>1.144708E-2</v>
      </c>
      <c r="S1059" s="49">
        <v>2.49518E-2</v>
      </c>
      <c r="T1059" s="49" t="s">
        <v>19</v>
      </c>
      <c r="W1059" s="7"/>
    </row>
    <row r="1060" spans="1:23" x14ac:dyDescent="0.25">
      <c r="A1060" s="49" t="str">
        <f t="shared" si="16"/>
        <v>41820North Coast and North BayN/A_16All</v>
      </c>
      <c r="B1060" s="7">
        <v>41820</v>
      </c>
      <c r="C1060" s="49">
        <v>16</v>
      </c>
      <c r="D1060" s="49" t="s">
        <v>47</v>
      </c>
      <c r="E1060" s="49">
        <v>1.8704031999999999</v>
      </c>
      <c r="F1060" s="49">
        <v>1.5075012000000001</v>
      </c>
      <c r="G1060" s="49" t="s">
        <v>33</v>
      </c>
      <c r="H1060" s="49">
        <v>1292.9880000000001</v>
      </c>
      <c r="I1060" s="49">
        <v>6634.116</v>
      </c>
      <c r="J1060" s="49">
        <v>90.859830000000002</v>
      </c>
      <c r="K1060" s="49">
        <v>2.868534E-2</v>
      </c>
      <c r="L1060" s="49">
        <v>4.4932260000000002E-2</v>
      </c>
      <c r="M1060" s="49">
        <v>5.3308099999999997E-2</v>
      </c>
      <c r="N1060" s="49">
        <v>0.362902</v>
      </c>
      <c r="O1060" s="49">
        <v>0.29466763000000001</v>
      </c>
      <c r="P1060" s="49">
        <v>0.33464871000000002</v>
      </c>
      <c r="Q1060" s="49">
        <v>0.362902</v>
      </c>
      <c r="R1060" s="49">
        <v>0.39115528999999999</v>
      </c>
      <c r="S1060" s="49">
        <v>0.43113636999999999</v>
      </c>
      <c r="T1060" s="49" t="s">
        <v>19</v>
      </c>
      <c r="W1060" s="7"/>
    </row>
    <row r="1061" spans="1:23" x14ac:dyDescent="0.25">
      <c r="A1061" s="49" t="str">
        <f t="shared" si="16"/>
        <v>41820North Coast and North BayN/A_18All</v>
      </c>
      <c r="B1061" s="7">
        <v>41820</v>
      </c>
      <c r="C1061" s="49">
        <v>18</v>
      </c>
      <c r="D1061" s="49" t="s">
        <v>47</v>
      </c>
      <c r="E1061" s="49">
        <v>2.1292474000000001</v>
      </c>
      <c r="F1061" s="49">
        <v>1.6947871999999999</v>
      </c>
      <c r="G1061" s="49" t="s">
        <v>33</v>
      </c>
      <c r="H1061" s="49">
        <v>1292.9880000000001</v>
      </c>
      <c r="I1061" s="49">
        <v>6634.116</v>
      </c>
      <c r="J1061" s="49">
        <v>87.822730000000007</v>
      </c>
      <c r="K1061" s="49">
        <v>2.7155370000000002E-2</v>
      </c>
      <c r="L1061" s="49">
        <v>4.1693010000000003E-2</v>
      </c>
      <c r="M1061" s="49">
        <v>4.9756599999999998E-2</v>
      </c>
      <c r="N1061" s="49">
        <v>0.43446020000000002</v>
      </c>
      <c r="O1061" s="49">
        <v>0.37077175000000001</v>
      </c>
      <c r="P1061" s="49">
        <v>0.40808919999999999</v>
      </c>
      <c r="Q1061" s="49">
        <v>0.43446020000000002</v>
      </c>
      <c r="R1061" s="49">
        <v>0.4608312</v>
      </c>
      <c r="S1061" s="49">
        <v>0.49814865000000003</v>
      </c>
      <c r="T1061" s="49" t="s">
        <v>19</v>
      </c>
      <c r="W1061" s="7"/>
    </row>
    <row r="1062" spans="1:23" x14ac:dyDescent="0.25">
      <c r="A1062" s="49" t="str">
        <f t="shared" si="16"/>
        <v>41820North Coast and North BayN/A_10All</v>
      </c>
      <c r="B1062" s="7">
        <v>41820</v>
      </c>
      <c r="C1062" s="49">
        <v>10</v>
      </c>
      <c r="D1062" s="49" t="s">
        <v>47</v>
      </c>
      <c r="E1062" s="49">
        <v>0.70128056999999999</v>
      </c>
      <c r="F1062" s="49">
        <v>0.79463717</v>
      </c>
      <c r="G1062" s="49" t="s">
        <v>33</v>
      </c>
      <c r="H1062" s="49">
        <v>1292.9880000000001</v>
      </c>
      <c r="I1062" s="49">
        <v>6634.116</v>
      </c>
      <c r="J1062" s="49">
        <v>78.668459999999996</v>
      </c>
      <c r="K1062" s="49">
        <v>1.406896E-2</v>
      </c>
      <c r="L1062" s="49">
        <v>2.9640670000000001E-2</v>
      </c>
      <c r="M1062" s="49">
        <v>3.2810100000000002E-2</v>
      </c>
      <c r="N1062" s="49">
        <v>-9.3356599999999998E-2</v>
      </c>
      <c r="O1062" s="49">
        <v>-0.13535353</v>
      </c>
      <c r="P1062" s="49">
        <v>-0.11074595</v>
      </c>
      <c r="Q1062" s="49">
        <v>-9.3356599999999998E-2</v>
      </c>
      <c r="R1062" s="49">
        <v>-7.596725E-2</v>
      </c>
      <c r="S1062" s="49">
        <v>-5.1359670000000003E-2</v>
      </c>
      <c r="T1062" s="49" t="s">
        <v>19</v>
      </c>
      <c r="W1062" s="7"/>
    </row>
    <row r="1063" spans="1:23" x14ac:dyDescent="0.25">
      <c r="A1063" s="49" t="str">
        <f t="shared" si="16"/>
        <v>41820North Coast and North BayN/A_8All</v>
      </c>
      <c r="B1063" s="7">
        <v>41820</v>
      </c>
      <c r="C1063" s="49">
        <v>8</v>
      </c>
      <c r="D1063" s="49" t="s">
        <v>47</v>
      </c>
      <c r="E1063" s="49">
        <v>0.66190866000000004</v>
      </c>
      <c r="F1063" s="49">
        <v>0.65279098999999996</v>
      </c>
      <c r="G1063" s="49" t="s">
        <v>33</v>
      </c>
      <c r="H1063" s="49">
        <v>1292.9880000000001</v>
      </c>
      <c r="I1063" s="49">
        <v>6634.116</v>
      </c>
      <c r="J1063" s="49">
        <v>64.223010000000002</v>
      </c>
      <c r="K1063" s="49">
        <v>9.6001699999999999E-3</v>
      </c>
      <c r="L1063" s="49">
        <v>1.7370610000000002E-2</v>
      </c>
      <c r="M1063" s="49">
        <v>1.9846900000000001E-2</v>
      </c>
      <c r="N1063" s="49">
        <v>9.1176699999999996E-3</v>
      </c>
      <c r="O1063" s="49">
        <v>-1.628636E-2</v>
      </c>
      <c r="P1063" s="49">
        <v>-1.4011900000000001E-3</v>
      </c>
      <c r="Q1063" s="49">
        <v>9.1176699999999996E-3</v>
      </c>
      <c r="R1063" s="49">
        <v>1.9636529999999999E-2</v>
      </c>
      <c r="S1063" s="49">
        <v>3.4521700000000002E-2</v>
      </c>
      <c r="T1063" s="49" t="s">
        <v>19</v>
      </c>
      <c r="W1063" s="7"/>
    </row>
    <row r="1064" spans="1:23" x14ac:dyDescent="0.25">
      <c r="A1064" s="49" t="str">
        <f t="shared" si="16"/>
        <v>41820North Coast and North BayN/A_6All</v>
      </c>
      <c r="B1064" s="7">
        <v>41820</v>
      </c>
      <c r="C1064" s="49">
        <v>6</v>
      </c>
      <c r="D1064" s="49" t="s">
        <v>47</v>
      </c>
      <c r="E1064" s="49">
        <v>0.53456110000000001</v>
      </c>
      <c r="F1064" s="49">
        <v>0.52929115999999998</v>
      </c>
      <c r="G1064" s="49" t="s">
        <v>33</v>
      </c>
      <c r="H1064" s="49">
        <v>1292.9880000000001</v>
      </c>
      <c r="I1064" s="49">
        <v>6634.116</v>
      </c>
      <c r="J1064" s="49">
        <v>58.16686</v>
      </c>
      <c r="K1064" s="49">
        <v>7.8108099999999996E-3</v>
      </c>
      <c r="L1064" s="49">
        <v>1.4002840000000001E-2</v>
      </c>
      <c r="M1064" s="49">
        <v>1.6034E-2</v>
      </c>
      <c r="N1064" s="49">
        <v>5.2699399999999999E-3</v>
      </c>
      <c r="O1064" s="49">
        <v>-1.5253579999999999E-2</v>
      </c>
      <c r="P1064" s="49">
        <v>-3.2280799999999999E-3</v>
      </c>
      <c r="Q1064" s="49">
        <v>5.2699399999999999E-3</v>
      </c>
      <c r="R1064" s="49">
        <v>1.3767959999999999E-2</v>
      </c>
      <c r="S1064" s="49">
        <v>2.5793460000000001E-2</v>
      </c>
      <c r="T1064" s="49" t="s">
        <v>19</v>
      </c>
      <c r="W1064" s="7"/>
    </row>
    <row r="1065" spans="1:23" x14ac:dyDescent="0.25">
      <c r="A1065" s="49" t="str">
        <f t="shared" si="16"/>
        <v>41820North Coast and North BayN/A_24All</v>
      </c>
      <c r="B1065" s="7">
        <v>41820</v>
      </c>
      <c r="C1065" s="49">
        <v>24</v>
      </c>
      <c r="D1065" s="49" t="s">
        <v>47</v>
      </c>
      <c r="E1065" s="49">
        <v>0.77757350000000003</v>
      </c>
      <c r="F1065" s="49">
        <v>0.73086644000000001</v>
      </c>
      <c r="G1065" s="49" t="s">
        <v>33</v>
      </c>
      <c r="H1065" s="49">
        <v>1292.9880000000001</v>
      </c>
      <c r="I1065" s="49">
        <v>6634.116</v>
      </c>
      <c r="J1065" s="49">
        <v>61.075209999999998</v>
      </c>
      <c r="K1065" s="49">
        <v>1.186911E-2</v>
      </c>
      <c r="L1065" s="49">
        <v>1.9869769999999998E-2</v>
      </c>
      <c r="M1065" s="49">
        <v>2.31448E-2</v>
      </c>
      <c r="N1065" s="49">
        <v>4.6707060000000002E-2</v>
      </c>
      <c r="O1065" s="49">
        <v>1.7081720000000002E-2</v>
      </c>
      <c r="P1065" s="49">
        <v>3.4440320000000003E-2</v>
      </c>
      <c r="Q1065" s="49">
        <v>4.6707060000000002E-2</v>
      </c>
      <c r="R1065" s="49">
        <v>5.89738E-2</v>
      </c>
      <c r="S1065" s="49">
        <v>7.6332399999999995E-2</v>
      </c>
      <c r="T1065" s="49" t="s">
        <v>19</v>
      </c>
      <c r="W1065" s="7"/>
    </row>
    <row r="1066" spans="1:23" x14ac:dyDescent="0.25">
      <c r="A1066" s="49" t="str">
        <f t="shared" si="16"/>
        <v>41820North Coast and North BayN/A_11All</v>
      </c>
      <c r="B1066" s="7">
        <v>41820</v>
      </c>
      <c r="C1066" s="49">
        <v>11</v>
      </c>
      <c r="D1066" s="49" t="s">
        <v>47</v>
      </c>
      <c r="E1066" s="49">
        <v>0.75197875999999997</v>
      </c>
      <c r="F1066" s="49">
        <v>0.83456386000000005</v>
      </c>
      <c r="G1066" s="49" t="s">
        <v>33</v>
      </c>
      <c r="H1066" s="49">
        <v>1292.9880000000001</v>
      </c>
      <c r="I1066" s="49">
        <v>6634.116</v>
      </c>
      <c r="J1066" s="49">
        <v>83.988</v>
      </c>
      <c r="K1066" s="49">
        <v>1.7024319999999999E-2</v>
      </c>
      <c r="L1066" s="49">
        <v>3.2533470000000002E-2</v>
      </c>
      <c r="M1066" s="49">
        <v>3.6718599999999997E-2</v>
      </c>
      <c r="N1066" s="49">
        <v>-8.2585099999999995E-2</v>
      </c>
      <c r="O1066" s="49">
        <v>-0.12958491</v>
      </c>
      <c r="P1066" s="49">
        <v>-0.10204596</v>
      </c>
      <c r="Q1066" s="49">
        <v>-8.2585099999999995E-2</v>
      </c>
      <c r="R1066" s="49">
        <v>-6.3124239999999998E-2</v>
      </c>
      <c r="S1066" s="49">
        <v>-3.5585289999999999E-2</v>
      </c>
      <c r="T1066" s="49" t="s">
        <v>19</v>
      </c>
      <c r="W1066" s="7"/>
    </row>
    <row r="1067" spans="1:23" x14ac:dyDescent="0.25">
      <c r="A1067" s="49" t="str">
        <f t="shared" si="16"/>
        <v>41820North Coast and North BayN/A_1All</v>
      </c>
      <c r="B1067" s="7">
        <v>41820</v>
      </c>
      <c r="C1067" s="49">
        <v>1</v>
      </c>
      <c r="D1067" s="49" t="s">
        <v>47</v>
      </c>
      <c r="E1067" s="49">
        <v>0.68935122999999998</v>
      </c>
      <c r="F1067" s="49">
        <v>0.66698093999999997</v>
      </c>
      <c r="G1067" s="49" t="s">
        <v>33</v>
      </c>
      <c r="H1067" s="49">
        <v>1292.9880000000001</v>
      </c>
      <c r="I1067" s="49">
        <v>6634.116</v>
      </c>
      <c r="J1067" s="49">
        <v>63.338590000000003</v>
      </c>
      <c r="K1067" s="49">
        <v>1.088359E-2</v>
      </c>
      <c r="L1067" s="49">
        <v>2.0629229999999998E-2</v>
      </c>
      <c r="M1067" s="49">
        <v>2.33242E-2</v>
      </c>
      <c r="N1067" s="49">
        <v>2.2370290000000001E-2</v>
      </c>
      <c r="O1067" s="49">
        <v>-7.4846899999999996E-3</v>
      </c>
      <c r="P1067" s="49">
        <v>1.000846E-2</v>
      </c>
      <c r="Q1067" s="49">
        <v>2.2370290000000001E-2</v>
      </c>
      <c r="R1067" s="49">
        <v>3.4732119999999998E-2</v>
      </c>
      <c r="S1067" s="49">
        <v>5.2225269999999997E-2</v>
      </c>
      <c r="T1067" s="49" t="s">
        <v>19</v>
      </c>
      <c r="W1067" s="7"/>
    </row>
    <row r="1068" spans="1:23" x14ac:dyDescent="0.25">
      <c r="A1068" s="49" t="str">
        <f t="shared" si="16"/>
        <v>41820North Coast and North BayN/A_3All</v>
      </c>
      <c r="B1068" s="7">
        <v>41820</v>
      </c>
      <c r="C1068" s="49">
        <v>3</v>
      </c>
      <c r="D1068" s="49" t="s">
        <v>47</v>
      </c>
      <c r="E1068" s="49">
        <v>0.54251280999999996</v>
      </c>
      <c r="F1068" s="49">
        <v>0.51849425000000005</v>
      </c>
      <c r="G1068" s="49" t="s">
        <v>33</v>
      </c>
      <c r="H1068" s="49">
        <v>1292.9880000000001</v>
      </c>
      <c r="I1068" s="49">
        <v>6634.116</v>
      </c>
      <c r="J1068" s="49">
        <v>61.780259999999998</v>
      </c>
      <c r="K1068" s="49">
        <v>8.3807900000000008E-3</v>
      </c>
      <c r="L1068" s="49">
        <v>1.41905E-2</v>
      </c>
      <c r="M1068" s="49">
        <v>1.6480499999999999E-2</v>
      </c>
      <c r="N1068" s="49">
        <v>2.4018560000000001E-2</v>
      </c>
      <c r="O1068" s="49">
        <v>2.9235200000000002E-3</v>
      </c>
      <c r="P1068" s="49">
        <v>1.528389E-2</v>
      </c>
      <c r="Q1068" s="49">
        <v>2.4018560000000001E-2</v>
      </c>
      <c r="R1068" s="49">
        <v>3.275322E-2</v>
      </c>
      <c r="S1068" s="49">
        <v>4.5113599999999997E-2</v>
      </c>
      <c r="T1068" s="49" t="s">
        <v>19</v>
      </c>
      <c r="W1068" s="7"/>
    </row>
    <row r="1069" spans="1:23" x14ac:dyDescent="0.25">
      <c r="A1069" s="49" t="str">
        <f t="shared" si="16"/>
        <v>41820North Coast and North BayN/A_9All</v>
      </c>
      <c r="B1069" s="7">
        <v>41820</v>
      </c>
      <c r="C1069" s="49">
        <v>9</v>
      </c>
      <c r="D1069" s="49" t="s">
        <v>47</v>
      </c>
      <c r="E1069" s="49">
        <v>0.68204841000000005</v>
      </c>
      <c r="F1069" s="49">
        <v>0.71828292000000005</v>
      </c>
      <c r="G1069" s="49" t="s">
        <v>33</v>
      </c>
      <c r="H1069" s="49">
        <v>1292.9880000000001</v>
      </c>
      <c r="I1069" s="49">
        <v>6634.116</v>
      </c>
      <c r="J1069" s="49">
        <v>71.615579999999994</v>
      </c>
      <c r="K1069" s="49">
        <v>1.1367449999999999E-2</v>
      </c>
      <c r="L1069" s="49">
        <v>2.2689259999999999E-2</v>
      </c>
      <c r="M1069" s="49">
        <v>2.53776E-2</v>
      </c>
      <c r="N1069" s="49">
        <v>-3.6234509999999998E-2</v>
      </c>
      <c r="O1069" s="49">
        <v>-6.8717840000000002E-2</v>
      </c>
      <c r="P1069" s="49">
        <v>-4.9684640000000002E-2</v>
      </c>
      <c r="Q1069" s="49">
        <v>-3.6234509999999998E-2</v>
      </c>
      <c r="R1069" s="49">
        <v>-2.278438E-2</v>
      </c>
      <c r="S1069" s="49">
        <v>-3.7511799999999998E-3</v>
      </c>
      <c r="T1069" s="49" t="s">
        <v>19</v>
      </c>
      <c r="W1069" s="7"/>
    </row>
    <row r="1070" spans="1:23" x14ac:dyDescent="0.25">
      <c r="A1070" s="49" t="str">
        <f t="shared" si="16"/>
        <v>41820North Coast and North BayN/A_22All</v>
      </c>
      <c r="B1070" s="7">
        <v>41820</v>
      </c>
      <c r="C1070" s="49">
        <v>22</v>
      </c>
      <c r="D1070" s="49" t="s">
        <v>47</v>
      </c>
      <c r="E1070" s="49">
        <v>1.2290713</v>
      </c>
      <c r="F1070" s="49">
        <v>1.2295224</v>
      </c>
      <c r="G1070" s="49" t="s">
        <v>33</v>
      </c>
      <c r="H1070" s="49">
        <v>1292.9880000000001</v>
      </c>
      <c r="I1070" s="49">
        <v>6634.116</v>
      </c>
      <c r="J1070" s="49">
        <v>64.851100000000002</v>
      </c>
      <c r="K1070" s="49">
        <v>1.6194320000000002E-2</v>
      </c>
      <c r="L1070" s="49">
        <v>3.104846E-2</v>
      </c>
      <c r="M1070" s="49">
        <v>3.5018000000000001E-2</v>
      </c>
      <c r="N1070" s="49">
        <v>-4.5110000000000001E-4</v>
      </c>
      <c r="O1070" s="49">
        <v>-4.5274139999999997E-2</v>
      </c>
      <c r="P1070" s="49">
        <v>-1.9010639999999999E-2</v>
      </c>
      <c r="Q1070" s="49">
        <v>-4.5110000000000001E-4</v>
      </c>
      <c r="R1070" s="49">
        <v>1.810844E-2</v>
      </c>
      <c r="S1070" s="49">
        <v>4.4371939999999999E-2</v>
      </c>
      <c r="T1070" s="49" t="s">
        <v>19</v>
      </c>
      <c r="W1070" s="7"/>
    </row>
    <row r="1071" spans="1:23" x14ac:dyDescent="0.25">
      <c r="A1071" s="49" t="str">
        <f t="shared" si="16"/>
        <v>41820North Coast and North BayN/A_12All</v>
      </c>
      <c r="B1071" s="7">
        <v>41820</v>
      </c>
      <c r="C1071" s="49">
        <v>12</v>
      </c>
      <c r="D1071" s="49" t="s">
        <v>47</v>
      </c>
      <c r="E1071" s="49">
        <v>0.89680015000000002</v>
      </c>
      <c r="F1071" s="49">
        <v>0.92361055999999997</v>
      </c>
      <c r="G1071" s="49" t="s">
        <v>33</v>
      </c>
      <c r="H1071" s="49">
        <v>1292.9880000000001</v>
      </c>
      <c r="I1071" s="49">
        <v>6634.116</v>
      </c>
      <c r="J1071" s="49">
        <v>89.483630000000005</v>
      </c>
      <c r="K1071" s="49">
        <v>2.000126E-2</v>
      </c>
      <c r="L1071" s="49">
        <v>3.7715459999999999E-2</v>
      </c>
      <c r="M1071" s="49">
        <v>4.2690800000000001E-2</v>
      </c>
      <c r="N1071" s="49">
        <v>-2.681041E-2</v>
      </c>
      <c r="O1071" s="49">
        <v>-8.145463E-2</v>
      </c>
      <c r="P1071" s="49">
        <v>-4.9436529999999999E-2</v>
      </c>
      <c r="Q1071" s="49">
        <v>-2.681041E-2</v>
      </c>
      <c r="R1071" s="49">
        <v>-4.1842900000000002E-3</v>
      </c>
      <c r="S1071" s="49">
        <v>2.783381E-2</v>
      </c>
      <c r="T1071" s="49" t="s">
        <v>19</v>
      </c>
      <c r="W1071" s="7"/>
    </row>
    <row r="1072" spans="1:23" x14ac:dyDescent="0.25">
      <c r="A1072" s="49" t="str">
        <f t="shared" si="16"/>
        <v>41820North Coast and North BayN/A_13All</v>
      </c>
      <c r="B1072" s="7">
        <v>41820</v>
      </c>
      <c r="C1072" s="49">
        <v>13</v>
      </c>
      <c r="D1072" s="49" t="s">
        <v>47</v>
      </c>
      <c r="E1072" s="49">
        <v>1.1544428</v>
      </c>
      <c r="F1072" s="49">
        <v>1.1136499</v>
      </c>
      <c r="G1072" s="49" t="s">
        <v>33</v>
      </c>
      <c r="H1072" s="49">
        <v>1292.9880000000001</v>
      </c>
      <c r="I1072" s="49">
        <v>6634.116</v>
      </c>
      <c r="J1072" s="49">
        <v>94.196830000000006</v>
      </c>
      <c r="K1072" s="49">
        <v>2.3675430000000001E-2</v>
      </c>
      <c r="L1072" s="49">
        <v>4.3508709999999999E-2</v>
      </c>
      <c r="M1072" s="49">
        <v>4.9533199999999999E-2</v>
      </c>
      <c r="N1072" s="49">
        <v>4.07929E-2</v>
      </c>
      <c r="O1072" s="49">
        <v>-2.2609600000000001E-2</v>
      </c>
      <c r="P1072" s="49">
        <v>1.4540300000000001E-2</v>
      </c>
      <c r="Q1072" s="49">
        <v>4.07929E-2</v>
      </c>
      <c r="R1072" s="49">
        <v>6.7045499999999994E-2</v>
      </c>
      <c r="S1072" s="49">
        <v>0.10419539999999999</v>
      </c>
      <c r="T1072" s="49" t="s">
        <v>19</v>
      </c>
      <c r="W1072" s="7"/>
    </row>
    <row r="1073" spans="1:23" x14ac:dyDescent="0.25">
      <c r="A1073" s="49" t="str">
        <f t="shared" si="16"/>
        <v>41820North Coast and North BayN/A_2All</v>
      </c>
      <c r="B1073" s="7">
        <v>41820</v>
      </c>
      <c r="C1073" s="49">
        <v>2</v>
      </c>
      <c r="D1073" s="49" t="s">
        <v>47</v>
      </c>
      <c r="E1073" s="49">
        <v>0.59070328000000005</v>
      </c>
      <c r="F1073" s="49">
        <v>0.57691484999999998</v>
      </c>
      <c r="G1073" s="49" t="s">
        <v>33</v>
      </c>
      <c r="H1073" s="49">
        <v>1292.9880000000001</v>
      </c>
      <c r="I1073" s="49">
        <v>6634.116</v>
      </c>
      <c r="J1073" s="49">
        <v>62</v>
      </c>
      <c r="K1073" s="49">
        <v>9.3057599999999997E-3</v>
      </c>
      <c r="L1073" s="49">
        <v>1.6744909999999998E-2</v>
      </c>
      <c r="M1073" s="49">
        <v>1.9157E-2</v>
      </c>
      <c r="N1073" s="49">
        <v>1.3788430000000001E-2</v>
      </c>
      <c r="O1073" s="49">
        <v>-1.0732530000000001E-2</v>
      </c>
      <c r="P1073" s="49">
        <v>3.6352200000000002E-3</v>
      </c>
      <c r="Q1073" s="49">
        <v>1.3788430000000001E-2</v>
      </c>
      <c r="R1073" s="49">
        <v>2.394164E-2</v>
      </c>
      <c r="S1073" s="49">
        <v>3.8309389999999999E-2</v>
      </c>
      <c r="T1073" s="49" t="s">
        <v>19</v>
      </c>
      <c r="W1073" s="7"/>
    </row>
    <row r="1074" spans="1:23" x14ac:dyDescent="0.25">
      <c r="A1074" s="49" t="str">
        <f t="shared" si="16"/>
        <v>41820North Coast and North BayN/A_19All</v>
      </c>
      <c r="B1074" s="7">
        <v>41820</v>
      </c>
      <c r="C1074" s="49">
        <v>19</v>
      </c>
      <c r="D1074" s="49" t="s">
        <v>47</v>
      </c>
      <c r="E1074" s="49">
        <v>2.063161</v>
      </c>
      <c r="F1074" s="49">
        <v>2.2205523999999999</v>
      </c>
      <c r="G1074" s="49" t="s">
        <v>33</v>
      </c>
      <c r="H1074" s="49">
        <v>1292.9880000000001</v>
      </c>
      <c r="I1074" s="49">
        <v>6634.116</v>
      </c>
      <c r="J1074" s="49">
        <v>82.909930000000003</v>
      </c>
      <c r="K1074" s="49">
        <v>2.590955E-2</v>
      </c>
      <c r="L1074" s="49">
        <v>5.370051E-2</v>
      </c>
      <c r="M1074" s="49">
        <v>5.9624200000000002E-2</v>
      </c>
      <c r="N1074" s="49">
        <v>-0.15739139999999999</v>
      </c>
      <c r="O1074" s="49">
        <v>-0.23371038</v>
      </c>
      <c r="P1074" s="49">
        <v>-0.18899223000000001</v>
      </c>
      <c r="Q1074" s="49">
        <v>-0.15739139999999999</v>
      </c>
      <c r="R1074" s="49">
        <v>-0.12579056999999999</v>
      </c>
      <c r="S1074" s="49">
        <v>-8.1072420000000006E-2</v>
      </c>
      <c r="T1074" s="49" t="s">
        <v>19</v>
      </c>
      <c r="W1074" s="7"/>
    </row>
    <row r="1075" spans="1:23" x14ac:dyDescent="0.25">
      <c r="A1075" s="49" t="str">
        <f t="shared" si="16"/>
        <v>41820North Coast and North BayN/A_21All</v>
      </c>
      <c r="B1075" s="7">
        <v>41820</v>
      </c>
      <c r="C1075" s="49">
        <v>21</v>
      </c>
      <c r="D1075" s="49" t="s">
        <v>47</v>
      </c>
      <c r="E1075" s="49">
        <v>1.4020182000000001</v>
      </c>
      <c r="F1075" s="49">
        <v>1.5014190999999999</v>
      </c>
      <c r="G1075" s="49" t="s">
        <v>33</v>
      </c>
      <c r="H1075" s="49">
        <v>1292.9880000000001</v>
      </c>
      <c r="I1075" s="49">
        <v>6634.116</v>
      </c>
      <c r="J1075" s="49">
        <v>67.788399999999996</v>
      </c>
      <c r="K1075" s="49">
        <v>1.8879219999999999E-2</v>
      </c>
      <c r="L1075" s="49">
        <v>3.8801620000000002E-2</v>
      </c>
      <c r="M1075" s="49">
        <v>4.3150800000000003E-2</v>
      </c>
      <c r="N1075" s="49">
        <v>-9.94009E-2</v>
      </c>
      <c r="O1075" s="49">
        <v>-0.15463392000000001</v>
      </c>
      <c r="P1075" s="49">
        <v>-0.12227082</v>
      </c>
      <c r="Q1075" s="49">
        <v>-9.94009E-2</v>
      </c>
      <c r="R1075" s="49">
        <v>-7.6530979999999998E-2</v>
      </c>
      <c r="S1075" s="49">
        <v>-4.416788E-2</v>
      </c>
      <c r="T1075" s="49" t="s">
        <v>19</v>
      </c>
      <c r="W1075" s="7"/>
    </row>
    <row r="1076" spans="1:23" x14ac:dyDescent="0.25">
      <c r="A1076" s="49" t="str">
        <f t="shared" si="16"/>
        <v>41820North Coast and North BayN/A_14All</v>
      </c>
      <c r="B1076" s="7">
        <v>41820</v>
      </c>
      <c r="C1076" s="49">
        <v>14</v>
      </c>
      <c r="D1076" s="49" t="s">
        <v>47</v>
      </c>
      <c r="E1076" s="49">
        <v>1.4351313999999999</v>
      </c>
      <c r="F1076" s="49">
        <v>1.3893089000000001</v>
      </c>
      <c r="G1076" s="49" t="s">
        <v>33</v>
      </c>
      <c r="H1076" s="49">
        <v>1292.9880000000001</v>
      </c>
      <c r="I1076" s="49">
        <v>6634.116</v>
      </c>
      <c r="J1076" s="49">
        <v>93.250799999999998</v>
      </c>
      <c r="K1076" s="49">
        <v>2.6560489999999999E-2</v>
      </c>
      <c r="L1076" s="49">
        <v>5.0917850000000001E-2</v>
      </c>
      <c r="M1076" s="49">
        <v>5.7429000000000001E-2</v>
      </c>
      <c r="N1076" s="49">
        <v>4.5822500000000002E-2</v>
      </c>
      <c r="O1076" s="49">
        <v>-2.7686619999999999E-2</v>
      </c>
      <c r="P1076" s="49">
        <v>1.538513E-2</v>
      </c>
      <c r="Q1076" s="49">
        <v>4.5822500000000002E-2</v>
      </c>
      <c r="R1076" s="49">
        <v>7.6259869999999993E-2</v>
      </c>
      <c r="S1076" s="49">
        <v>0.11933162</v>
      </c>
      <c r="T1076" s="49" t="s">
        <v>19</v>
      </c>
      <c r="W1076" s="7"/>
    </row>
    <row r="1077" spans="1:23" x14ac:dyDescent="0.25">
      <c r="A1077" s="49" t="str">
        <f t="shared" si="16"/>
        <v>41820North Coast and North BayN/A_23All</v>
      </c>
      <c r="B1077" s="7">
        <v>41820</v>
      </c>
      <c r="C1077" s="49">
        <v>23</v>
      </c>
      <c r="D1077" s="49" t="s">
        <v>47</v>
      </c>
      <c r="E1077" s="49">
        <v>1.0045390000000001</v>
      </c>
      <c r="F1077" s="49">
        <v>0.97275811000000001</v>
      </c>
      <c r="G1077" s="49" t="s">
        <v>33</v>
      </c>
      <c r="H1077" s="49">
        <v>1292.9880000000001</v>
      </c>
      <c r="I1077" s="49">
        <v>6634.116</v>
      </c>
      <c r="J1077" s="49">
        <v>62.85219</v>
      </c>
      <c r="K1077" s="49">
        <v>1.4046599999999999E-2</v>
      </c>
      <c r="L1077" s="49">
        <v>2.616839E-2</v>
      </c>
      <c r="M1077" s="49">
        <v>2.9700000000000001E-2</v>
      </c>
      <c r="N1077" s="49">
        <v>3.1780889999999999E-2</v>
      </c>
      <c r="O1077" s="49">
        <v>-6.2351100000000003E-3</v>
      </c>
      <c r="P1077" s="49">
        <v>1.6039890000000001E-2</v>
      </c>
      <c r="Q1077" s="49">
        <v>3.1780889999999999E-2</v>
      </c>
      <c r="R1077" s="49">
        <v>4.7521889999999997E-2</v>
      </c>
      <c r="S1077" s="49">
        <v>6.979689E-2</v>
      </c>
      <c r="T1077" s="49" t="s">
        <v>19</v>
      </c>
      <c r="W1077" s="7"/>
    </row>
    <row r="1078" spans="1:23" x14ac:dyDescent="0.25">
      <c r="A1078" s="49" t="str">
        <f t="shared" si="16"/>
        <v>41820North Coast and North BayN/A_17All</v>
      </c>
      <c r="B1078" s="7">
        <v>41820</v>
      </c>
      <c r="C1078" s="49">
        <v>17</v>
      </c>
      <c r="D1078" s="49" t="s">
        <v>47</v>
      </c>
      <c r="E1078" s="49">
        <v>2.0215611</v>
      </c>
      <c r="F1078" s="49">
        <v>1.6312682000000001</v>
      </c>
      <c r="G1078" s="49" t="s">
        <v>33</v>
      </c>
      <c r="H1078" s="49">
        <v>1292.9880000000001</v>
      </c>
      <c r="I1078" s="49">
        <v>6634.116</v>
      </c>
      <c r="J1078" s="49">
        <v>89.360919999999993</v>
      </c>
      <c r="K1078" s="49">
        <v>2.8055199999999999E-2</v>
      </c>
      <c r="L1078" s="49">
        <v>4.3462300000000002E-2</v>
      </c>
      <c r="M1078" s="49">
        <v>5.1730699999999998E-2</v>
      </c>
      <c r="N1078" s="49">
        <v>0.3902929</v>
      </c>
      <c r="O1078" s="49">
        <v>0.32407760000000002</v>
      </c>
      <c r="P1078" s="49">
        <v>0.36287563</v>
      </c>
      <c r="Q1078" s="49">
        <v>0.3902929</v>
      </c>
      <c r="R1078" s="49">
        <v>0.41771016999999999</v>
      </c>
      <c r="S1078" s="49">
        <v>0.45650819999999998</v>
      </c>
      <c r="T1078" s="49" t="s">
        <v>19</v>
      </c>
      <c r="W1078" s="7"/>
    </row>
    <row r="1079" spans="1:23" x14ac:dyDescent="0.25">
      <c r="A1079" s="49" t="str">
        <f t="shared" si="16"/>
        <v>41820North Coast and North BayN/A_5All</v>
      </c>
      <c r="B1079" s="7">
        <v>41820</v>
      </c>
      <c r="C1079" s="49">
        <v>5</v>
      </c>
      <c r="D1079" s="49" t="s">
        <v>47</v>
      </c>
      <c r="E1079" s="49">
        <v>0.50564374000000001</v>
      </c>
      <c r="F1079" s="49">
        <v>0.49279854000000001</v>
      </c>
      <c r="G1079" s="49" t="s">
        <v>33</v>
      </c>
      <c r="H1079" s="49">
        <v>1292.9880000000001</v>
      </c>
      <c r="I1079" s="49">
        <v>6634.116</v>
      </c>
      <c r="J1079" s="49">
        <v>58.947119999999998</v>
      </c>
      <c r="K1079" s="49">
        <v>7.7292000000000003E-3</v>
      </c>
      <c r="L1079" s="49">
        <v>1.257604E-2</v>
      </c>
      <c r="M1079" s="49">
        <v>1.47613E-2</v>
      </c>
      <c r="N1079" s="49">
        <v>1.2845199999999999E-2</v>
      </c>
      <c r="O1079" s="49">
        <v>-6.0492599999999999E-3</v>
      </c>
      <c r="P1079" s="49">
        <v>5.0217100000000004E-3</v>
      </c>
      <c r="Q1079" s="49">
        <v>1.2845199999999999E-2</v>
      </c>
      <c r="R1079" s="49">
        <v>2.066869E-2</v>
      </c>
      <c r="S1079" s="49">
        <v>3.1739660000000003E-2</v>
      </c>
      <c r="T1079" s="49" t="s">
        <v>19</v>
      </c>
      <c r="W1079" s="7"/>
    </row>
    <row r="1080" spans="1:23" x14ac:dyDescent="0.25">
      <c r="A1080" s="49" t="str">
        <f t="shared" si="16"/>
        <v>41820North Coast and North BayN/A_4All</v>
      </c>
      <c r="B1080" s="7">
        <v>41820</v>
      </c>
      <c r="C1080" s="49">
        <v>4</v>
      </c>
      <c r="D1080" s="49" t="s">
        <v>47</v>
      </c>
      <c r="E1080" s="49">
        <v>0.51458176</v>
      </c>
      <c r="F1080" s="49">
        <v>0.50266292000000001</v>
      </c>
      <c r="G1080" s="49" t="s">
        <v>33</v>
      </c>
      <c r="H1080" s="49">
        <v>1292.9880000000001</v>
      </c>
      <c r="I1080" s="49">
        <v>6634.116</v>
      </c>
      <c r="J1080" s="49">
        <v>60.004359999999998</v>
      </c>
      <c r="K1080" s="49">
        <v>7.7721999999999999E-3</v>
      </c>
      <c r="L1080" s="49">
        <v>1.4047169999999999E-2</v>
      </c>
      <c r="M1080" s="49">
        <v>1.6053999999999999E-2</v>
      </c>
      <c r="N1080" s="49">
        <v>1.191884E-2</v>
      </c>
      <c r="O1080" s="49">
        <v>-8.6302800000000006E-3</v>
      </c>
      <c r="P1080" s="49">
        <v>3.4102199999999998E-3</v>
      </c>
      <c r="Q1080" s="49">
        <v>1.191884E-2</v>
      </c>
      <c r="R1080" s="49">
        <v>2.0427460000000001E-2</v>
      </c>
      <c r="S1080" s="49">
        <v>3.2467959999999997E-2</v>
      </c>
      <c r="T1080" s="49" t="s">
        <v>19</v>
      </c>
      <c r="W1080" s="7"/>
    </row>
    <row r="1081" spans="1:23" x14ac:dyDescent="0.25">
      <c r="A1081" s="49" t="str">
        <f t="shared" si="16"/>
        <v>41820North Coast and North BayN/A_15All</v>
      </c>
      <c r="B1081" s="7">
        <v>41820</v>
      </c>
      <c r="C1081" s="49">
        <v>15</v>
      </c>
      <c r="D1081" s="49" t="s">
        <v>47</v>
      </c>
      <c r="E1081" s="49">
        <v>1.6797133</v>
      </c>
      <c r="F1081" s="49">
        <v>1.5357247000000001</v>
      </c>
      <c r="G1081" s="49" t="s">
        <v>33</v>
      </c>
      <c r="H1081" s="49">
        <v>1292.9880000000001</v>
      </c>
      <c r="I1081" s="49">
        <v>6634.116</v>
      </c>
      <c r="J1081" s="49">
        <v>92.082840000000004</v>
      </c>
      <c r="K1081" s="49">
        <v>2.8267380000000002E-2</v>
      </c>
      <c r="L1081" s="49">
        <v>5.1794769999999997E-2</v>
      </c>
      <c r="M1081" s="49">
        <v>5.9006299999999998E-2</v>
      </c>
      <c r="N1081" s="49">
        <v>0.14398859999999999</v>
      </c>
      <c r="O1081" s="49">
        <v>6.846054E-2</v>
      </c>
      <c r="P1081" s="49">
        <v>0.11271526</v>
      </c>
      <c r="Q1081" s="49">
        <v>0.14398859999999999</v>
      </c>
      <c r="R1081" s="49">
        <v>0.17526194</v>
      </c>
      <c r="S1081" s="49">
        <v>0.21951666</v>
      </c>
      <c r="T1081" s="49" t="s">
        <v>19</v>
      </c>
      <c r="W1081" s="7"/>
    </row>
    <row r="1082" spans="1:23" x14ac:dyDescent="0.25">
      <c r="A1082" s="49" t="str">
        <f t="shared" si="16"/>
        <v>41850North Coast and North Bay1_18All</v>
      </c>
      <c r="B1082" s="7">
        <v>41850</v>
      </c>
      <c r="C1082" s="49">
        <v>18</v>
      </c>
      <c r="D1082" s="49" t="s">
        <v>47</v>
      </c>
      <c r="E1082" s="49">
        <v>1.5745625999999999</v>
      </c>
      <c r="F1082" s="49">
        <v>1.3670045</v>
      </c>
      <c r="G1082" s="49">
        <v>1</v>
      </c>
      <c r="H1082" s="49">
        <v>879.11099999999999</v>
      </c>
      <c r="I1082" s="49">
        <v>8814.2710000000006</v>
      </c>
      <c r="J1082" s="49">
        <v>84.002790000000005</v>
      </c>
      <c r="K1082" s="49">
        <v>1.4535080000000001E-2</v>
      </c>
      <c r="L1082" s="49">
        <v>1.27528E-2</v>
      </c>
      <c r="M1082" s="49">
        <v>7.8920900000000002E-2</v>
      </c>
      <c r="N1082" s="49">
        <v>0.2075581</v>
      </c>
      <c r="O1082" s="49">
        <v>0.10653935</v>
      </c>
      <c r="P1082" s="49">
        <v>0.16573002000000001</v>
      </c>
      <c r="Q1082" s="49">
        <v>0.2075581</v>
      </c>
      <c r="R1082" s="49">
        <v>0.24938618000000001</v>
      </c>
      <c r="S1082" s="49">
        <v>0.30857685000000001</v>
      </c>
      <c r="T1082" s="49" t="s">
        <v>19</v>
      </c>
      <c r="W1082" s="7"/>
    </row>
    <row r="1083" spans="1:23" x14ac:dyDescent="0.25">
      <c r="A1083" s="49" t="str">
        <f t="shared" si="16"/>
        <v>41850North Coast and North Bay1_1All</v>
      </c>
      <c r="B1083" s="7">
        <v>41850</v>
      </c>
      <c r="C1083" s="49">
        <v>1</v>
      </c>
      <c r="D1083" s="49" t="s">
        <v>47</v>
      </c>
      <c r="E1083" s="49">
        <v>0.62339666000000005</v>
      </c>
      <c r="F1083" s="49">
        <v>0.58689999999999998</v>
      </c>
      <c r="G1083" s="49">
        <v>1</v>
      </c>
      <c r="H1083" s="49">
        <v>879.11099999999999</v>
      </c>
      <c r="I1083" s="49">
        <v>8814.2710000000006</v>
      </c>
      <c r="J1083" s="49">
        <v>60.900089999999999</v>
      </c>
      <c r="K1083" s="49">
        <v>5.8188399999999996E-3</v>
      </c>
      <c r="L1083" s="49">
        <v>5.02849E-3</v>
      </c>
      <c r="M1083" s="49">
        <v>3.13902E-2</v>
      </c>
      <c r="N1083" s="49">
        <v>3.649666E-2</v>
      </c>
      <c r="O1083" s="49">
        <v>-3.6828E-3</v>
      </c>
      <c r="P1083" s="49">
        <v>1.9859849999999998E-2</v>
      </c>
      <c r="Q1083" s="49">
        <v>3.649666E-2</v>
      </c>
      <c r="R1083" s="49">
        <v>5.3133470000000002E-2</v>
      </c>
      <c r="S1083" s="49">
        <v>7.667612E-2</v>
      </c>
      <c r="T1083" s="49" t="s">
        <v>19</v>
      </c>
      <c r="W1083" s="7"/>
    </row>
    <row r="1084" spans="1:23" x14ac:dyDescent="0.25">
      <c r="A1084" s="49" t="str">
        <f t="shared" si="16"/>
        <v>41850North Coast and North Bay1_11All</v>
      </c>
      <c r="B1084" s="7">
        <v>41850</v>
      </c>
      <c r="C1084" s="49">
        <v>11</v>
      </c>
      <c r="D1084" s="49" t="s">
        <v>47</v>
      </c>
      <c r="E1084" s="49">
        <v>0.61561591999999998</v>
      </c>
      <c r="F1084" s="49">
        <v>0.60371235999999995</v>
      </c>
      <c r="G1084" s="49">
        <v>1</v>
      </c>
      <c r="H1084" s="49">
        <v>879.11099999999999</v>
      </c>
      <c r="I1084" s="49">
        <v>8814.2710000000006</v>
      </c>
      <c r="J1084" s="49">
        <v>68.57938</v>
      </c>
      <c r="K1084" s="49">
        <v>7.3827500000000004E-3</v>
      </c>
      <c r="L1084" s="49">
        <v>6.8840500000000001E-3</v>
      </c>
      <c r="M1084" s="49">
        <v>4.11901E-2</v>
      </c>
      <c r="N1084" s="49">
        <v>1.1903560000000001E-2</v>
      </c>
      <c r="O1084" s="49">
        <v>-4.0819769999999998E-2</v>
      </c>
      <c r="P1084" s="49">
        <v>-9.9271900000000007E-3</v>
      </c>
      <c r="Q1084" s="49">
        <v>1.1903560000000001E-2</v>
      </c>
      <c r="R1084" s="49">
        <v>3.3734310000000003E-2</v>
      </c>
      <c r="S1084" s="49">
        <v>6.4626890000000006E-2</v>
      </c>
      <c r="T1084" s="49" t="s">
        <v>19</v>
      </c>
      <c r="W1084" s="7"/>
    </row>
    <row r="1085" spans="1:23" x14ac:dyDescent="0.25">
      <c r="A1085" s="49" t="str">
        <f t="shared" si="16"/>
        <v>41850North Coast and North Bay1_24All</v>
      </c>
      <c r="B1085" s="7">
        <v>41850</v>
      </c>
      <c r="C1085" s="49">
        <v>24</v>
      </c>
      <c r="D1085" s="49" t="s">
        <v>47</v>
      </c>
      <c r="E1085" s="49">
        <v>0.73603812999999996</v>
      </c>
      <c r="F1085" s="49">
        <v>0.70867959999999997</v>
      </c>
      <c r="G1085" s="49">
        <v>1</v>
      </c>
      <c r="H1085" s="49">
        <v>879.11099999999999</v>
      </c>
      <c r="I1085" s="49">
        <v>8814.2710000000006</v>
      </c>
      <c r="J1085" s="49">
        <v>60.126519999999999</v>
      </c>
      <c r="K1085" s="49">
        <v>6.0987599999999999E-3</v>
      </c>
      <c r="L1085" s="49">
        <v>5.8978299999999997E-3</v>
      </c>
      <c r="M1085" s="49">
        <v>3.4614800000000001E-2</v>
      </c>
      <c r="N1085" s="49">
        <v>2.7358529999999999E-2</v>
      </c>
      <c r="O1085" s="49">
        <v>-1.6948410000000001E-2</v>
      </c>
      <c r="P1085" s="49">
        <v>9.0126900000000003E-3</v>
      </c>
      <c r="Q1085" s="49">
        <v>2.7358529999999999E-2</v>
      </c>
      <c r="R1085" s="49">
        <v>4.5704370000000001E-2</v>
      </c>
      <c r="S1085" s="49">
        <v>7.1665469999999995E-2</v>
      </c>
      <c r="T1085" s="49" t="s">
        <v>19</v>
      </c>
      <c r="W1085" s="7"/>
    </row>
    <row r="1086" spans="1:23" x14ac:dyDescent="0.25">
      <c r="A1086" s="49" t="str">
        <f t="shared" si="16"/>
        <v>41850North Coast and North Bay1_8All</v>
      </c>
      <c r="B1086" s="7">
        <v>41850</v>
      </c>
      <c r="C1086" s="49">
        <v>8</v>
      </c>
      <c r="D1086" s="49" t="s">
        <v>47</v>
      </c>
      <c r="E1086" s="49">
        <v>0.65385494</v>
      </c>
      <c r="F1086" s="49">
        <v>0.61783980000000005</v>
      </c>
      <c r="G1086" s="49">
        <v>1</v>
      </c>
      <c r="H1086" s="49">
        <v>879.11099999999999</v>
      </c>
      <c r="I1086" s="49">
        <v>8814.2710000000006</v>
      </c>
      <c r="J1086" s="49">
        <v>58.460799999999999</v>
      </c>
      <c r="K1086" s="49">
        <v>5.0387499999999998E-3</v>
      </c>
      <c r="L1086" s="49">
        <v>4.6534899999999997E-3</v>
      </c>
      <c r="M1086" s="49">
        <v>2.7988800000000001E-2</v>
      </c>
      <c r="N1086" s="49">
        <v>3.6015140000000001E-2</v>
      </c>
      <c r="O1086" s="49">
        <v>1.8948000000000001E-4</v>
      </c>
      <c r="P1086" s="49">
        <v>2.1181080000000001E-2</v>
      </c>
      <c r="Q1086" s="49">
        <v>3.6015140000000001E-2</v>
      </c>
      <c r="R1086" s="49">
        <v>5.0849199999999997E-2</v>
      </c>
      <c r="S1086" s="49">
        <v>7.1840799999999996E-2</v>
      </c>
      <c r="T1086" s="49" t="s">
        <v>19</v>
      </c>
      <c r="W1086" s="7"/>
    </row>
    <row r="1087" spans="1:23" x14ac:dyDescent="0.25">
      <c r="A1087" s="49" t="str">
        <f t="shared" si="16"/>
        <v>41850North Coast and North Bay1_6All</v>
      </c>
      <c r="B1087" s="7">
        <v>41850</v>
      </c>
      <c r="C1087" s="49">
        <v>6</v>
      </c>
      <c r="D1087" s="49" t="s">
        <v>47</v>
      </c>
      <c r="E1087" s="49">
        <v>0.51413184000000001</v>
      </c>
      <c r="F1087" s="49">
        <v>0.50156031999999995</v>
      </c>
      <c r="G1087" s="49">
        <v>1</v>
      </c>
      <c r="H1087" s="49">
        <v>879.11099999999999</v>
      </c>
      <c r="I1087" s="49">
        <v>8814.2710000000006</v>
      </c>
      <c r="J1087" s="49">
        <v>56.92062</v>
      </c>
      <c r="K1087" s="49">
        <v>4.0747500000000002E-3</v>
      </c>
      <c r="L1087" s="49">
        <v>3.8149299999999998E-3</v>
      </c>
      <c r="M1087" s="49">
        <v>2.27767E-2</v>
      </c>
      <c r="N1087" s="49">
        <v>1.2571519999999999E-2</v>
      </c>
      <c r="O1087" s="49">
        <v>-1.6582659999999999E-2</v>
      </c>
      <c r="P1087" s="49">
        <v>4.9987000000000002E-4</v>
      </c>
      <c r="Q1087" s="49">
        <v>1.2571519999999999E-2</v>
      </c>
      <c r="R1087" s="49">
        <v>2.4643169999999999E-2</v>
      </c>
      <c r="S1087" s="49">
        <v>4.1725699999999998E-2</v>
      </c>
      <c r="T1087" s="49" t="s">
        <v>19</v>
      </c>
      <c r="W1087" s="7"/>
    </row>
    <row r="1088" spans="1:23" x14ac:dyDescent="0.25">
      <c r="A1088" s="49" t="str">
        <f t="shared" si="16"/>
        <v>41850North Coast and North Bay1_2All</v>
      </c>
      <c r="B1088" s="7">
        <v>41850</v>
      </c>
      <c r="C1088" s="49">
        <v>2</v>
      </c>
      <c r="D1088" s="49" t="s">
        <v>47</v>
      </c>
      <c r="E1088" s="49">
        <v>0.55284904000000001</v>
      </c>
      <c r="F1088" s="49">
        <v>0.51023262999999996</v>
      </c>
      <c r="G1088" s="49">
        <v>1</v>
      </c>
      <c r="H1088" s="49">
        <v>879.11099999999999</v>
      </c>
      <c r="I1088" s="49">
        <v>8814.2710000000006</v>
      </c>
      <c r="J1088" s="49">
        <v>59.814749999999997</v>
      </c>
      <c r="K1088" s="49">
        <v>5.12036E-3</v>
      </c>
      <c r="L1088" s="49">
        <v>4.1603500000000002E-3</v>
      </c>
      <c r="M1088" s="49">
        <v>2.69346E-2</v>
      </c>
      <c r="N1088" s="49">
        <v>4.261641E-2</v>
      </c>
      <c r="O1088" s="49">
        <v>8.1401200000000007E-3</v>
      </c>
      <c r="P1088" s="49">
        <v>2.8341069999999999E-2</v>
      </c>
      <c r="Q1088" s="49">
        <v>4.261641E-2</v>
      </c>
      <c r="R1088" s="49">
        <v>5.6891749999999998E-2</v>
      </c>
      <c r="S1088" s="49">
        <v>7.70927E-2</v>
      </c>
      <c r="T1088" s="49" t="s">
        <v>19</v>
      </c>
      <c r="W1088" s="7"/>
    </row>
    <row r="1089" spans="1:23" x14ac:dyDescent="0.25">
      <c r="A1089" s="49" t="str">
        <f t="shared" si="16"/>
        <v>41850North Coast and North Bay1_21All</v>
      </c>
      <c r="B1089" s="7">
        <v>41850</v>
      </c>
      <c r="C1089" s="49">
        <v>21</v>
      </c>
      <c r="D1089" s="49" t="s">
        <v>47</v>
      </c>
      <c r="E1089" s="49">
        <v>1.3203757</v>
      </c>
      <c r="F1089" s="49">
        <v>1.1620847000000001</v>
      </c>
      <c r="G1089" s="49">
        <v>1</v>
      </c>
      <c r="H1089" s="49">
        <v>879.11099999999999</v>
      </c>
      <c r="I1089" s="49">
        <v>8814.2710000000006</v>
      </c>
      <c r="J1089" s="49">
        <v>68.556870000000004</v>
      </c>
      <c r="K1089" s="49">
        <v>1.039517E-2</v>
      </c>
      <c r="L1089" s="49">
        <v>8.9042300000000008E-3</v>
      </c>
      <c r="M1089" s="49">
        <v>5.5869099999999998E-2</v>
      </c>
      <c r="N1089" s="49">
        <v>0.15829099999999999</v>
      </c>
      <c r="O1089" s="49">
        <v>8.6778549999999996E-2</v>
      </c>
      <c r="P1089" s="49">
        <v>0.12868038000000001</v>
      </c>
      <c r="Q1089" s="49">
        <v>0.15829099999999999</v>
      </c>
      <c r="R1089" s="49">
        <v>0.18790161999999999</v>
      </c>
      <c r="S1089" s="49">
        <v>0.22980344999999999</v>
      </c>
      <c r="T1089" s="49" t="s">
        <v>19</v>
      </c>
      <c r="W1089" s="7"/>
    </row>
    <row r="1090" spans="1:23" x14ac:dyDescent="0.25">
      <c r="A1090" s="49" t="str">
        <f t="shared" si="16"/>
        <v>41850North Coast and North Bay1_12All</v>
      </c>
      <c r="B1090" s="7">
        <v>41850</v>
      </c>
      <c r="C1090" s="49">
        <v>12</v>
      </c>
      <c r="D1090" s="49" t="s">
        <v>47</v>
      </c>
      <c r="E1090" s="49">
        <v>0.60541502000000003</v>
      </c>
      <c r="F1090" s="49">
        <v>0.63177947999999995</v>
      </c>
      <c r="G1090" s="49">
        <v>1</v>
      </c>
      <c r="H1090" s="49">
        <v>879.11099999999999</v>
      </c>
      <c r="I1090" s="49">
        <v>8814.2710000000006</v>
      </c>
      <c r="J1090" s="49">
        <v>74.033240000000006</v>
      </c>
      <c r="K1090" s="49">
        <v>7.8994300000000007E-3</v>
      </c>
      <c r="L1090" s="49">
        <v>7.7868399999999997E-3</v>
      </c>
      <c r="M1090" s="49">
        <v>4.5252599999999997E-2</v>
      </c>
      <c r="N1090" s="49">
        <v>-2.6364459999999999E-2</v>
      </c>
      <c r="O1090" s="49">
        <v>-8.4287790000000001E-2</v>
      </c>
      <c r="P1090" s="49">
        <v>-5.0348339999999998E-2</v>
      </c>
      <c r="Q1090" s="49">
        <v>-2.6364459999999999E-2</v>
      </c>
      <c r="R1090" s="49">
        <v>-2.3805800000000002E-3</v>
      </c>
      <c r="S1090" s="49">
        <v>3.1558870000000003E-2</v>
      </c>
      <c r="T1090" s="49" t="s">
        <v>19</v>
      </c>
      <c r="W1090" s="7"/>
    </row>
    <row r="1091" spans="1:23" x14ac:dyDescent="0.25">
      <c r="A1091" s="49" t="str">
        <f t="shared" ref="A1091:A1154" si="17">CONCATENATE(B1091,D1091,G1091,"_",C1091,T1091)</f>
        <v>41850North Coast and North Bay1_10All</v>
      </c>
      <c r="B1091" s="7">
        <v>41850</v>
      </c>
      <c r="C1091" s="49">
        <v>10</v>
      </c>
      <c r="D1091" s="49" t="s">
        <v>47</v>
      </c>
      <c r="E1091" s="49">
        <v>0.64079370999999996</v>
      </c>
      <c r="F1091" s="49">
        <v>0.62709146999999998</v>
      </c>
      <c r="G1091" s="49">
        <v>1</v>
      </c>
      <c r="H1091" s="49">
        <v>879.11099999999999</v>
      </c>
      <c r="I1091" s="49">
        <v>8814.2710000000006</v>
      </c>
      <c r="J1091" s="49">
        <v>63.583350000000003</v>
      </c>
      <c r="K1091" s="49">
        <v>6.3153000000000003E-3</v>
      </c>
      <c r="L1091" s="49">
        <v>6.0405800000000003E-3</v>
      </c>
      <c r="M1091" s="49">
        <v>3.56567E-2</v>
      </c>
      <c r="N1091" s="49">
        <v>1.3702239999999999E-2</v>
      </c>
      <c r="O1091" s="49">
        <v>-3.1938340000000003E-2</v>
      </c>
      <c r="P1091" s="49">
        <v>-5.1958100000000004E-3</v>
      </c>
      <c r="Q1091" s="49">
        <v>1.3702239999999999E-2</v>
      </c>
      <c r="R1091" s="49">
        <v>3.2600289999999997E-2</v>
      </c>
      <c r="S1091" s="49">
        <v>5.9342819999999998E-2</v>
      </c>
      <c r="T1091" s="49" t="s">
        <v>19</v>
      </c>
      <c r="W1091" s="7"/>
    </row>
    <row r="1092" spans="1:23" x14ac:dyDescent="0.25">
      <c r="A1092" s="49" t="str">
        <f t="shared" si="17"/>
        <v>41850North Coast and North Bay1_16All</v>
      </c>
      <c r="B1092" s="7">
        <v>41850</v>
      </c>
      <c r="C1092" s="49">
        <v>16</v>
      </c>
      <c r="D1092" s="49" t="s">
        <v>47</v>
      </c>
      <c r="E1092" s="49">
        <v>1.076465</v>
      </c>
      <c r="F1092" s="49">
        <v>1.0643670000000001</v>
      </c>
      <c r="G1092" s="49">
        <v>1</v>
      </c>
      <c r="H1092" s="49">
        <v>879.11099999999999</v>
      </c>
      <c r="I1092" s="49">
        <v>8814.2710000000006</v>
      </c>
      <c r="J1092" s="49">
        <v>87.579070000000002</v>
      </c>
      <c r="K1092" s="49">
        <v>1.292103E-2</v>
      </c>
      <c r="L1092" s="49">
        <v>1.1389379999999999E-2</v>
      </c>
      <c r="M1092" s="49">
        <v>7.0297999999999999E-2</v>
      </c>
      <c r="N1092" s="49">
        <v>1.2097999999999999E-2</v>
      </c>
      <c r="O1092" s="49">
        <v>-7.7883439999999998E-2</v>
      </c>
      <c r="P1092" s="49">
        <v>-2.5159939999999999E-2</v>
      </c>
      <c r="Q1092" s="49">
        <v>1.2097999999999999E-2</v>
      </c>
      <c r="R1092" s="49">
        <v>4.9355940000000001E-2</v>
      </c>
      <c r="S1092" s="49">
        <v>0.10207943999999999</v>
      </c>
      <c r="T1092" s="49" t="s">
        <v>19</v>
      </c>
      <c r="W1092" s="7"/>
    </row>
    <row r="1093" spans="1:23" x14ac:dyDescent="0.25">
      <c r="A1093" s="49" t="str">
        <f t="shared" si="17"/>
        <v>41850North Coast and North Bay1_5All</v>
      </c>
      <c r="B1093" s="7">
        <v>41850</v>
      </c>
      <c r="C1093" s="49">
        <v>5</v>
      </c>
      <c r="D1093" s="49" t="s">
        <v>47</v>
      </c>
      <c r="E1093" s="49">
        <v>0.48105648000000001</v>
      </c>
      <c r="F1093" s="49">
        <v>0.45625847000000003</v>
      </c>
      <c r="G1093" s="49">
        <v>1</v>
      </c>
      <c r="H1093" s="49">
        <v>879.11099999999999</v>
      </c>
      <c r="I1093" s="49">
        <v>8814.2710000000006</v>
      </c>
      <c r="J1093" s="49">
        <v>57.419620000000002</v>
      </c>
      <c r="K1093" s="49">
        <v>3.7799600000000002E-3</v>
      </c>
      <c r="L1093" s="49">
        <v>3.2585299999999999E-3</v>
      </c>
      <c r="M1093" s="49">
        <v>2.0370099999999999E-2</v>
      </c>
      <c r="N1093" s="49">
        <v>2.4798009999999999E-2</v>
      </c>
      <c r="O1093" s="49">
        <v>-1.2757199999999999E-3</v>
      </c>
      <c r="P1093" s="49">
        <v>1.400186E-2</v>
      </c>
      <c r="Q1093" s="49">
        <v>2.4798009999999999E-2</v>
      </c>
      <c r="R1093" s="49">
        <v>3.559416E-2</v>
      </c>
      <c r="S1093" s="49">
        <v>5.0871739999999999E-2</v>
      </c>
      <c r="T1093" s="49" t="s">
        <v>19</v>
      </c>
      <c r="W1093" s="7"/>
    </row>
    <row r="1094" spans="1:23" x14ac:dyDescent="0.25">
      <c r="A1094" s="49" t="str">
        <f t="shared" si="17"/>
        <v>41850North Coast and North Bay1_15All</v>
      </c>
      <c r="B1094" s="7">
        <v>41850</v>
      </c>
      <c r="C1094" s="49">
        <v>15</v>
      </c>
      <c r="D1094" s="49" t="s">
        <v>47</v>
      </c>
      <c r="E1094" s="49">
        <v>0.84403094000000001</v>
      </c>
      <c r="F1094" s="49">
        <v>0.80461742999999997</v>
      </c>
      <c r="G1094" s="49">
        <v>1</v>
      </c>
      <c r="H1094" s="49">
        <v>879.11099999999999</v>
      </c>
      <c r="I1094" s="49">
        <v>8814.2710000000006</v>
      </c>
      <c r="J1094" s="49">
        <v>86.539879999999997</v>
      </c>
      <c r="K1094" s="49">
        <v>1.153795E-2</v>
      </c>
      <c r="L1094" s="49">
        <v>9.5699900000000004E-3</v>
      </c>
      <c r="M1094" s="49">
        <v>6.11943E-2</v>
      </c>
      <c r="N1094" s="49">
        <v>3.9413509999999999E-2</v>
      </c>
      <c r="O1094" s="49">
        <v>-3.8915190000000002E-2</v>
      </c>
      <c r="P1094" s="49">
        <v>6.9805300000000004E-3</v>
      </c>
      <c r="Q1094" s="49">
        <v>3.9413509999999999E-2</v>
      </c>
      <c r="R1094" s="49">
        <v>7.1846489999999999E-2</v>
      </c>
      <c r="S1094" s="49">
        <v>0.11774221</v>
      </c>
      <c r="T1094" s="49" t="s">
        <v>19</v>
      </c>
      <c r="W1094" s="7"/>
    </row>
    <row r="1095" spans="1:23" x14ac:dyDescent="0.25">
      <c r="A1095" s="49" t="str">
        <f t="shared" si="17"/>
        <v>41850North Coast and North Bay1_22All</v>
      </c>
      <c r="B1095" s="7">
        <v>41850</v>
      </c>
      <c r="C1095" s="49">
        <v>22</v>
      </c>
      <c r="D1095" s="49" t="s">
        <v>47</v>
      </c>
      <c r="E1095" s="49">
        <v>1.1526331999999999</v>
      </c>
      <c r="F1095" s="49">
        <v>1.0713357999999999</v>
      </c>
      <c r="G1095" s="49">
        <v>1</v>
      </c>
      <c r="H1095" s="49">
        <v>879.11099999999999</v>
      </c>
      <c r="I1095" s="49">
        <v>8814.2710000000006</v>
      </c>
      <c r="J1095" s="49">
        <v>64.249070000000003</v>
      </c>
      <c r="K1095" s="49">
        <v>8.6135799999999992E-3</v>
      </c>
      <c r="L1095" s="49">
        <v>7.8473099999999997E-3</v>
      </c>
      <c r="M1095" s="49">
        <v>4.7551200000000002E-2</v>
      </c>
      <c r="N1095" s="49">
        <v>8.1297400000000006E-2</v>
      </c>
      <c r="O1095" s="49">
        <v>2.043186E-2</v>
      </c>
      <c r="P1095" s="49">
        <v>5.6095260000000001E-2</v>
      </c>
      <c r="Q1095" s="49">
        <v>8.1297400000000006E-2</v>
      </c>
      <c r="R1095" s="49">
        <v>0.10649954</v>
      </c>
      <c r="S1095" s="49">
        <v>0.14216293999999999</v>
      </c>
      <c r="T1095" s="49" t="s">
        <v>19</v>
      </c>
      <c r="W1095" s="7"/>
    </row>
    <row r="1096" spans="1:23" x14ac:dyDescent="0.25">
      <c r="A1096" s="49" t="str">
        <f t="shared" si="17"/>
        <v>41850North Coast and North Bay1_7All</v>
      </c>
      <c r="B1096" s="7">
        <v>41850</v>
      </c>
      <c r="C1096" s="49">
        <v>7</v>
      </c>
      <c r="D1096" s="49" t="s">
        <v>47</v>
      </c>
      <c r="E1096" s="49">
        <v>0.58712746999999998</v>
      </c>
      <c r="F1096" s="49">
        <v>0.56353905999999998</v>
      </c>
      <c r="G1096" s="49">
        <v>1</v>
      </c>
      <c r="H1096" s="49">
        <v>879.11099999999999</v>
      </c>
      <c r="I1096" s="49">
        <v>8814.2710000000006</v>
      </c>
      <c r="J1096" s="49">
        <v>57.150019999999998</v>
      </c>
      <c r="K1096" s="49">
        <v>4.5030900000000004E-3</v>
      </c>
      <c r="L1096" s="49">
        <v>4.4173399999999996E-3</v>
      </c>
      <c r="M1096" s="49">
        <v>2.57351E-2</v>
      </c>
      <c r="N1096" s="49">
        <v>2.3588410000000001E-2</v>
      </c>
      <c r="O1096" s="49">
        <v>-9.3525199999999996E-3</v>
      </c>
      <c r="P1096" s="49">
        <v>9.9488100000000006E-3</v>
      </c>
      <c r="Q1096" s="49">
        <v>2.3588410000000001E-2</v>
      </c>
      <c r="R1096" s="49">
        <v>3.7228009999999999E-2</v>
      </c>
      <c r="S1096" s="49">
        <v>5.6529339999999997E-2</v>
      </c>
      <c r="T1096" s="49" t="s">
        <v>19</v>
      </c>
      <c r="W1096" s="7"/>
    </row>
    <row r="1097" spans="1:23" x14ac:dyDescent="0.25">
      <c r="A1097" s="49" t="str">
        <f t="shared" si="17"/>
        <v>41850North Coast and North Bay1_17All</v>
      </c>
      <c r="B1097" s="7">
        <v>41850</v>
      </c>
      <c r="C1097" s="49">
        <v>17</v>
      </c>
      <c r="D1097" s="49" t="s">
        <v>47</v>
      </c>
      <c r="E1097" s="49">
        <v>1.3762422000000001</v>
      </c>
      <c r="F1097" s="49">
        <v>1.2774882999999999</v>
      </c>
      <c r="G1097" s="49">
        <v>1</v>
      </c>
      <c r="H1097" s="49">
        <v>879.11099999999999</v>
      </c>
      <c r="I1097" s="49">
        <v>8814.2710000000006</v>
      </c>
      <c r="J1097" s="49">
        <v>86.519350000000003</v>
      </c>
      <c r="K1097" s="49">
        <v>1.4311279999999999E-2</v>
      </c>
      <c r="L1097" s="49">
        <v>1.2770760000000001E-2</v>
      </c>
      <c r="M1097" s="49">
        <v>7.8280600000000006E-2</v>
      </c>
      <c r="N1097" s="49">
        <v>9.8753900000000006E-2</v>
      </c>
      <c r="O1097" s="49">
        <v>-1.44527E-3</v>
      </c>
      <c r="P1097" s="49">
        <v>5.7265179999999999E-2</v>
      </c>
      <c r="Q1097" s="49">
        <v>9.8753900000000006E-2</v>
      </c>
      <c r="R1097" s="49">
        <v>0.14024262000000001</v>
      </c>
      <c r="S1097" s="49">
        <v>0.19895307000000001</v>
      </c>
      <c r="T1097" s="49" t="s">
        <v>19</v>
      </c>
      <c r="W1097" s="7"/>
    </row>
    <row r="1098" spans="1:23" x14ac:dyDescent="0.25">
      <c r="A1098" s="49" t="str">
        <f t="shared" si="17"/>
        <v>41850North Coast and North Bay1_3All</v>
      </c>
      <c r="B1098" s="7">
        <v>41850</v>
      </c>
      <c r="C1098" s="49">
        <v>3</v>
      </c>
      <c r="D1098" s="49" t="s">
        <v>47</v>
      </c>
      <c r="E1098" s="49">
        <v>0.50810602999999999</v>
      </c>
      <c r="F1098" s="49">
        <v>0.47232026999999999</v>
      </c>
      <c r="G1098" s="49">
        <v>1</v>
      </c>
      <c r="H1098" s="49">
        <v>879.11099999999999</v>
      </c>
      <c r="I1098" s="49">
        <v>8814.2710000000006</v>
      </c>
      <c r="J1098" s="49">
        <v>58.773569999999999</v>
      </c>
      <c r="K1098" s="49">
        <v>4.1218799999999996E-3</v>
      </c>
      <c r="L1098" s="49">
        <v>3.3836199999999999E-3</v>
      </c>
      <c r="M1098" s="49">
        <v>2.17707E-2</v>
      </c>
      <c r="N1098" s="49">
        <v>3.578576E-2</v>
      </c>
      <c r="O1098" s="49">
        <v>7.9192599999999991E-3</v>
      </c>
      <c r="P1098" s="49">
        <v>2.4247290000000001E-2</v>
      </c>
      <c r="Q1098" s="49">
        <v>3.578576E-2</v>
      </c>
      <c r="R1098" s="49">
        <v>4.7324230000000002E-2</v>
      </c>
      <c r="S1098" s="49">
        <v>6.3652260000000002E-2</v>
      </c>
      <c r="T1098" s="49" t="s">
        <v>19</v>
      </c>
      <c r="W1098" s="7"/>
    </row>
    <row r="1099" spans="1:23" x14ac:dyDescent="0.25">
      <c r="A1099" s="49" t="str">
        <f t="shared" si="17"/>
        <v>41850North Coast and North Bay1_4All</v>
      </c>
      <c r="B1099" s="7">
        <v>41850</v>
      </c>
      <c r="C1099" s="49">
        <v>4</v>
      </c>
      <c r="D1099" s="49" t="s">
        <v>47</v>
      </c>
      <c r="E1099" s="49">
        <v>0.47825546000000002</v>
      </c>
      <c r="F1099" s="49">
        <v>0.46257466000000003</v>
      </c>
      <c r="G1099" s="49">
        <v>1</v>
      </c>
      <c r="H1099" s="49">
        <v>879.11099999999999</v>
      </c>
      <c r="I1099" s="49">
        <v>8814.2710000000006</v>
      </c>
      <c r="J1099" s="49">
        <v>58.460799999999999</v>
      </c>
      <c r="K1099" s="49">
        <v>3.6904199999999998E-3</v>
      </c>
      <c r="L1099" s="49">
        <v>3.2761299999999999E-3</v>
      </c>
      <c r="M1099" s="49">
        <v>2.01402E-2</v>
      </c>
      <c r="N1099" s="49">
        <v>1.5680800000000002E-2</v>
      </c>
      <c r="O1099" s="49">
        <v>-1.0098660000000001E-2</v>
      </c>
      <c r="P1099" s="49">
        <v>5.0064899999999997E-3</v>
      </c>
      <c r="Q1099" s="49">
        <v>1.5680800000000002E-2</v>
      </c>
      <c r="R1099" s="49">
        <v>2.6355110000000001E-2</v>
      </c>
      <c r="S1099" s="49">
        <v>4.1460259999999999E-2</v>
      </c>
      <c r="T1099" s="49" t="s">
        <v>19</v>
      </c>
      <c r="W1099" s="7"/>
    </row>
    <row r="1100" spans="1:23" x14ac:dyDescent="0.25">
      <c r="A1100" s="49" t="str">
        <f t="shared" si="17"/>
        <v>41850North Coast and North Bay1_19All</v>
      </c>
      <c r="B1100" s="7">
        <v>41850</v>
      </c>
      <c r="C1100" s="49">
        <v>19</v>
      </c>
      <c r="D1100" s="49" t="s">
        <v>47</v>
      </c>
      <c r="E1100" s="49">
        <v>1.5956996000000001</v>
      </c>
      <c r="F1100" s="49">
        <v>1.4687383000000001</v>
      </c>
      <c r="G1100" s="49">
        <v>1</v>
      </c>
      <c r="H1100" s="49">
        <v>879.11099999999999</v>
      </c>
      <c r="I1100" s="49">
        <v>8814.2710000000006</v>
      </c>
      <c r="J1100" s="49">
        <v>80.046949999999995</v>
      </c>
      <c r="K1100" s="49">
        <v>1.382651E-2</v>
      </c>
      <c r="L1100" s="49">
        <v>1.3123920000000001E-2</v>
      </c>
      <c r="M1100" s="49">
        <v>7.7783199999999997E-2</v>
      </c>
      <c r="N1100" s="49">
        <v>0.1269613</v>
      </c>
      <c r="O1100" s="49">
        <v>2.7398800000000001E-2</v>
      </c>
      <c r="P1100" s="49">
        <v>8.5736199999999999E-2</v>
      </c>
      <c r="Q1100" s="49">
        <v>0.1269613</v>
      </c>
      <c r="R1100" s="49">
        <v>0.16818640000000001</v>
      </c>
      <c r="S1100" s="49">
        <v>0.2265238</v>
      </c>
      <c r="T1100" s="49" t="s">
        <v>19</v>
      </c>
      <c r="W1100" s="7"/>
    </row>
    <row r="1101" spans="1:23" x14ac:dyDescent="0.25">
      <c r="A1101" s="49" t="str">
        <f t="shared" si="17"/>
        <v>41850North Coast and North Bay1_23All</v>
      </c>
      <c r="B1101" s="7">
        <v>41850</v>
      </c>
      <c r="C1101" s="49">
        <v>23</v>
      </c>
      <c r="D1101" s="49" t="s">
        <v>47</v>
      </c>
      <c r="E1101" s="49">
        <v>0.94530051000000004</v>
      </c>
      <c r="F1101" s="49">
        <v>0.89182744000000003</v>
      </c>
      <c r="G1101" s="49">
        <v>1</v>
      </c>
      <c r="H1101" s="49">
        <v>879.11099999999999</v>
      </c>
      <c r="I1101" s="49">
        <v>8814.2710000000006</v>
      </c>
      <c r="J1101" s="49">
        <v>61.938290000000002</v>
      </c>
      <c r="K1101" s="49">
        <v>7.3290100000000004E-3</v>
      </c>
      <c r="L1101" s="49">
        <v>6.8592799999999997E-3</v>
      </c>
      <c r="M1101" s="49">
        <v>4.0960299999999998E-2</v>
      </c>
      <c r="N1101" s="49">
        <v>5.3473069999999998E-2</v>
      </c>
      <c r="O1101" s="49">
        <v>1.04389E-3</v>
      </c>
      <c r="P1101" s="49">
        <v>3.1764109999999998E-2</v>
      </c>
      <c r="Q1101" s="49">
        <v>5.3473069999999998E-2</v>
      </c>
      <c r="R1101" s="49">
        <v>7.5182029999999997E-2</v>
      </c>
      <c r="S1101" s="49">
        <v>0.10590225</v>
      </c>
      <c r="T1101" s="49" t="s">
        <v>19</v>
      </c>
      <c r="W1101" s="7"/>
    </row>
    <row r="1102" spans="1:23" x14ac:dyDescent="0.25">
      <c r="A1102" s="49" t="str">
        <f t="shared" si="17"/>
        <v>41850North Coast and North Bay1_13All</v>
      </c>
      <c r="B1102" s="7">
        <v>41850</v>
      </c>
      <c r="C1102" s="49">
        <v>13</v>
      </c>
      <c r="D1102" s="49" t="s">
        <v>47</v>
      </c>
      <c r="E1102" s="49">
        <v>0.60744056000000002</v>
      </c>
      <c r="F1102" s="49">
        <v>0.64866601000000002</v>
      </c>
      <c r="G1102" s="49">
        <v>1</v>
      </c>
      <c r="H1102" s="49">
        <v>879.11099999999999</v>
      </c>
      <c r="I1102" s="49">
        <v>8814.2710000000006</v>
      </c>
      <c r="J1102" s="49">
        <v>79.174340000000001</v>
      </c>
      <c r="K1102" s="49">
        <v>8.5892399999999997E-3</v>
      </c>
      <c r="L1102" s="49">
        <v>7.9085800000000001E-3</v>
      </c>
      <c r="M1102" s="49">
        <v>4.7645E-2</v>
      </c>
      <c r="N1102" s="49">
        <v>-4.1225449999999997E-2</v>
      </c>
      <c r="O1102" s="49">
        <v>-0.10221105</v>
      </c>
      <c r="P1102" s="49">
        <v>-6.6477300000000003E-2</v>
      </c>
      <c r="Q1102" s="49">
        <v>-4.1225449999999997E-2</v>
      </c>
      <c r="R1102" s="49">
        <v>-1.5973600000000001E-2</v>
      </c>
      <c r="S1102" s="49">
        <v>1.9760150000000001E-2</v>
      </c>
      <c r="T1102" s="49" t="s">
        <v>19</v>
      </c>
      <c r="W1102" s="7"/>
    </row>
    <row r="1103" spans="1:23" x14ac:dyDescent="0.25">
      <c r="A1103" s="49" t="str">
        <f t="shared" si="17"/>
        <v>41850North Coast and North Bay1_9All</v>
      </c>
      <c r="B1103" s="7">
        <v>41850</v>
      </c>
      <c r="C1103" s="49">
        <v>9</v>
      </c>
      <c r="D1103" s="49" t="s">
        <v>47</v>
      </c>
      <c r="E1103" s="49">
        <v>0.66077112000000005</v>
      </c>
      <c r="F1103" s="49">
        <v>0.63553473000000005</v>
      </c>
      <c r="G1103" s="49">
        <v>1</v>
      </c>
      <c r="H1103" s="49">
        <v>879.11099999999999</v>
      </c>
      <c r="I1103" s="49">
        <v>8814.2710000000006</v>
      </c>
      <c r="J1103" s="49">
        <v>60.584350000000001</v>
      </c>
      <c r="K1103" s="49">
        <v>5.2654499999999996E-3</v>
      </c>
      <c r="L1103" s="49">
        <v>4.7502100000000004E-3</v>
      </c>
      <c r="M1103" s="49">
        <v>2.89406E-2</v>
      </c>
      <c r="N1103" s="49">
        <v>2.5236390000000001E-2</v>
      </c>
      <c r="O1103" s="49">
        <v>-1.180758E-2</v>
      </c>
      <c r="P1103" s="49">
        <v>9.8978699999999996E-3</v>
      </c>
      <c r="Q1103" s="49">
        <v>2.5236390000000001E-2</v>
      </c>
      <c r="R1103" s="49">
        <v>4.0574909999999999E-2</v>
      </c>
      <c r="S1103" s="49">
        <v>6.228036E-2</v>
      </c>
      <c r="T1103" s="49" t="s">
        <v>19</v>
      </c>
      <c r="W1103" s="7"/>
    </row>
    <row r="1104" spans="1:23" x14ac:dyDescent="0.25">
      <c r="A1104" s="49" t="str">
        <f t="shared" si="17"/>
        <v>41850North Coast and North Bay1_14All</v>
      </c>
      <c r="B1104" s="7">
        <v>41850</v>
      </c>
      <c r="C1104" s="49">
        <v>14</v>
      </c>
      <c r="D1104" s="49" t="s">
        <v>47</v>
      </c>
      <c r="E1104" s="49">
        <v>0.70120077000000003</v>
      </c>
      <c r="F1104" s="49">
        <v>0.72684795999999996</v>
      </c>
      <c r="G1104" s="49">
        <v>1</v>
      </c>
      <c r="H1104" s="49">
        <v>879.11099999999999</v>
      </c>
      <c r="I1104" s="49">
        <v>8814.2710000000006</v>
      </c>
      <c r="J1104" s="49">
        <v>83.397790000000001</v>
      </c>
      <c r="K1104" s="49">
        <v>9.8618500000000001E-3</v>
      </c>
      <c r="L1104" s="49">
        <v>8.7840000000000001E-3</v>
      </c>
      <c r="M1104" s="49">
        <v>5.3899000000000002E-2</v>
      </c>
      <c r="N1104" s="49">
        <v>-2.564719E-2</v>
      </c>
      <c r="O1104" s="49">
        <v>-9.4637910000000006E-2</v>
      </c>
      <c r="P1104" s="49">
        <v>-5.4213659999999997E-2</v>
      </c>
      <c r="Q1104" s="49">
        <v>-2.564719E-2</v>
      </c>
      <c r="R1104" s="49">
        <v>2.9192799999999998E-3</v>
      </c>
      <c r="S1104" s="49">
        <v>4.3343529999999998E-2</v>
      </c>
      <c r="T1104" s="49" t="s">
        <v>19</v>
      </c>
      <c r="W1104" s="7"/>
    </row>
    <row r="1105" spans="1:23" x14ac:dyDescent="0.25">
      <c r="A1105" s="49" t="str">
        <f t="shared" si="17"/>
        <v>41850North Coast and North Bay1_20All</v>
      </c>
      <c r="B1105" s="7">
        <v>41850</v>
      </c>
      <c r="C1105" s="49">
        <v>20</v>
      </c>
      <c r="D1105" s="49" t="s">
        <v>47</v>
      </c>
      <c r="E1105" s="49">
        <v>1.5107782999999999</v>
      </c>
      <c r="F1105" s="49">
        <v>1.3742894000000001</v>
      </c>
      <c r="G1105" s="49">
        <v>1</v>
      </c>
      <c r="H1105" s="49">
        <v>879.11099999999999</v>
      </c>
      <c r="I1105" s="49">
        <v>8814.2710000000006</v>
      </c>
      <c r="J1105" s="49">
        <v>75.636250000000004</v>
      </c>
      <c r="K1105" s="49">
        <v>1.2559860000000001E-2</v>
      </c>
      <c r="L1105" s="49">
        <v>1.165767E-2</v>
      </c>
      <c r="M1105" s="49">
        <v>6.9926199999999994E-2</v>
      </c>
      <c r="N1105" s="49">
        <v>0.1364889</v>
      </c>
      <c r="O1105" s="49">
        <v>4.6983360000000002E-2</v>
      </c>
      <c r="P1105" s="49">
        <v>9.9428009999999997E-2</v>
      </c>
      <c r="Q1105" s="49">
        <v>0.1364889</v>
      </c>
      <c r="R1105" s="49">
        <v>0.17354979000000001</v>
      </c>
      <c r="S1105" s="49">
        <v>0.22599443999999999</v>
      </c>
      <c r="T1105" s="49" t="s">
        <v>19</v>
      </c>
      <c r="W1105" s="7"/>
    </row>
    <row r="1106" spans="1:23" x14ac:dyDescent="0.25">
      <c r="A1106" s="49" t="str">
        <f t="shared" si="17"/>
        <v>41850North Coast and North Bay2_11All</v>
      </c>
      <c r="B1106" s="7">
        <v>41850</v>
      </c>
      <c r="C1106" s="49">
        <v>11</v>
      </c>
      <c r="D1106" s="49" t="s">
        <v>47</v>
      </c>
      <c r="E1106" s="49">
        <v>0.61561591999999998</v>
      </c>
      <c r="F1106" s="49">
        <v>0.60727434999999996</v>
      </c>
      <c r="G1106" s="49">
        <v>2</v>
      </c>
      <c r="H1106" s="49">
        <v>883.13900000000001</v>
      </c>
      <c r="I1106" s="49">
        <v>8814.2710000000006</v>
      </c>
      <c r="J1106" s="49">
        <v>68.57938</v>
      </c>
      <c r="K1106" s="49">
        <v>7.3827500000000004E-3</v>
      </c>
      <c r="L1106" s="49">
        <v>6.4832900000000001E-3</v>
      </c>
      <c r="M1106" s="49">
        <v>4.0016999999999997E-2</v>
      </c>
      <c r="N1106" s="49">
        <v>8.3415699999999995E-3</v>
      </c>
      <c r="O1106" s="49">
        <v>-4.2880189999999999E-2</v>
      </c>
      <c r="P1106" s="49">
        <v>-1.2867440000000001E-2</v>
      </c>
      <c r="Q1106" s="49">
        <v>8.3415699999999995E-3</v>
      </c>
      <c r="R1106" s="49">
        <v>2.955058E-2</v>
      </c>
      <c r="S1106" s="49">
        <v>5.9563329999999998E-2</v>
      </c>
      <c r="T1106" s="49" t="s">
        <v>19</v>
      </c>
      <c r="W1106" s="7"/>
    </row>
    <row r="1107" spans="1:23" x14ac:dyDescent="0.25">
      <c r="A1107" s="49" t="str">
        <f t="shared" si="17"/>
        <v>41850North Coast and North Bay2_23All</v>
      </c>
      <c r="B1107" s="7">
        <v>41850</v>
      </c>
      <c r="C1107" s="49">
        <v>23</v>
      </c>
      <c r="D1107" s="49" t="s">
        <v>47</v>
      </c>
      <c r="E1107" s="49">
        <v>0.94530051000000004</v>
      </c>
      <c r="F1107" s="49">
        <v>0.89492130999999997</v>
      </c>
      <c r="G1107" s="49">
        <v>2</v>
      </c>
      <c r="H1107" s="49">
        <v>883.13900000000001</v>
      </c>
      <c r="I1107" s="49">
        <v>8814.2710000000006</v>
      </c>
      <c r="J1107" s="49">
        <v>61.938290000000002</v>
      </c>
      <c r="K1107" s="49">
        <v>7.3290100000000004E-3</v>
      </c>
      <c r="L1107" s="49">
        <v>7.3454200000000001E-3</v>
      </c>
      <c r="M1107" s="49">
        <v>4.2227199999999999E-2</v>
      </c>
      <c r="N1107" s="49">
        <v>5.0379199999999999E-2</v>
      </c>
      <c r="O1107" s="49">
        <v>-3.67162E-3</v>
      </c>
      <c r="P1107" s="49">
        <v>2.7998780000000001E-2</v>
      </c>
      <c r="Q1107" s="49">
        <v>5.0379199999999999E-2</v>
      </c>
      <c r="R1107" s="49">
        <v>7.2759619999999997E-2</v>
      </c>
      <c r="S1107" s="49">
        <v>0.10443002</v>
      </c>
      <c r="T1107" s="49" t="s">
        <v>19</v>
      </c>
      <c r="W1107" s="7"/>
    </row>
    <row r="1108" spans="1:23" x14ac:dyDescent="0.25">
      <c r="A1108" s="49" t="str">
        <f t="shared" si="17"/>
        <v>41850North Coast and North Bay2_21All</v>
      </c>
      <c r="B1108" s="7">
        <v>41850</v>
      </c>
      <c r="C1108" s="49">
        <v>21</v>
      </c>
      <c r="D1108" s="49" t="s">
        <v>47</v>
      </c>
      <c r="E1108" s="49">
        <v>1.3203757</v>
      </c>
      <c r="F1108" s="49">
        <v>1.2012617999999999</v>
      </c>
      <c r="G1108" s="49">
        <v>2</v>
      </c>
      <c r="H1108" s="49">
        <v>883.13900000000001</v>
      </c>
      <c r="I1108" s="49">
        <v>8814.2710000000006</v>
      </c>
      <c r="J1108" s="49">
        <v>68.556870000000004</v>
      </c>
      <c r="K1108" s="49">
        <v>1.039517E-2</v>
      </c>
      <c r="L1108" s="49">
        <v>9.4762300000000004E-3</v>
      </c>
      <c r="M1108" s="49">
        <v>5.7276300000000002E-2</v>
      </c>
      <c r="N1108" s="49">
        <v>0.11911389999999999</v>
      </c>
      <c r="O1108" s="49">
        <v>4.5800239999999999E-2</v>
      </c>
      <c r="P1108" s="49">
        <v>8.8757459999999996E-2</v>
      </c>
      <c r="Q1108" s="49">
        <v>0.11911389999999999</v>
      </c>
      <c r="R1108" s="49">
        <v>0.14947034000000001</v>
      </c>
      <c r="S1108" s="49">
        <v>0.19242756</v>
      </c>
      <c r="T1108" s="49" t="s">
        <v>19</v>
      </c>
      <c r="W1108" s="7"/>
    </row>
    <row r="1109" spans="1:23" x14ac:dyDescent="0.25">
      <c r="A1109" s="49" t="str">
        <f t="shared" si="17"/>
        <v>41850North Coast and North Bay2_16All</v>
      </c>
      <c r="B1109" s="7">
        <v>41850</v>
      </c>
      <c r="C1109" s="49">
        <v>16</v>
      </c>
      <c r="D1109" s="49" t="s">
        <v>47</v>
      </c>
      <c r="E1109" s="49">
        <v>1.076465</v>
      </c>
      <c r="F1109" s="49">
        <v>1.0790698999999999</v>
      </c>
      <c r="G1109" s="49">
        <v>2</v>
      </c>
      <c r="H1109" s="49">
        <v>883.13900000000001</v>
      </c>
      <c r="I1109" s="49">
        <v>8814.2710000000006</v>
      </c>
      <c r="J1109" s="49">
        <v>87.579070000000002</v>
      </c>
      <c r="K1109" s="49">
        <v>1.292103E-2</v>
      </c>
      <c r="L1109" s="49">
        <v>1.2494720000000001E-2</v>
      </c>
      <c r="M1109" s="49">
        <v>7.3162699999999997E-2</v>
      </c>
      <c r="N1109" s="49">
        <v>-2.6048999999999998E-3</v>
      </c>
      <c r="O1109" s="49">
        <v>-9.6253160000000004E-2</v>
      </c>
      <c r="P1109" s="49">
        <v>-4.1381130000000002E-2</v>
      </c>
      <c r="Q1109" s="49">
        <v>-2.6048999999999998E-3</v>
      </c>
      <c r="R1109" s="49">
        <v>3.6171330000000002E-2</v>
      </c>
      <c r="S1109" s="49">
        <v>9.1043360000000004E-2</v>
      </c>
      <c r="T1109" s="49" t="s">
        <v>19</v>
      </c>
      <c r="W1109" s="7"/>
    </row>
    <row r="1110" spans="1:23" x14ac:dyDescent="0.25">
      <c r="A1110" s="49" t="str">
        <f t="shared" si="17"/>
        <v>41850North Coast and North Bay2_1All</v>
      </c>
      <c r="B1110" s="7">
        <v>41850</v>
      </c>
      <c r="C1110" s="49">
        <v>1</v>
      </c>
      <c r="D1110" s="49" t="s">
        <v>47</v>
      </c>
      <c r="E1110" s="49">
        <v>0.62339666000000005</v>
      </c>
      <c r="F1110" s="49">
        <v>0.59092069000000003</v>
      </c>
      <c r="G1110" s="49">
        <v>2</v>
      </c>
      <c r="H1110" s="49">
        <v>883.13900000000001</v>
      </c>
      <c r="I1110" s="49">
        <v>8814.2710000000006</v>
      </c>
      <c r="J1110" s="49">
        <v>60.900089999999999</v>
      </c>
      <c r="K1110" s="49">
        <v>5.8188399999999996E-3</v>
      </c>
      <c r="L1110" s="49">
        <v>5.2501300000000004E-3</v>
      </c>
      <c r="M1110" s="49">
        <v>3.1914600000000001E-2</v>
      </c>
      <c r="N1110" s="49">
        <v>3.247597E-2</v>
      </c>
      <c r="O1110" s="49">
        <v>-8.3747200000000004E-3</v>
      </c>
      <c r="P1110" s="49">
        <v>1.5561230000000001E-2</v>
      </c>
      <c r="Q1110" s="49">
        <v>3.247597E-2</v>
      </c>
      <c r="R1110" s="49">
        <v>4.9390709999999997E-2</v>
      </c>
      <c r="S1110" s="49">
        <v>7.3326660000000002E-2</v>
      </c>
      <c r="T1110" s="49" t="s">
        <v>19</v>
      </c>
      <c r="W1110" s="7"/>
    </row>
    <row r="1111" spans="1:23" x14ac:dyDescent="0.25">
      <c r="A1111" s="49" t="str">
        <f t="shared" si="17"/>
        <v>41850North Coast and North Bay2_24All</v>
      </c>
      <c r="B1111" s="7">
        <v>41850</v>
      </c>
      <c r="C1111" s="49">
        <v>24</v>
      </c>
      <c r="D1111" s="49" t="s">
        <v>47</v>
      </c>
      <c r="E1111" s="49">
        <v>0.73603812999999996</v>
      </c>
      <c r="F1111" s="49">
        <v>0.69949094999999994</v>
      </c>
      <c r="G1111" s="49">
        <v>2</v>
      </c>
      <c r="H1111" s="49">
        <v>883.13900000000001</v>
      </c>
      <c r="I1111" s="49">
        <v>8814.2710000000006</v>
      </c>
      <c r="J1111" s="49">
        <v>60.126519999999999</v>
      </c>
      <c r="K1111" s="49">
        <v>6.0987599999999999E-3</v>
      </c>
      <c r="L1111" s="49">
        <v>6.1996799999999999E-3</v>
      </c>
      <c r="M1111" s="49">
        <v>3.5388099999999999E-2</v>
      </c>
      <c r="N1111" s="49">
        <v>3.6547179999999999E-2</v>
      </c>
      <c r="O1111" s="49">
        <v>-8.7495899999999998E-3</v>
      </c>
      <c r="P1111" s="49">
        <v>1.779149E-2</v>
      </c>
      <c r="Q1111" s="49">
        <v>3.6547179999999999E-2</v>
      </c>
      <c r="R1111" s="49">
        <v>5.5302869999999997E-2</v>
      </c>
      <c r="S1111" s="49">
        <v>8.1843949999999999E-2</v>
      </c>
      <c r="T1111" s="49" t="s">
        <v>19</v>
      </c>
      <c r="W1111" s="7"/>
    </row>
    <row r="1112" spans="1:23" x14ac:dyDescent="0.25">
      <c r="A1112" s="49" t="str">
        <f t="shared" si="17"/>
        <v>41850North Coast and North Bay2_12All</v>
      </c>
      <c r="B1112" s="7">
        <v>41850</v>
      </c>
      <c r="C1112" s="49">
        <v>12</v>
      </c>
      <c r="D1112" s="49" t="s">
        <v>47</v>
      </c>
      <c r="E1112" s="49">
        <v>0.60541502000000003</v>
      </c>
      <c r="F1112" s="49">
        <v>0.58289491999999998</v>
      </c>
      <c r="G1112" s="49">
        <v>2</v>
      </c>
      <c r="H1112" s="49">
        <v>883.13900000000001</v>
      </c>
      <c r="I1112" s="49">
        <v>8814.2710000000006</v>
      </c>
      <c r="J1112" s="49">
        <v>74.033240000000006</v>
      </c>
      <c r="K1112" s="49">
        <v>7.8994300000000007E-3</v>
      </c>
      <c r="L1112" s="49">
        <v>6.8876500000000004E-3</v>
      </c>
      <c r="M1112" s="49">
        <v>4.2687000000000003E-2</v>
      </c>
      <c r="N1112" s="49">
        <v>2.2520100000000001E-2</v>
      </c>
      <c r="O1112" s="49">
        <v>-3.2119259999999997E-2</v>
      </c>
      <c r="P1112" s="49">
        <v>-1.0401E-4</v>
      </c>
      <c r="Q1112" s="49">
        <v>2.2520100000000001E-2</v>
      </c>
      <c r="R1112" s="49">
        <v>4.5144209999999997E-2</v>
      </c>
      <c r="S1112" s="49">
        <v>7.7159459999999999E-2</v>
      </c>
      <c r="T1112" s="49" t="s">
        <v>19</v>
      </c>
      <c r="W1112" s="7"/>
    </row>
    <row r="1113" spans="1:23" x14ac:dyDescent="0.25">
      <c r="A1113" s="49" t="str">
        <f t="shared" si="17"/>
        <v>41850North Coast and North Bay2_5All</v>
      </c>
      <c r="B1113" s="7">
        <v>41850</v>
      </c>
      <c r="C1113" s="49">
        <v>5</v>
      </c>
      <c r="D1113" s="49" t="s">
        <v>47</v>
      </c>
      <c r="E1113" s="49">
        <v>0.48105648000000001</v>
      </c>
      <c r="F1113" s="49">
        <v>0.45141636000000002</v>
      </c>
      <c r="G1113" s="49">
        <v>2</v>
      </c>
      <c r="H1113" s="49">
        <v>883.13900000000001</v>
      </c>
      <c r="I1113" s="49">
        <v>8814.2710000000006</v>
      </c>
      <c r="J1113" s="49">
        <v>57.419620000000002</v>
      </c>
      <c r="K1113" s="49">
        <v>3.7799600000000002E-3</v>
      </c>
      <c r="L1113" s="49">
        <v>3.6103699999999999E-3</v>
      </c>
      <c r="M1113" s="49">
        <v>2.12783E-2</v>
      </c>
      <c r="N1113" s="49">
        <v>2.9640119999999999E-2</v>
      </c>
      <c r="O1113" s="49">
        <v>2.4039E-3</v>
      </c>
      <c r="P1113" s="49">
        <v>1.836262E-2</v>
      </c>
      <c r="Q1113" s="49">
        <v>2.9640119999999999E-2</v>
      </c>
      <c r="R1113" s="49">
        <v>4.0917620000000002E-2</v>
      </c>
      <c r="S1113" s="49">
        <v>5.6876339999999997E-2</v>
      </c>
      <c r="T1113" s="49" t="s">
        <v>19</v>
      </c>
      <c r="W1113" s="7"/>
    </row>
    <row r="1114" spans="1:23" x14ac:dyDescent="0.25">
      <c r="A1114" s="49" t="str">
        <f t="shared" si="17"/>
        <v>41850North Coast and North Bay2_2All</v>
      </c>
      <c r="B1114" s="7">
        <v>41850</v>
      </c>
      <c r="C1114" s="49">
        <v>2</v>
      </c>
      <c r="D1114" s="49" t="s">
        <v>47</v>
      </c>
      <c r="E1114" s="49">
        <v>0.55284904000000001</v>
      </c>
      <c r="F1114" s="49">
        <v>0.51818154000000005</v>
      </c>
      <c r="G1114" s="49">
        <v>2</v>
      </c>
      <c r="H1114" s="49">
        <v>883.13900000000001</v>
      </c>
      <c r="I1114" s="49">
        <v>8814.2710000000006</v>
      </c>
      <c r="J1114" s="49">
        <v>59.814749999999997</v>
      </c>
      <c r="K1114" s="49">
        <v>5.12036E-3</v>
      </c>
      <c r="L1114" s="49">
        <v>4.5471399999999999E-3</v>
      </c>
      <c r="M1114" s="49">
        <v>2.7888699999999999E-2</v>
      </c>
      <c r="N1114" s="49">
        <v>3.4667499999999997E-2</v>
      </c>
      <c r="O1114" s="49">
        <v>-1.0300400000000001E-3</v>
      </c>
      <c r="P1114" s="49">
        <v>1.988649E-2</v>
      </c>
      <c r="Q1114" s="49">
        <v>3.4667499999999997E-2</v>
      </c>
      <c r="R1114" s="49">
        <v>4.9448510000000001E-2</v>
      </c>
      <c r="S1114" s="49">
        <v>7.0365040000000004E-2</v>
      </c>
      <c r="T1114" s="49" t="s">
        <v>19</v>
      </c>
      <c r="W1114" s="7"/>
    </row>
    <row r="1115" spans="1:23" x14ac:dyDescent="0.25">
      <c r="A1115" s="49" t="str">
        <f t="shared" si="17"/>
        <v>41850North Coast and North Bay2_13All</v>
      </c>
      <c r="B1115" s="7">
        <v>41850</v>
      </c>
      <c r="C1115" s="49">
        <v>13</v>
      </c>
      <c r="D1115" s="49" t="s">
        <v>47</v>
      </c>
      <c r="E1115" s="49">
        <v>0.60744056000000002</v>
      </c>
      <c r="F1115" s="49">
        <v>0.62485389999999996</v>
      </c>
      <c r="G1115" s="49">
        <v>2</v>
      </c>
      <c r="H1115" s="49">
        <v>883.13900000000001</v>
      </c>
      <c r="I1115" s="49">
        <v>8814.2710000000006</v>
      </c>
      <c r="J1115" s="49">
        <v>79.174340000000001</v>
      </c>
      <c r="K1115" s="49">
        <v>8.5892399999999997E-3</v>
      </c>
      <c r="L1115" s="49">
        <v>8.1194300000000004E-3</v>
      </c>
      <c r="M1115" s="49">
        <v>4.8117100000000003E-2</v>
      </c>
      <c r="N1115" s="49">
        <v>-1.7413339999999999E-2</v>
      </c>
      <c r="O1115" s="49">
        <v>-7.9003229999999994E-2</v>
      </c>
      <c r="P1115" s="49">
        <v>-4.2915399999999999E-2</v>
      </c>
      <c r="Q1115" s="49">
        <v>-1.7413339999999999E-2</v>
      </c>
      <c r="R1115" s="49">
        <v>8.0887200000000006E-3</v>
      </c>
      <c r="S1115" s="49">
        <v>4.4176550000000002E-2</v>
      </c>
      <c r="T1115" s="49" t="s">
        <v>19</v>
      </c>
      <c r="W1115" s="7"/>
    </row>
    <row r="1116" spans="1:23" x14ac:dyDescent="0.25">
      <c r="A1116" s="49" t="str">
        <f t="shared" si="17"/>
        <v>41850North Coast and North Bay2_8All</v>
      </c>
      <c r="B1116" s="7">
        <v>41850</v>
      </c>
      <c r="C1116" s="49">
        <v>8</v>
      </c>
      <c r="D1116" s="49" t="s">
        <v>47</v>
      </c>
      <c r="E1116" s="49">
        <v>0.65385494</v>
      </c>
      <c r="F1116" s="49">
        <v>0.64680954000000002</v>
      </c>
      <c r="G1116" s="49">
        <v>2</v>
      </c>
      <c r="H1116" s="49">
        <v>883.13900000000001</v>
      </c>
      <c r="I1116" s="49">
        <v>8814.2710000000006</v>
      </c>
      <c r="J1116" s="49">
        <v>58.460799999999999</v>
      </c>
      <c r="K1116" s="49">
        <v>5.0387499999999998E-3</v>
      </c>
      <c r="L1116" s="49">
        <v>4.9448799999999996E-3</v>
      </c>
      <c r="M1116" s="49">
        <v>2.87338E-2</v>
      </c>
      <c r="N1116" s="49">
        <v>7.0454000000000003E-3</v>
      </c>
      <c r="O1116" s="49">
        <v>-2.9733860000000001E-2</v>
      </c>
      <c r="P1116" s="49">
        <v>-8.1835099999999997E-3</v>
      </c>
      <c r="Q1116" s="49">
        <v>7.0454000000000003E-3</v>
      </c>
      <c r="R1116" s="49">
        <v>2.2274309999999999E-2</v>
      </c>
      <c r="S1116" s="49">
        <v>4.3824660000000001E-2</v>
      </c>
      <c r="T1116" s="49" t="s">
        <v>19</v>
      </c>
      <c r="W1116" s="7"/>
    </row>
    <row r="1117" spans="1:23" x14ac:dyDescent="0.25">
      <c r="A1117" s="49" t="str">
        <f t="shared" si="17"/>
        <v>41850North Coast and North Bay2_15All</v>
      </c>
      <c r="B1117" s="7">
        <v>41850</v>
      </c>
      <c r="C1117" s="49">
        <v>15</v>
      </c>
      <c r="D1117" s="49" t="s">
        <v>47</v>
      </c>
      <c r="E1117" s="49">
        <v>0.84403094000000001</v>
      </c>
      <c r="F1117" s="49">
        <v>0.82303345999999999</v>
      </c>
      <c r="G1117" s="49">
        <v>2</v>
      </c>
      <c r="H1117" s="49">
        <v>883.13900000000001</v>
      </c>
      <c r="I1117" s="49">
        <v>8814.2710000000006</v>
      </c>
      <c r="J1117" s="49">
        <v>86.539879999999997</v>
      </c>
      <c r="K1117" s="49">
        <v>1.153795E-2</v>
      </c>
      <c r="L1117" s="49">
        <v>1.0672360000000001E-2</v>
      </c>
      <c r="M1117" s="49">
        <v>6.3992300000000002E-2</v>
      </c>
      <c r="N1117" s="49">
        <v>2.0997479999999999E-2</v>
      </c>
      <c r="O1117" s="49">
        <v>-6.091266E-2</v>
      </c>
      <c r="P1117" s="49">
        <v>-1.291844E-2</v>
      </c>
      <c r="Q1117" s="49">
        <v>2.0997479999999999E-2</v>
      </c>
      <c r="R1117" s="49">
        <v>5.4913400000000001E-2</v>
      </c>
      <c r="S1117" s="49">
        <v>0.10290762000000001</v>
      </c>
      <c r="T1117" s="49" t="s">
        <v>19</v>
      </c>
      <c r="W1117" s="7"/>
    </row>
    <row r="1118" spans="1:23" x14ac:dyDescent="0.25">
      <c r="A1118" s="49" t="str">
        <f t="shared" si="17"/>
        <v>41850North Coast and North Bay2_6All</v>
      </c>
      <c r="B1118" s="7">
        <v>41850</v>
      </c>
      <c r="C1118" s="49">
        <v>6</v>
      </c>
      <c r="D1118" s="49" t="s">
        <v>47</v>
      </c>
      <c r="E1118" s="49">
        <v>0.51413184000000001</v>
      </c>
      <c r="F1118" s="49">
        <v>0.50413518999999996</v>
      </c>
      <c r="G1118" s="49">
        <v>2</v>
      </c>
      <c r="H1118" s="49">
        <v>883.13900000000001</v>
      </c>
      <c r="I1118" s="49">
        <v>8814.2710000000006</v>
      </c>
      <c r="J1118" s="49">
        <v>56.92062</v>
      </c>
      <c r="K1118" s="49">
        <v>4.0747500000000002E-3</v>
      </c>
      <c r="L1118" s="49">
        <v>4.1608699999999997E-3</v>
      </c>
      <c r="M1118" s="49">
        <v>2.36974E-2</v>
      </c>
      <c r="N1118" s="49">
        <v>9.9966499999999993E-3</v>
      </c>
      <c r="O1118" s="49">
        <v>-2.033602E-2</v>
      </c>
      <c r="P1118" s="49">
        <v>-2.5629699999999999E-3</v>
      </c>
      <c r="Q1118" s="49">
        <v>9.9966499999999993E-3</v>
      </c>
      <c r="R1118" s="49">
        <v>2.255627E-2</v>
      </c>
      <c r="S1118" s="49">
        <v>4.0329320000000002E-2</v>
      </c>
      <c r="T1118" s="49" t="s">
        <v>19</v>
      </c>
      <c r="W1118" s="7"/>
    </row>
    <row r="1119" spans="1:23" x14ac:dyDescent="0.25">
      <c r="A1119" s="49" t="str">
        <f t="shared" si="17"/>
        <v>41850North Coast and North Bay2_22All</v>
      </c>
      <c r="B1119" s="7">
        <v>41850</v>
      </c>
      <c r="C1119" s="49">
        <v>22</v>
      </c>
      <c r="D1119" s="49" t="s">
        <v>47</v>
      </c>
      <c r="E1119" s="49">
        <v>1.1526331999999999</v>
      </c>
      <c r="F1119" s="49">
        <v>1.1114146</v>
      </c>
      <c r="G1119" s="49">
        <v>2</v>
      </c>
      <c r="H1119" s="49">
        <v>883.13900000000001</v>
      </c>
      <c r="I1119" s="49">
        <v>8814.2710000000006</v>
      </c>
      <c r="J1119" s="49">
        <v>64.249070000000003</v>
      </c>
      <c r="K1119" s="49">
        <v>8.6135799999999992E-3</v>
      </c>
      <c r="L1119" s="49">
        <v>8.6520499999999997E-3</v>
      </c>
      <c r="M1119" s="49">
        <v>4.9682999999999998E-2</v>
      </c>
      <c r="N1119" s="49">
        <v>4.1218600000000001E-2</v>
      </c>
      <c r="O1119" s="49">
        <v>-2.2375639999999999E-2</v>
      </c>
      <c r="P1119" s="49">
        <v>1.488661E-2</v>
      </c>
      <c r="Q1119" s="49">
        <v>4.1218600000000001E-2</v>
      </c>
      <c r="R1119" s="49">
        <v>6.7550589999999994E-2</v>
      </c>
      <c r="S1119" s="49">
        <v>0.10481284</v>
      </c>
      <c r="T1119" s="49" t="s">
        <v>19</v>
      </c>
      <c r="W1119" s="7"/>
    </row>
    <row r="1120" spans="1:23" x14ac:dyDescent="0.25">
      <c r="A1120" s="49" t="str">
        <f t="shared" si="17"/>
        <v>41850North Coast and North Bay2_20All</v>
      </c>
      <c r="B1120" s="7">
        <v>41850</v>
      </c>
      <c r="C1120" s="49">
        <v>20</v>
      </c>
      <c r="D1120" s="49" t="s">
        <v>47</v>
      </c>
      <c r="E1120" s="49">
        <v>1.5107782999999999</v>
      </c>
      <c r="F1120" s="49">
        <v>1.3299356</v>
      </c>
      <c r="G1120" s="49">
        <v>2</v>
      </c>
      <c r="H1120" s="49">
        <v>883.13900000000001</v>
      </c>
      <c r="I1120" s="49">
        <v>8814.2710000000006</v>
      </c>
      <c r="J1120" s="49">
        <v>75.636250000000004</v>
      </c>
      <c r="K1120" s="49">
        <v>1.2559860000000001E-2</v>
      </c>
      <c r="L1120" s="49">
        <v>1.1487870000000001E-2</v>
      </c>
      <c r="M1120" s="49">
        <v>6.9307199999999999E-2</v>
      </c>
      <c r="N1120" s="49">
        <v>0.1808427</v>
      </c>
      <c r="O1120" s="49">
        <v>9.212948E-2</v>
      </c>
      <c r="P1120" s="49">
        <v>0.14410988</v>
      </c>
      <c r="Q1120" s="49">
        <v>0.1808427</v>
      </c>
      <c r="R1120" s="49">
        <v>0.21757551999999999</v>
      </c>
      <c r="S1120" s="49">
        <v>0.26955592</v>
      </c>
      <c r="T1120" s="49" t="s">
        <v>19</v>
      </c>
      <c r="W1120" s="7"/>
    </row>
    <row r="1121" spans="1:23" x14ac:dyDescent="0.25">
      <c r="A1121" s="49" t="str">
        <f t="shared" si="17"/>
        <v>41850North Coast and North Bay2_19All</v>
      </c>
      <c r="B1121" s="7">
        <v>41850</v>
      </c>
      <c r="C1121" s="49">
        <v>19</v>
      </c>
      <c r="D1121" s="49" t="s">
        <v>47</v>
      </c>
      <c r="E1121" s="49">
        <v>1.5956996000000001</v>
      </c>
      <c r="F1121" s="49">
        <v>1.5076647000000001</v>
      </c>
      <c r="G1121" s="49">
        <v>2</v>
      </c>
      <c r="H1121" s="49">
        <v>883.13900000000001</v>
      </c>
      <c r="I1121" s="49">
        <v>8814.2710000000006</v>
      </c>
      <c r="J1121" s="49">
        <v>80.046949999999995</v>
      </c>
      <c r="K1121" s="49">
        <v>1.382651E-2</v>
      </c>
      <c r="L1121" s="49">
        <v>1.332786E-2</v>
      </c>
      <c r="M1121" s="49">
        <v>7.8171199999999996E-2</v>
      </c>
      <c r="N1121" s="49">
        <v>8.8034899999999999E-2</v>
      </c>
      <c r="O1121" s="49">
        <v>-1.202424E-2</v>
      </c>
      <c r="P1121" s="49">
        <v>4.6604159999999999E-2</v>
      </c>
      <c r="Q1121" s="49">
        <v>8.8034899999999999E-2</v>
      </c>
      <c r="R1121" s="49">
        <v>0.12946563999999999</v>
      </c>
      <c r="S1121" s="49">
        <v>0.18809403999999999</v>
      </c>
      <c r="T1121" s="49" t="s">
        <v>19</v>
      </c>
      <c r="W1121" s="7"/>
    </row>
    <row r="1122" spans="1:23" x14ac:dyDescent="0.25">
      <c r="A1122" s="49" t="str">
        <f t="shared" si="17"/>
        <v>41850North Coast and North Bay2_17All</v>
      </c>
      <c r="B1122" s="7">
        <v>41850</v>
      </c>
      <c r="C1122" s="49">
        <v>17</v>
      </c>
      <c r="D1122" s="49" t="s">
        <v>47</v>
      </c>
      <c r="E1122" s="49">
        <v>1.3762422000000001</v>
      </c>
      <c r="F1122" s="49">
        <v>1.3188260000000001</v>
      </c>
      <c r="G1122" s="49">
        <v>2</v>
      </c>
      <c r="H1122" s="49">
        <v>883.13900000000001</v>
      </c>
      <c r="I1122" s="49">
        <v>8814.2710000000006</v>
      </c>
      <c r="J1122" s="49">
        <v>86.519350000000003</v>
      </c>
      <c r="K1122" s="49">
        <v>1.4311279999999999E-2</v>
      </c>
      <c r="L1122" s="49">
        <v>1.3758029999999999E-2</v>
      </c>
      <c r="M1122" s="49">
        <v>8.0808500000000005E-2</v>
      </c>
      <c r="N1122" s="49">
        <v>5.7416200000000001E-2</v>
      </c>
      <c r="O1122" s="49">
        <v>-4.6018679999999999E-2</v>
      </c>
      <c r="P1122" s="49">
        <v>1.45877E-2</v>
      </c>
      <c r="Q1122" s="49">
        <v>5.7416200000000001E-2</v>
      </c>
      <c r="R1122" s="49">
        <v>0.10024471</v>
      </c>
      <c r="S1122" s="49">
        <v>0.16085108000000001</v>
      </c>
      <c r="T1122" s="49" t="s">
        <v>19</v>
      </c>
      <c r="W1122" s="7"/>
    </row>
    <row r="1123" spans="1:23" x14ac:dyDescent="0.25">
      <c r="A1123" s="49" t="str">
        <f t="shared" si="17"/>
        <v>41850North Coast and North Bay2_9All</v>
      </c>
      <c r="B1123" s="7">
        <v>41850</v>
      </c>
      <c r="C1123" s="49">
        <v>9</v>
      </c>
      <c r="D1123" s="49" t="s">
        <v>47</v>
      </c>
      <c r="E1123" s="49">
        <v>0.66077112000000005</v>
      </c>
      <c r="F1123" s="49">
        <v>0.67844857999999997</v>
      </c>
      <c r="G1123" s="49">
        <v>2</v>
      </c>
      <c r="H1123" s="49">
        <v>883.13900000000001</v>
      </c>
      <c r="I1123" s="49">
        <v>8814.2710000000006</v>
      </c>
      <c r="J1123" s="49">
        <v>60.584350000000001</v>
      </c>
      <c r="K1123" s="49">
        <v>5.2654499999999996E-3</v>
      </c>
      <c r="L1123" s="49">
        <v>5.71727E-3</v>
      </c>
      <c r="M1123" s="49">
        <v>3.16151E-2</v>
      </c>
      <c r="N1123" s="49">
        <v>-1.7677459999999999E-2</v>
      </c>
      <c r="O1123" s="49">
        <v>-5.8144790000000002E-2</v>
      </c>
      <c r="P1123" s="49">
        <v>-3.4433459999999999E-2</v>
      </c>
      <c r="Q1123" s="49">
        <v>-1.7677459999999999E-2</v>
      </c>
      <c r="R1123" s="49">
        <v>-9.2146000000000003E-4</v>
      </c>
      <c r="S1123" s="49">
        <v>2.278987E-2</v>
      </c>
      <c r="T1123" s="49" t="s">
        <v>19</v>
      </c>
      <c r="W1123" s="7"/>
    </row>
    <row r="1124" spans="1:23" x14ac:dyDescent="0.25">
      <c r="A1124" s="49" t="str">
        <f t="shared" si="17"/>
        <v>41850North Coast and North Bay2_3All</v>
      </c>
      <c r="B1124" s="7">
        <v>41850</v>
      </c>
      <c r="C1124" s="49">
        <v>3</v>
      </c>
      <c r="D1124" s="49" t="s">
        <v>47</v>
      </c>
      <c r="E1124" s="49">
        <v>0.50810602999999999</v>
      </c>
      <c r="F1124" s="49">
        <v>0.48239305999999998</v>
      </c>
      <c r="G1124" s="49">
        <v>2</v>
      </c>
      <c r="H1124" s="49">
        <v>883.13900000000001</v>
      </c>
      <c r="I1124" s="49">
        <v>8814.2710000000006</v>
      </c>
      <c r="J1124" s="49">
        <v>58.773569999999999</v>
      </c>
      <c r="K1124" s="49">
        <v>4.1218799999999996E-3</v>
      </c>
      <c r="L1124" s="49">
        <v>4.3322100000000004E-3</v>
      </c>
      <c r="M1124" s="49">
        <v>2.43279E-2</v>
      </c>
      <c r="N1124" s="49">
        <v>2.5712970000000002E-2</v>
      </c>
      <c r="O1124" s="49">
        <v>-5.4267400000000002E-3</v>
      </c>
      <c r="P1124" s="49">
        <v>1.2819179999999999E-2</v>
      </c>
      <c r="Q1124" s="49">
        <v>2.5712970000000002E-2</v>
      </c>
      <c r="R1124" s="49">
        <v>3.8606759999999997E-2</v>
      </c>
      <c r="S1124" s="49">
        <v>5.6852680000000003E-2</v>
      </c>
      <c r="T1124" s="49" t="s">
        <v>19</v>
      </c>
      <c r="W1124" s="7"/>
    </row>
    <row r="1125" spans="1:23" x14ac:dyDescent="0.25">
      <c r="A1125" s="49" t="str">
        <f t="shared" si="17"/>
        <v>41850North Coast and North Bay2_14All</v>
      </c>
      <c r="B1125" s="7">
        <v>41850</v>
      </c>
      <c r="C1125" s="49">
        <v>14</v>
      </c>
      <c r="D1125" s="49" t="s">
        <v>47</v>
      </c>
      <c r="E1125" s="49">
        <v>0.70120077000000003</v>
      </c>
      <c r="F1125" s="49">
        <v>0.67676853000000003</v>
      </c>
      <c r="G1125" s="49">
        <v>2</v>
      </c>
      <c r="H1125" s="49">
        <v>883.13900000000001</v>
      </c>
      <c r="I1125" s="49">
        <v>8814.2710000000006</v>
      </c>
      <c r="J1125" s="49">
        <v>83.397790000000001</v>
      </c>
      <c r="K1125" s="49">
        <v>9.8618500000000001E-3</v>
      </c>
      <c r="L1125" s="49">
        <v>9.0959999999999999E-3</v>
      </c>
      <c r="M1125" s="49">
        <v>5.4625399999999998E-2</v>
      </c>
      <c r="N1125" s="49">
        <v>2.4432240000000001E-2</v>
      </c>
      <c r="O1125" s="49">
        <v>-4.5488269999999997E-2</v>
      </c>
      <c r="P1125" s="49">
        <v>-4.51922E-3</v>
      </c>
      <c r="Q1125" s="49">
        <v>2.4432240000000001E-2</v>
      </c>
      <c r="R1125" s="49">
        <v>5.3383699999999999E-2</v>
      </c>
      <c r="S1125" s="49">
        <v>9.4352749999999999E-2</v>
      </c>
      <c r="T1125" s="49" t="s">
        <v>19</v>
      </c>
      <c r="W1125" s="7"/>
    </row>
    <row r="1126" spans="1:23" x14ac:dyDescent="0.25">
      <c r="A1126" s="49" t="str">
        <f t="shared" si="17"/>
        <v>41850North Coast and North Bay2_18All</v>
      </c>
      <c r="B1126" s="7">
        <v>41850</v>
      </c>
      <c r="C1126" s="49">
        <v>18</v>
      </c>
      <c r="D1126" s="49" t="s">
        <v>47</v>
      </c>
      <c r="E1126" s="49">
        <v>1.5745625999999999</v>
      </c>
      <c r="F1126" s="49">
        <v>1.4855187000000001</v>
      </c>
      <c r="G1126" s="49">
        <v>2</v>
      </c>
      <c r="H1126" s="49">
        <v>883.13900000000001</v>
      </c>
      <c r="I1126" s="49">
        <v>8814.2710000000006</v>
      </c>
      <c r="J1126" s="49">
        <v>84.002790000000005</v>
      </c>
      <c r="K1126" s="49">
        <v>1.4535080000000001E-2</v>
      </c>
      <c r="L1126" s="49">
        <v>1.4097800000000001E-2</v>
      </c>
      <c r="M1126" s="49">
        <v>8.2420099999999996E-2</v>
      </c>
      <c r="N1126" s="49">
        <v>8.9043899999999995E-2</v>
      </c>
      <c r="O1126" s="49">
        <v>-1.6453829999999999E-2</v>
      </c>
      <c r="P1126" s="49">
        <v>4.5361249999999999E-2</v>
      </c>
      <c r="Q1126" s="49">
        <v>8.9043899999999995E-2</v>
      </c>
      <c r="R1126" s="49">
        <v>0.13272655</v>
      </c>
      <c r="S1126" s="49">
        <v>0.19454162999999999</v>
      </c>
      <c r="T1126" s="49" t="s">
        <v>19</v>
      </c>
      <c r="W1126" s="7"/>
    </row>
    <row r="1127" spans="1:23" x14ac:dyDescent="0.25">
      <c r="A1127" s="49" t="str">
        <f t="shared" si="17"/>
        <v>41850North Coast and North Bay2_10All</v>
      </c>
      <c r="B1127" s="7">
        <v>41850</v>
      </c>
      <c r="C1127" s="49">
        <v>10</v>
      </c>
      <c r="D1127" s="49" t="s">
        <v>47</v>
      </c>
      <c r="E1127" s="49">
        <v>0.64079370999999996</v>
      </c>
      <c r="F1127" s="49">
        <v>0.64371413</v>
      </c>
      <c r="G1127" s="49">
        <v>2</v>
      </c>
      <c r="H1127" s="49">
        <v>883.13900000000001</v>
      </c>
      <c r="I1127" s="49">
        <v>8814.2710000000006</v>
      </c>
      <c r="J1127" s="49">
        <v>63.583350000000003</v>
      </c>
      <c r="K1127" s="49">
        <v>6.3153000000000003E-3</v>
      </c>
      <c r="L1127" s="49">
        <v>6.2111199999999997E-3</v>
      </c>
      <c r="M1127" s="49">
        <v>3.6051399999999997E-2</v>
      </c>
      <c r="N1127" s="49">
        <v>-2.92042E-3</v>
      </c>
      <c r="O1127" s="49">
        <v>-4.9066209999999999E-2</v>
      </c>
      <c r="P1127" s="49">
        <v>-2.2027660000000001E-2</v>
      </c>
      <c r="Q1127" s="49">
        <v>-2.92042E-3</v>
      </c>
      <c r="R1127" s="49">
        <v>1.6186820000000001E-2</v>
      </c>
      <c r="S1127" s="49">
        <v>4.3225369999999999E-2</v>
      </c>
      <c r="T1127" s="49" t="s">
        <v>19</v>
      </c>
      <c r="W1127" s="7"/>
    </row>
    <row r="1128" spans="1:23" x14ac:dyDescent="0.25">
      <c r="A1128" s="49" t="str">
        <f t="shared" si="17"/>
        <v>41850North Coast and North Bay2_7All</v>
      </c>
      <c r="B1128" s="7">
        <v>41850</v>
      </c>
      <c r="C1128" s="49">
        <v>7</v>
      </c>
      <c r="D1128" s="49" t="s">
        <v>47</v>
      </c>
      <c r="E1128" s="49">
        <v>0.58712746999999998</v>
      </c>
      <c r="F1128" s="49">
        <v>0.59174225999999996</v>
      </c>
      <c r="G1128" s="49">
        <v>2</v>
      </c>
      <c r="H1128" s="49">
        <v>883.13900000000001</v>
      </c>
      <c r="I1128" s="49">
        <v>8814.2710000000006</v>
      </c>
      <c r="J1128" s="49">
        <v>57.150019999999998</v>
      </c>
      <c r="K1128" s="49">
        <v>4.5030900000000004E-3</v>
      </c>
      <c r="L1128" s="49">
        <v>4.8867299999999997E-3</v>
      </c>
      <c r="M1128" s="49">
        <v>2.7029500000000001E-2</v>
      </c>
      <c r="N1128" s="49">
        <v>-4.6147899999999997E-3</v>
      </c>
      <c r="O1128" s="49">
        <v>-3.9212549999999999E-2</v>
      </c>
      <c r="P1128" s="49">
        <v>-1.8940419999999999E-2</v>
      </c>
      <c r="Q1128" s="49">
        <v>-4.6147899999999997E-3</v>
      </c>
      <c r="R1128" s="49">
        <v>9.71085E-3</v>
      </c>
      <c r="S1128" s="49">
        <v>2.9982970000000001E-2</v>
      </c>
      <c r="T1128" s="49" t="s">
        <v>19</v>
      </c>
      <c r="W1128" s="7"/>
    </row>
    <row r="1129" spans="1:23" x14ac:dyDescent="0.25">
      <c r="A1129" s="49" t="str">
        <f t="shared" si="17"/>
        <v>41850North Coast and North Bay2_4All</v>
      </c>
      <c r="B1129" s="7">
        <v>41850</v>
      </c>
      <c r="C1129" s="49">
        <v>4</v>
      </c>
      <c r="D1129" s="49" t="s">
        <v>47</v>
      </c>
      <c r="E1129" s="49">
        <v>0.47825546000000002</v>
      </c>
      <c r="F1129" s="49">
        <v>0.4658233</v>
      </c>
      <c r="G1129" s="49">
        <v>2</v>
      </c>
      <c r="H1129" s="49">
        <v>883.13900000000001</v>
      </c>
      <c r="I1129" s="49">
        <v>8814.2710000000006</v>
      </c>
      <c r="J1129" s="49">
        <v>58.460799999999999</v>
      </c>
      <c r="K1129" s="49">
        <v>3.6904199999999998E-3</v>
      </c>
      <c r="L1129" s="49">
        <v>4.0621800000000003E-3</v>
      </c>
      <c r="M1129" s="49">
        <v>2.23217E-2</v>
      </c>
      <c r="N1129" s="49">
        <v>1.2432159999999999E-2</v>
      </c>
      <c r="O1129" s="49">
        <v>-1.613962E-2</v>
      </c>
      <c r="P1129" s="49">
        <v>6.0165999999999996E-4</v>
      </c>
      <c r="Q1129" s="49">
        <v>1.2432159999999999E-2</v>
      </c>
      <c r="R1129" s="49">
        <v>2.4262659999999998E-2</v>
      </c>
      <c r="S1129" s="49">
        <v>4.1003940000000003E-2</v>
      </c>
      <c r="T1129" s="49" t="s">
        <v>19</v>
      </c>
      <c r="W1129" s="7"/>
    </row>
    <row r="1130" spans="1:23" x14ac:dyDescent="0.25">
      <c r="A1130" s="49" t="str">
        <f t="shared" si="17"/>
        <v>41850North Coast and North Bay3_5All</v>
      </c>
      <c r="B1130" s="7">
        <v>41850</v>
      </c>
      <c r="C1130" s="49">
        <v>5</v>
      </c>
      <c r="D1130" s="49" t="s">
        <v>47</v>
      </c>
      <c r="E1130" s="49">
        <v>0.48105648000000001</v>
      </c>
      <c r="F1130" s="49">
        <v>0.48913329</v>
      </c>
      <c r="G1130" s="49">
        <v>3</v>
      </c>
      <c r="H1130" s="49">
        <v>885.15300000000002</v>
      </c>
      <c r="I1130" s="49">
        <v>8814.2710000000006</v>
      </c>
      <c r="J1130" s="49">
        <v>57.419620000000002</v>
      </c>
      <c r="K1130" s="49">
        <v>3.7799600000000002E-3</v>
      </c>
      <c r="L1130" s="49">
        <v>5.4561599999999998E-3</v>
      </c>
      <c r="M1130" s="49">
        <v>2.68877E-2</v>
      </c>
      <c r="N1130" s="49">
        <v>-8.0768100000000002E-3</v>
      </c>
      <c r="O1130" s="49">
        <v>-4.2493070000000001E-2</v>
      </c>
      <c r="P1130" s="49">
        <v>-2.232729E-2</v>
      </c>
      <c r="Q1130" s="49">
        <v>-8.0768100000000002E-3</v>
      </c>
      <c r="R1130" s="49">
        <v>6.17367E-3</v>
      </c>
      <c r="S1130" s="49">
        <v>2.633945E-2</v>
      </c>
      <c r="T1130" s="49" t="s">
        <v>19</v>
      </c>
      <c r="W1130" s="7"/>
    </row>
    <row r="1131" spans="1:23" x14ac:dyDescent="0.25">
      <c r="A1131" s="49" t="str">
        <f t="shared" si="17"/>
        <v>41850North Coast and North Bay3_12All</v>
      </c>
      <c r="B1131" s="7">
        <v>41850</v>
      </c>
      <c r="C1131" s="49">
        <v>12</v>
      </c>
      <c r="D1131" s="49" t="s">
        <v>47</v>
      </c>
      <c r="E1131" s="49">
        <v>0.60541502000000003</v>
      </c>
      <c r="F1131" s="49">
        <v>0.53298047000000004</v>
      </c>
      <c r="G1131" s="49">
        <v>3</v>
      </c>
      <c r="H1131" s="49">
        <v>885.15300000000002</v>
      </c>
      <c r="I1131" s="49">
        <v>8814.2710000000006</v>
      </c>
      <c r="J1131" s="49">
        <v>74.033240000000006</v>
      </c>
      <c r="K1131" s="49">
        <v>7.8994300000000007E-3</v>
      </c>
      <c r="L1131" s="49">
        <v>9.8850499999999994E-3</v>
      </c>
      <c r="M1131" s="49">
        <v>5.1311500000000003E-2</v>
      </c>
      <c r="N1131" s="49">
        <v>7.243455E-2</v>
      </c>
      <c r="O1131" s="49">
        <v>6.75583E-3</v>
      </c>
      <c r="P1131" s="49">
        <v>4.523945E-2</v>
      </c>
      <c r="Q1131" s="49">
        <v>7.243455E-2</v>
      </c>
      <c r="R1131" s="49">
        <v>9.9629640000000005E-2</v>
      </c>
      <c r="S1131" s="49">
        <v>0.13811327000000001</v>
      </c>
      <c r="T1131" s="49" t="s">
        <v>19</v>
      </c>
      <c r="W1131" s="7"/>
    </row>
    <row r="1132" spans="1:23" x14ac:dyDescent="0.25">
      <c r="A1132" s="49" t="str">
        <f t="shared" si="17"/>
        <v>41850North Coast and North Bay3_24All</v>
      </c>
      <c r="B1132" s="7">
        <v>41850</v>
      </c>
      <c r="C1132" s="49">
        <v>24</v>
      </c>
      <c r="D1132" s="49" t="s">
        <v>47</v>
      </c>
      <c r="E1132" s="49">
        <v>0.73603812999999996</v>
      </c>
      <c r="F1132" s="49">
        <v>0.69123648999999998</v>
      </c>
      <c r="G1132" s="49">
        <v>3</v>
      </c>
      <c r="H1132" s="49">
        <v>885.15300000000002</v>
      </c>
      <c r="I1132" s="49">
        <v>8814.2710000000006</v>
      </c>
      <c r="J1132" s="49">
        <v>60.126519999999999</v>
      </c>
      <c r="K1132" s="49">
        <v>6.0987599999999999E-3</v>
      </c>
      <c r="L1132" s="49">
        <v>6.5270099999999998E-3</v>
      </c>
      <c r="M1132" s="49">
        <v>3.6267899999999999E-2</v>
      </c>
      <c r="N1132" s="49">
        <v>4.4801639999999997E-2</v>
      </c>
      <c r="O1132" s="49">
        <v>-1.62127E-3</v>
      </c>
      <c r="P1132" s="49">
        <v>2.5579649999999999E-2</v>
      </c>
      <c r="Q1132" s="49">
        <v>4.4801639999999997E-2</v>
      </c>
      <c r="R1132" s="49">
        <v>6.4023629999999998E-2</v>
      </c>
      <c r="S1132" s="49">
        <v>9.1224550000000001E-2</v>
      </c>
      <c r="T1132" s="49" t="s">
        <v>19</v>
      </c>
      <c r="W1132" s="7"/>
    </row>
    <row r="1133" spans="1:23" x14ac:dyDescent="0.25">
      <c r="A1133" s="49" t="str">
        <f t="shared" si="17"/>
        <v>41850North Coast and North Bay3_1All</v>
      </c>
      <c r="B1133" s="7">
        <v>41850</v>
      </c>
      <c r="C1133" s="49">
        <v>1</v>
      </c>
      <c r="D1133" s="49" t="s">
        <v>47</v>
      </c>
      <c r="E1133" s="49">
        <v>0.62339666000000005</v>
      </c>
      <c r="F1133" s="49">
        <v>0.61989042000000005</v>
      </c>
      <c r="G1133" s="49">
        <v>3</v>
      </c>
      <c r="H1133" s="49">
        <v>885.15300000000002</v>
      </c>
      <c r="I1133" s="49">
        <v>8814.2710000000006</v>
      </c>
      <c r="J1133" s="49">
        <v>60.900089999999999</v>
      </c>
      <c r="K1133" s="49">
        <v>5.8188399999999996E-3</v>
      </c>
      <c r="L1133" s="49">
        <v>7.3105399999999999E-3</v>
      </c>
      <c r="M1133" s="49">
        <v>3.7887799999999999E-2</v>
      </c>
      <c r="N1133" s="49">
        <v>3.5062399999999999E-3</v>
      </c>
      <c r="O1133" s="49">
        <v>-4.4990139999999998E-2</v>
      </c>
      <c r="P1133" s="49">
        <v>-1.6574289999999998E-2</v>
      </c>
      <c r="Q1133" s="49">
        <v>3.5062399999999999E-3</v>
      </c>
      <c r="R1133" s="49">
        <v>2.358677E-2</v>
      </c>
      <c r="S1133" s="49">
        <v>5.2002619999999999E-2</v>
      </c>
      <c r="T1133" s="49" t="s">
        <v>19</v>
      </c>
      <c r="W1133" s="7"/>
    </row>
    <row r="1134" spans="1:23" x14ac:dyDescent="0.25">
      <c r="A1134" s="49" t="str">
        <f t="shared" si="17"/>
        <v>41850North Coast and North Bay3_7All</v>
      </c>
      <c r="B1134" s="7">
        <v>41850</v>
      </c>
      <c r="C1134" s="49">
        <v>7</v>
      </c>
      <c r="D1134" s="49" t="s">
        <v>47</v>
      </c>
      <c r="E1134" s="49">
        <v>0.58712746999999998</v>
      </c>
      <c r="F1134" s="49">
        <v>0.58717850000000005</v>
      </c>
      <c r="G1134" s="49">
        <v>3</v>
      </c>
      <c r="H1134" s="49">
        <v>885.15300000000002</v>
      </c>
      <c r="I1134" s="49">
        <v>8814.2710000000006</v>
      </c>
      <c r="J1134" s="49">
        <v>57.150019999999998</v>
      </c>
      <c r="K1134" s="49">
        <v>4.5030900000000004E-3</v>
      </c>
      <c r="L1134" s="49">
        <v>5.6575599999999998E-3</v>
      </c>
      <c r="M1134" s="49">
        <v>2.93209E-2</v>
      </c>
      <c r="N1134" s="49">
        <v>-5.1029999999999998E-5</v>
      </c>
      <c r="O1134" s="49">
        <v>-3.7581780000000002E-2</v>
      </c>
      <c r="P1134" s="49">
        <v>-1.559111E-2</v>
      </c>
      <c r="Q1134" s="49">
        <v>-5.1029999999999998E-5</v>
      </c>
      <c r="R1134" s="49">
        <v>1.5489050000000001E-2</v>
      </c>
      <c r="S1134" s="49">
        <v>3.7479720000000001E-2</v>
      </c>
      <c r="T1134" s="49" t="s">
        <v>19</v>
      </c>
      <c r="W1134" s="7"/>
    </row>
    <row r="1135" spans="1:23" x14ac:dyDescent="0.25">
      <c r="A1135" s="49" t="str">
        <f t="shared" si="17"/>
        <v>41850North Coast and North Bay3_2All</v>
      </c>
      <c r="B1135" s="7">
        <v>41850</v>
      </c>
      <c r="C1135" s="49">
        <v>2</v>
      </c>
      <c r="D1135" s="49" t="s">
        <v>47</v>
      </c>
      <c r="E1135" s="49">
        <v>0.55284904000000001</v>
      </c>
      <c r="F1135" s="49">
        <v>0.53786855</v>
      </c>
      <c r="G1135" s="49">
        <v>3</v>
      </c>
      <c r="H1135" s="49">
        <v>885.15300000000002</v>
      </c>
      <c r="I1135" s="49">
        <v>8814.2710000000006</v>
      </c>
      <c r="J1135" s="49">
        <v>59.814749999999997</v>
      </c>
      <c r="K1135" s="49">
        <v>5.12036E-3</v>
      </c>
      <c r="L1135" s="49">
        <v>6.2101600000000002E-3</v>
      </c>
      <c r="M1135" s="49">
        <v>3.2646599999999998E-2</v>
      </c>
      <c r="N1135" s="49">
        <v>1.4980490000000001E-2</v>
      </c>
      <c r="O1135" s="49">
        <v>-2.680716E-2</v>
      </c>
      <c r="P1135" s="49">
        <v>-2.3222099999999999E-3</v>
      </c>
      <c r="Q1135" s="49">
        <v>1.4980490000000001E-2</v>
      </c>
      <c r="R1135" s="49">
        <v>3.2283190000000003E-2</v>
      </c>
      <c r="S1135" s="49">
        <v>5.6768140000000002E-2</v>
      </c>
      <c r="T1135" s="49" t="s">
        <v>19</v>
      </c>
      <c r="W1135" s="7"/>
    </row>
    <row r="1136" spans="1:23" x14ac:dyDescent="0.25">
      <c r="A1136" s="49" t="str">
        <f t="shared" si="17"/>
        <v>41850North Coast and North Bay3_6All</v>
      </c>
      <c r="B1136" s="7">
        <v>41850</v>
      </c>
      <c r="C1136" s="49">
        <v>6</v>
      </c>
      <c r="D1136" s="49" t="s">
        <v>47</v>
      </c>
      <c r="E1136" s="49">
        <v>0.51413184000000001</v>
      </c>
      <c r="F1136" s="49">
        <v>0.50989938999999995</v>
      </c>
      <c r="G1136" s="49">
        <v>3</v>
      </c>
      <c r="H1136" s="49">
        <v>885.15300000000002</v>
      </c>
      <c r="I1136" s="49">
        <v>8814.2710000000006</v>
      </c>
      <c r="J1136" s="49">
        <v>56.92062</v>
      </c>
      <c r="K1136" s="49">
        <v>4.0747500000000002E-3</v>
      </c>
      <c r="L1136" s="49">
        <v>5.1731800000000003E-3</v>
      </c>
      <c r="M1136" s="49">
        <v>2.6700700000000001E-2</v>
      </c>
      <c r="N1136" s="49">
        <v>4.2324499999999996E-3</v>
      </c>
      <c r="O1136" s="49">
        <v>-2.9944450000000001E-2</v>
      </c>
      <c r="P1136" s="49">
        <v>-9.9189199999999995E-3</v>
      </c>
      <c r="Q1136" s="49">
        <v>4.2324499999999996E-3</v>
      </c>
      <c r="R1136" s="49">
        <v>1.8383819999999999E-2</v>
      </c>
      <c r="S1136" s="49">
        <v>3.8409350000000002E-2</v>
      </c>
      <c r="T1136" s="49" t="s">
        <v>19</v>
      </c>
      <c r="W1136" s="7"/>
    </row>
    <row r="1137" spans="1:23" x14ac:dyDescent="0.25">
      <c r="A1137" s="49" t="str">
        <f t="shared" si="17"/>
        <v>41850North Coast and North Bay3_14All</v>
      </c>
      <c r="B1137" s="7">
        <v>41850</v>
      </c>
      <c r="C1137" s="49">
        <v>14</v>
      </c>
      <c r="D1137" s="49" t="s">
        <v>47</v>
      </c>
      <c r="E1137" s="49">
        <v>0.70120077000000003</v>
      </c>
      <c r="F1137" s="49">
        <v>0.63687064000000004</v>
      </c>
      <c r="G1137" s="49">
        <v>3</v>
      </c>
      <c r="H1137" s="49">
        <v>885.15300000000002</v>
      </c>
      <c r="I1137" s="49">
        <v>8814.2710000000006</v>
      </c>
      <c r="J1137" s="49">
        <v>83.397790000000001</v>
      </c>
      <c r="K1137" s="49">
        <v>9.8618500000000001E-3</v>
      </c>
      <c r="L1137" s="49">
        <v>1.18309E-2</v>
      </c>
      <c r="M1137" s="49">
        <v>6.2477100000000001E-2</v>
      </c>
      <c r="N1137" s="49">
        <v>6.4330129999999999E-2</v>
      </c>
      <c r="O1137" s="49">
        <v>-1.5640560000000001E-2</v>
      </c>
      <c r="P1137" s="49">
        <v>3.1217269999999998E-2</v>
      </c>
      <c r="Q1137" s="49">
        <v>6.4330129999999999E-2</v>
      </c>
      <c r="R1137" s="49">
        <v>9.7442989999999993E-2</v>
      </c>
      <c r="S1137" s="49">
        <v>0.14430082</v>
      </c>
      <c r="T1137" s="49" t="s">
        <v>19</v>
      </c>
      <c r="W1137" s="7"/>
    </row>
    <row r="1138" spans="1:23" x14ac:dyDescent="0.25">
      <c r="A1138" s="49" t="str">
        <f t="shared" si="17"/>
        <v>41850North Coast and North Bay3_16All</v>
      </c>
      <c r="B1138" s="7">
        <v>41850</v>
      </c>
      <c r="C1138" s="49">
        <v>16</v>
      </c>
      <c r="D1138" s="49" t="s">
        <v>47</v>
      </c>
      <c r="E1138" s="49">
        <v>1.076465</v>
      </c>
      <c r="F1138" s="49">
        <v>0.94696473999999997</v>
      </c>
      <c r="G1138" s="49">
        <v>3</v>
      </c>
      <c r="H1138" s="49">
        <v>885.15300000000002</v>
      </c>
      <c r="I1138" s="49">
        <v>8814.2710000000006</v>
      </c>
      <c r="J1138" s="49">
        <v>87.579070000000002</v>
      </c>
      <c r="K1138" s="49">
        <v>1.292103E-2</v>
      </c>
      <c r="L1138" s="49">
        <v>1.3350519999999999E-2</v>
      </c>
      <c r="M1138" s="49">
        <v>7.5453599999999996E-2</v>
      </c>
      <c r="N1138" s="49">
        <v>0.12950026000000001</v>
      </c>
      <c r="O1138" s="49">
        <v>3.2919650000000002E-2</v>
      </c>
      <c r="P1138" s="49">
        <v>8.9509850000000002E-2</v>
      </c>
      <c r="Q1138" s="49">
        <v>0.12950026000000001</v>
      </c>
      <c r="R1138" s="49">
        <v>0.16949067000000001</v>
      </c>
      <c r="S1138" s="49">
        <v>0.22608086999999999</v>
      </c>
      <c r="T1138" s="49" t="s">
        <v>19</v>
      </c>
      <c r="W1138" s="7"/>
    </row>
    <row r="1139" spans="1:23" x14ac:dyDescent="0.25">
      <c r="A1139" s="49" t="str">
        <f t="shared" si="17"/>
        <v>41850North Coast and North Bay3_15All</v>
      </c>
      <c r="B1139" s="7">
        <v>41850</v>
      </c>
      <c r="C1139" s="49">
        <v>15</v>
      </c>
      <c r="D1139" s="49" t="s">
        <v>47</v>
      </c>
      <c r="E1139" s="49">
        <v>0.84403094000000001</v>
      </c>
      <c r="F1139" s="49">
        <v>0.76884300000000005</v>
      </c>
      <c r="G1139" s="49">
        <v>3</v>
      </c>
      <c r="H1139" s="49">
        <v>885.15300000000002</v>
      </c>
      <c r="I1139" s="49">
        <v>8814.2710000000006</v>
      </c>
      <c r="J1139" s="49">
        <v>86.539879999999997</v>
      </c>
      <c r="K1139" s="49">
        <v>1.153795E-2</v>
      </c>
      <c r="L1139" s="49">
        <v>1.2958040000000001E-2</v>
      </c>
      <c r="M1139" s="49">
        <v>7.0416099999999995E-2</v>
      </c>
      <c r="N1139" s="49">
        <v>7.5187939999999995E-2</v>
      </c>
      <c r="O1139" s="49">
        <v>-1.494467E-2</v>
      </c>
      <c r="P1139" s="49">
        <v>3.7867409999999997E-2</v>
      </c>
      <c r="Q1139" s="49">
        <v>7.5187939999999995E-2</v>
      </c>
      <c r="R1139" s="49">
        <v>0.11250847</v>
      </c>
      <c r="S1139" s="49">
        <v>0.16532055000000001</v>
      </c>
      <c r="T1139" s="49" t="s">
        <v>19</v>
      </c>
      <c r="W1139" s="7"/>
    </row>
    <row r="1140" spans="1:23" x14ac:dyDescent="0.25">
      <c r="A1140" s="49" t="str">
        <f t="shared" si="17"/>
        <v>41850North Coast and North Bay3_22All</v>
      </c>
      <c r="B1140" s="7">
        <v>41850</v>
      </c>
      <c r="C1140" s="49">
        <v>22</v>
      </c>
      <c r="D1140" s="49" t="s">
        <v>47</v>
      </c>
      <c r="E1140" s="49">
        <v>1.1526331999999999</v>
      </c>
      <c r="F1140" s="49">
        <v>1.0896237</v>
      </c>
      <c r="G1140" s="49">
        <v>3</v>
      </c>
      <c r="H1140" s="49">
        <v>885.15300000000002</v>
      </c>
      <c r="I1140" s="49">
        <v>8814.2710000000006</v>
      </c>
      <c r="J1140" s="49">
        <v>64.249070000000003</v>
      </c>
      <c r="K1140" s="49">
        <v>8.6135799999999992E-3</v>
      </c>
      <c r="L1140" s="49">
        <v>8.9592100000000004E-3</v>
      </c>
      <c r="M1140" s="49">
        <v>5.0470500000000001E-2</v>
      </c>
      <c r="N1140" s="49">
        <v>6.3009499999999996E-2</v>
      </c>
      <c r="O1140" s="49">
        <v>-1.59274E-3</v>
      </c>
      <c r="P1140" s="49">
        <v>3.6260130000000002E-2</v>
      </c>
      <c r="Q1140" s="49">
        <v>6.3009499999999996E-2</v>
      </c>
      <c r="R1140" s="49">
        <v>8.9758859999999996E-2</v>
      </c>
      <c r="S1140" s="49">
        <v>0.12761174</v>
      </c>
      <c r="T1140" s="49" t="s">
        <v>19</v>
      </c>
      <c r="W1140" s="7"/>
    </row>
    <row r="1141" spans="1:23" x14ac:dyDescent="0.25">
      <c r="A1141" s="49" t="str">
        <f t="shared" si="17"/>
        <v>41850North Coast and North Bay3_9All</v>
      </c>
      <c r="B1141" s="7">
        <v>41850</v>
      </c>
      <c r="C1141" s="49">
        <v>9</v>
      </c>
      <c r="D1141" s="49" t="s">
        <v>47</v>
      </c>
      <c r="E1141" s="49">
        <v>0.66077112000000005</v>
      </c>
      <c r="F1141" s="49">
        <v>0.64667726999999997</v>
      </c>
      <c r="G1141" s="49">
        <v>3</v>
      </c>
      <c r="H1141" s="49">
        <v>885.15300000000002</v>
      </c>
      <c r="I1141" s="49">
        <v>8814.2710000000006</v>
      </c>
      <c r="J1141" s="49">
        <v>60.584350000000001</v>
      </c>
      <c r="K1141" s="49">
        <v>5.2654499999999996E-3</v>
      </c>
      <c r="L1141" s="49">
        <v>5.4168599999999999E-3</v>
      </c>
      <c r="M1141" s="49">
        <v>3.0680300000000001E-2</v>
      </c>
      <c r="N1141" s="49">
        <v>1.409385E-2</v>
      </c>
      <c r="O1141" s="49">
        <v>-2.517693E-2</v>
      </c>
      <c r="P1141" s="49">
        <v>-2.1667100000000001E-3</v>
      </c>
      <c r="Q1141" s="49">
        <v>1.409385E-2</v>
      </c>
      <c r="R1141" s="49">
        <v>3.0354409999999998E-2</v>
      </c>
      <c r="S1141" s="49">
        <v>5.3364630000000003E-2</v>
      </c>
      <c r="T1141" s="49" t="s">
        <v>19</v>
      </c>
      <c r="W1141" s="7"/>
    </row>
    <row r="1142" spans="1:23" x14ac:dyDescent="0.25">
      <c r="A1142" s="49" t="str">
        <f t="shared" si="17"/>
        <v>41850North Coast and North Bay3_8All</v>
      </c>
      <c r="B1142" s="7">
        <v>41850</v>
      </c>
      <c r="C1142" s="49">
        <v>8</v>
      </c>
      <c r="D1142" s="49" t="s">
        <v>47</v>
      </c>
      <c r="E1142" s="49">
        <v>0.65385494</v>
      </c>
      <c r="F1142" s="49">
        <v>0.65133611999999996</v>
      </c>
      <c r="G1142" s="49">
        <v>3</v>
      </c>
      <c r="H1142" s="49">
        <v>885.15300000000002</v>
      </c>
      <c r="I1142" s="49">
        <v>8814.2710000000006</v>
      </c>
      <c r="J1142" s="49">
        <v>58.460799999999999</v>
      </c>
      <c r="K1142" s="49">
        <v>5.0387499999999998E-3</v>
      </c>
      <c r="L1142" s="49">
        <v>5.8521800000000002E-3</v>
      </c>
      <c r="M1142" s="49">
        <v>3.1333399999999997E-2</v>
      </c>
      <c r="N1142" s="49">
        <v>2.5188200000000002E-3</v>
      </c>
      <c r="O1142" s="49">
        <v>-3.7587929999999999E-2</v>
      </c>
      <c r="P1142" s="49">
        <v>-1.4087880000000001E-2</v>
      </c>
      <c r="Q1142" s="49">
        <v>2.5188200000000002E-3</v>
      </c>
      <c r="R1142" s="49">
        <v>1.912552E-2</v>
      </c>
      <c r="S1142" s="49">
        <v>4.2625570000000002E-2</v>
      </c>
      <c r="T1142" s="49" t="s">
        <v>19</v>
      </c>
      <c r="W1142" s="7"/>
    </row>
    <row r="1143" spans="1:23" x14ac:dyDescent="0.25">
      <c r="A1143" s="49" t="str">
        <f t="shared" si="17"/>
        <v>41850North Coast and North Bay3_13All</v>
      </c>
      <c r="B1143" s="7">
        <v>41850</v>
      </c>
      <c r="C1143" s="49">
        <v>13</v>
      </c>
      <c r="D1143" s="49" t="s">
        <v>47</v>
      </c>
      <c r="E1143" s="49">
        <v>0.60744056000000002</v>
      </c>
      <c r="F1143" s="49">
        <v>0.52886929000000005</v>
      </c>
      <c r="G1143" s="49">
        <v>3</v>
      </c>
      <c r="H1143" s="49">
        <v>885.15300000000002</v>
      </c>
      <c r="I1143" s="49">
        <v>8814.2710000000006</v>
      </c>
      <c r="J1143" s="49">
        <v>79.174340000000001</v>
      </c>
      <c r="K1143" s="49">
        <v>8.5892399999999997E-3</v>
      </c>
      <c r="L1143" s="49">
        <v>1.0367919999999999E-2</v>
      </c>
      <c r="M1143" s="49">
        <v>5.4611E-2</v>
      </c>
      <c r="N1143" s="49">
        <v>7.8571269999999999E-2</v>
      </c>
      <c r="O1143" s="49">
        <v>8.6691900000000002E-3</v>
      </c>
      <c r="P1143" s="49">
        <v>4.9627440000000002E-2</v>
      </c>
      <c r="Q1143" s="49">
        <v>7.8571269999999999E-2</v>
      </c>
      <c r="R1143" s="49">
        <v>0.1075151</v>
      </c>
      <c r="S1143" s="49">
        <v>0.14847335</v>
      </c>
      <c r="T1143" s="49" t="s">
        <v>19</v>
      </c>
      <c r="W1143" s="7"/>
    </row>
    <row r="1144" spans="1:23" x14ac:dyDescent="0.25">
      <c r="A1144" s="49" t="str">
        <f t="shared" si="17"/>
        <v>41850North Coast and North Bay3_20All</v>
      </c>
      <c r="B1144" s="7">
        <v>41850</v>
      </c>
      <c r="C1144" s="49">
        <v>20</v>
      </c>
      <c r="D1144" s="49" t="s">
        <v>47</v>
      </c>
      <c r="E1144" s="49">
        <v>1.5107782999999999</v>
      </c>
      <c r="F1144" s="49">
        <v>1.3959796</v>
      </c>
      <c r="G1144" s="49">
        <v>3</v>
      </c>
      <c r="H1144" s="49">
        <v>885.15300000000002</v>
      </c>
      <c r="I1144" s="49">
        <v>8814.2710000000006</v>
      </c>
      <c r="J1144" s="49">
        <v>75.636250000000004</v>
      </c>
      <c r="K1144" s="49">
        <v>1.2559860000000001E-2</v>
      </c>
      <c r="L1144" s="49">
        <v>1.2283560000000001E-2</v>
      </c>
      <c r="M1144" s="49">
        <v>7.1377999999999997E-2</v>
      </c>
      <c r="N1144" s="49">
        <v>0.1147987</v>
      </c>
      <c r="O1144" s="49">
        <v>2.3434859999999998E-2</v>
      </c>
      <c r="P1144" s="49">
        <v>7.696836E-2</v>
      </c>
      <c r="Q1144" s="49">
        <v>0.1147987</v>
      </c>
      <c r="R1144" s="49">
        <v>0.15262903999999999</v>
      </c>
      <c r="S1144" s="49">
        <v>0.20616254000000001</v>
      </c>
      <c r="T1144" s="49" t="s">
        <v>19</v>
      </c>
      <c r="W1144" s="7"/>
    </row>
    <row r="1145" spans="1:23" x14ac:dyDescent="0.25">
      <c r="A1145" s="49" t="str">
        <f t="shared" si="17"/>
        <v>41850North Coast and North Bay3_23All</v>
      </c>
      <c r="B1145" s="7">
        <v>41850</v>
      </c>
      <c r="C1145" s="49">
        <v>23</v>
      </c>
      <c r="D1145" s="49" t="s">
        <v>47</v>
      </c>
      <c r="E1145" s="49">
        <v>0.94530051000000004</v>
      </c>
      <c r="F1145" s="49">
        <v>0.90851780999999998</v>
      </c>
      <c r="G1145" s="49">
        <v>3</v>
      </c>
      <c r="H1145" s="49">
        <v>885.15300000000002</v>
      </c>
      <c r="I1145" s="49">
        <v>8814.2710000000006</v>
      </c>
      <c r="J1145" s="49">
        <v>61.938290000000002</v>
      </c>
      <c r="K1145" s="49">
        <v>7.3290100000000004E-3</v>
      </c>
      <c r="L1145" s="49">
        <v>8.20712E-3</v>
      </c>
      <c r="M1145" s="49">
        <v>4.4657500000000003E-2</v>
      </c>
      <c r="N1145" s="49">
        <v>3.6782700000000002E-2</v>
      </c>
      <c r="O1145" s="49">
        <v>-2.0378899999999998E-2</v>
      </c>
      <c r="P1145" s="49">
        <v>1.3114229999999999E-2</v>
      </c>
      <c r="Q1145" s="49">
        <v>3.6782700000000002E-2</v>
      </c>
      <c r="R1145" s="49">
        <v>6.045118E-2</v>
      </c>
      <c r="S1145" s="49">
        <v>9.3944299999999994E-2</v>
      </c>
      <c r="T1145" s="49" t="s">
        <v>19</v>
      </c>
      <c r="W1145" s="7"/>
    </row>
    <row r="1146" spans="1:23" x14ac:dyDescent="0.25">
      <c r="A1146" s="49" t="str">
        <f t="shared" si="17"/>
        <v>41850North Coast and North Bay3_3All</v>
      </c>
      <c r="B1146" s="7">
        <v>41850</v>
      </c>
      <c r="C1146" s="49">
        <v>3</v>
      </c>
      <c r="D1146" s="49" t="s">
        <v>47</v>
      </c>
      <c r="E1146" s="49">
        <v>0.50810602999999999</v>
      </c>
      <c r="F1146" s="49">
        <v>0.51272837999999998</v>
      </c>
      <c r="G1146" s="49">
        <v>3</v>
      </c>
      <c r="H1146" s="49">
        <v>885.15300000000002</v>
      </c>
      <c r="I1146" s="49">
        <v>8814.2710000000006</v>
      </c>
      <c r="J1146" s="49">
        <v>58.773569999999999</v>
      </c>
      <c r="K1146" s="49">
        <v>4.1218799999999996E-3</v>
      </c>
      <c r="L1146" s="49">
        <v>5.9257499999999996E-3</v>
      </c>
      <c r="M1146" s="49">
        <v>2.9241E-2</v>
      </c>
      <c r="N1146" s="49">
        <v>-4.6223499999999999E-3</v>
      </c>
      <c r="O1146" s="49">
        <v>-4.2050829999999997E-2</v>
      </c>
      <c r="P1146" s="49">
        <v>-2.0120079999999999E-2</v>
      </c>
      <c r="Q1146" s="49">
        <v>-4.6223499999999999E-3</v>
      </c>
      <c r="R1146" s="49">
        <v>1.087538E-2</v>
      </c>
      <c r="S1146" s="49">
        <v>3.2806130000000003E-2</v>
      </c>
      <c r="T1146" s="49" t="s">
        <v>19</v>
      </c>
      <c r="W1146" s="7"/>
    </row>
    <row r="1147" spans="1:23" x14ac:dyDescent="0.25">
      <c r="A1147" s="49" t="str">
        <f t="shared" si="17"/>
        <v>41850North Coast and North Bay3_4All</v>
      </c>
      <c r="B1147" s="7">
        <v>41850</v>
      </c>
      <c r="C1147" s="49">
        <v>4</v>
      </c>
      <c r="D1147" s="49" t="s">
        <v>47</v>
      </c>
      <c r="E1147" s="49">
        <v>0.47825546000000002</v>
      </c>
      <c r="F1147" s="49">
        <v>0.50404201000000004</v>
      </c>
      <c r="G1147" s="49">
        <v>3</v>
      </c>
      <c r="H1147" s="49">
        <v>885.15300000000002</v>
      </c>
      <c r="I1147" s="49">
        <v>8814.2710000000006</v>
      </c>
      <c r="J1147" s="49">
        <v>58.460799999999999</v>
      </c>
      <c r="K1147" s="49">
        <v>3.6904199999999998E-3</v>
      </c>
      <c r="L1147" s="49">
        <v>5.7912600000000003E-3</v>
      </c>
      <c r="M1147" s="49">
        <v>2.7801800000000002E-2</v>
      </c>
      <c r="N1147" s="49">
        <v>-2.5786549999999998E-2</v>
      </c>
      <c r="O1147" s="49">
        <v>-6.137285E-2</v>
      </c>
      <c r="P1147" s="49">
        <v>-4.0521500000000002E-2</v>
      </c>
      <c r="Q1147" s="49">
        <v>-2.5786549999999998E-2</v>
      </c>
      <c r="R1147" s="49">
        <v>-1.10516E-2</v>
      </c>
      <c r="S1147" s="49">
        <v>9.7997499999999994E-3</v>
      </c>
      <c r="T1147" s="49" t="s">
        <v>19</v>
      </c>
      <c r="W1147" s="7"/>
    </row>
    <row r="1148" spans="1:23" x14ac:dyDescent="0.25">
      <c r="A1148" s="49" t="str">
        <f t="shared" si="17"/>
        <v>41850North Coast and North Bay3_11All</v>
      </c>
      <c r="B1148" s="7">
        <v>41850</v>
      </c>
      <c r="C1148" s="49">
        <v>11</v>
      </c>
      <c r="D1148" s="49" t="s">
        <v>47</v>
      </c>
      <c r="E1148" s="49">
        <v>0.61561591999999998</v>
      </c>
      <c r="F1148" s="49">
        <v>0.54492985000000005</v>
      </c>
      <c r="G1148" s="49">
        <v>3</v>
      </c>
      <c r="H1148" s="49">
        <v>885.15300000000002</v>
      </c>
      <c r="I1148" s="49">
        <v>8814.2710000000006</v>
      </c>
      <c r="J1148" s="49">
        <v>68.57938</v>
      </c>
      <c r="K1148" s="49">
        <v>7.3827500000000004E-3</v>
      </c>
      <c r="L1148" s="49">
        <v>8.5601300000000009E-3</v>
      </c>
      <c r="M1148" s="49">
        <v>4.5865599999999999E-2</v>
      </c>
      <c r="N1148" s="49">
        <v>7.0686070000000004E-2</v>
      </c>
      <c r="O1148" s="49">
        <v>1.19781E-2</v>
      </c>
      <c r="P1148" s="49">
        <v>4.6377300000000003E-2</v>
      </c>
      <c r="Q1148" s="49">
        <v>7.0686070000000004E-2</v>
      </c>
      <c r="R1148" s="49">
        <v>9.4994839999999997E-2</v>
      </c>
      <c r="S1148" s="49">
        <v>0.12939403999999999</v>
      </c>
      <c r="T1148" s="49" t="s">
        <v>19</v>
      </c>
      <c r="W1148" s="7"/>
    </row>
    <row r="1149" spans="1:23" x14ac:dyDescent="0.25">
      <c r="A1149" s="49" t="str">
        <f t="shared" si="17"/>
        <v>41850North Coast and North Bay3_10All</v>
      </c>
      <c r="B1149" s="7">
        <v>41850</v>
      </c>
      <c r="C1149" s="49">
        <v>10</v>
      </c>
      <c r="D1149" s="49" t="s">
        <v>47</v>
      </c>
      <c r="E1149" s="49">
        <v>0.64079370999999996</v>
      </c>
      <c r="F1149" s="49">
        <v>0.58690810999999998</v>
      </c>
      <c r="G1149" s="49">
        <v>3</v>
      </c>
      <c r="H1149" s="49">
        <v>885.15300000000002</v>
      </c>
      <c r="I1149" s="49">
        <v>8814.2710000000006</v>
      </c>
      <c r="J1149" s="49">
        <v>63.583350000000003</v>
      </c>
      <c r="K1149" s="49">
        <v>6.3153000000000003E-3</v>
      </c>
      <c r="L1149" s="49">
        <v>6.3746899999999997E-3</v>
      </c>
      <c r="M1149" s="49">
        <v>3.6448800000000003E-2</v>
      </c>
      <c r="N1149" s="49">
        <v>5.3885599999999999E-2</v>
      </c>
      <c r="O1149" s="49">
        <v>7.2311399999999996E-3</v>
      </c>
      <c r="P1149" s="49">
        <v>3.456774E-2</v>
      </c>
      <c r="Q1149" s="49">
        <v>5.3885599999999999E-2</v>
      </c>
      <c r="R1149" s="49">
        <v>7.3203459999999998E-2</v>
      </c>
      <c r="S1149" s="49">
        <v>0.10054006</v>
      </c>
      <c r="T1149" s="49" t="s">
        <v>19</v>
      </c>
      <c r="W1149" s="7"/>
    </row>
    <row r="1150" spans="1:23" x14ac:dyDescent="0.25">
      <c r="A1150" s="49" t="str">
        <f t="shared" si="17"/>
        <v>41850North Coast and North Bay3_17All</v>
      </c>
      <c r="B1150" s="7">
        <v>41850</v>
      </c>
      <c r="C1150" s="49">
        <v>17</v>
      </c>
      <c r="D1150" s="49" t="s">
        <v>47</v>
      </c>
      <c r="E1150" s="49">
        <v>1.3762422000000001</v>
      </c>
      <c r="F1150" s="49">
        <v>1.2142274</v>
      </c>
      <c r="G1150" s="49">
        <v>3</v>
      </c>
      <c r="H1150" s="49">
        <v>885.15300000000002</v>
      </c>
      <c r="I1150" s="49">
        <v>8814.2710000000006</v>
      </c>
      <c r="J1150" s="49">
        <v>86.519350000000003</v>
      </c>
      <c r="K1150" s="49">
        <v>1.4311279999999999E-2</v>
      </c>
      <c r="L1150" s="49">
        <v>1.3702000000000001E-2</v>
      </c>
      <c r="M1150" s="49">
        <v>8.0513100000000004E-2</v>
      </c>
      <c r="N1150" s="49">
        <v>0.16201479999999999</v>
      </c>
      <c r="O1150" s="49">
        <v>5.8958030000000002E-2</v>
      </c>
      <c r="P1150" s="49">
        <v>0.11934286</v>
      </c>
      <c r="Q1150" s="49">
        <v>0.16201479999999999</v>
      </c>
      <c r="R1150" s="49">
        <v>0.20468674000000001</v>
      </c>
      <c r="S1150" s="49">
        <v>0.26507156999999998</v>
      </c>
      <c r="T1150" s="49" t="s">
        <v>19</v>
      </c>
      <c r="W1150" s="7"/>
    </row>
    <row r="1151" spans="1:23" x14ac:dyDescent="0.25">
      <c r="A1151" s="49" t="str">
        <f t="shared" si="17"/>
        <v>41850North Coast and North Bay3_21All</v>
      </c>
      <c r="B1151" s="7">
        <v>41850</v>
      </c>
      <c r="C1151" s="49">
        <v>21</v>
      </c>
      <c r="D1151" s="49" t="s">
        <v>47</v>
      </c>
      <c r="E1151" s="49">
        <v>1.3203757</v>
      </c>
      <c r="F1151" s="49">
        <v>1.2315494</v>
      </c>
      <c r="G1151" s="49">
        <v>3</v>
      </c>
      <c r="H1151" s="49">
        <v>885.15300000000002</v>
      </c>
      <c r="I1151" s="49">
        <v>8814.2710000000006</v>
      </c>
      <c r="J1151" s="49">
        <v>68.556870000000004</v>
      </c>
      <c r="K1151" s="49">
        <v>1.039517E-2</v>
      </c>
      <c r="L1151" s="49">
        <v>1.0543200000000001E-2</v>
      </c>
      <c r="M1151" s="49">
        <v>6.0138700000000003E-2</v>
      </c>
      <c r="N1151" s="49">
        <v>8.8826299999999997E-2</v>
      </c>
      <c r="O1151" s="49">
        <v>1.184876E-2</v>
      </c>
      <c r="P1151" s="49">
        <v>5.6952790000000003E-2</v>
      </c>
      <c r="Q1151" s="49">
        <v>8.8826299999999997E-2</v>
      </c>
      <c r="R1151" s="49">
        <v>0.12069981</v>
      </c>
      <c r="S1151" s="49">
        <v>0.16580384000000001</v>
      </c>
      <c r="T1151" s="49" t="s">
        <v>19</v>
      </c>
      <c r="W1151" s="7"/>
    </row>
    <row r="1152" spans="1:23" x14ac:dyDescent="0.25">
      <c r="A1152" s="49" t="str">
        <f t="shared" si="17"/>
        <v>41850North Coast and North Bay3_19All</v>
      </c>
      <c r="B1152" s="7">
        <v>41850</v>
      </c>
      <c r="C1152" s="49">
        <v>19</v>
      </c>
      <c r="D1152" s="49" t="s">
        <v>47</v>
      </c>
      <c r="E1152" s="49">
        <v>1.5956996000000001</v>
      </c>
      <c r="F1152" s="49">
        <v>1.5011165</v>
      </c>
      <c r="G1152" s="49">
        <v>3</v>
      </c>
      <c r="H1152" s="49">
        <v>885.15300000000002</v>
      </c>
      <c r="I1152" s="49">
        <v>8814.2710000000006</v>
      </c>
      <c r="J1152" s="49">
        <v>80.046949999999995</v>
      </c>
      <c r="K1152" s="49">
        <v>1.382651E-2</v>
      </c>
      <c r="L1152" s="49">
        <v>1.3320790000000001E-2</v>
      </c>
      <c r="M1152" s="49">
        <v>7.8015399999999999E-2</v>
      </c>
      <c r="N1152" s="49">
        <v>9.4583100000000003E-2</v>
      </c>
      <c r="O1152" s="49">
        <v>-5.2766100000000002E-3</v>
      </c>
      <c r="P1152" s="49">
        <v>5.3234940000000001E-2</v>
      </c>
      <c r="Q1152" s="49">
        <v>9.4583100000000003E-2</v>
      </c>
      <c r="R1152" s="49">
        <v>0.13593126</v>
      </c>
      <c r="S1152" s="49">
        <v>0.19444280999999999</v>
      </c>
      <c r="T1152" s="49" t="s">
        <v>19</v>
      </c>
      <c r="W1152" s="7"/>
    </row>
    <row r="1153" spans="1:23" x14ac:dyDescent="0.25">
      <c r="A1153" s="49" t="str">
        <f t="shared" si="17"/>
        <v>41850North Coast and North Bay3_18All</v>
      </c>
      <c r="B1153" s="7">
        <v>41850</v>
      </c>
      <c r="C1153" s="49">
        <v>18</v>
      </c>
      <c r="D1153" s="49" t="s">
        <v>47</v>
      </c>
      <c r="E1153" s="49">
        <v>1.5745625999999999</v>
      </c>
      <c r="F1153" s="49">
        <v>1.4739785000000001</v>
      </c>
      <c r="G1153" s="49">
        <v>3</v>
      </c>
      <c r="H1153" s="49">
        <v>885.15300000000002</v>
      </c>
      <c r="I1153" s="49">
        <v>8814.2710000000006</v>
      </c>
      <c r="J1153" s="49">
        <v>84.002790000000005</v>
      </c>
      <c r="K1153" s="49">
        <v>1.4535080000000001E-2</v>
      </c>
      <c r="L1153" s="49">
        <v>1.424666E-2</v>
      </c>
      <c r="M1153" s="49">
        <v>8.2690899999999998E-2</v>
      </c>
      <c r="N1153" s="49">
        <v>0.1005841</v>
      </c>
      <c r="O1153" s="49">
        <v>-5.2602500000000002E-3</v>
      </c>
      <c r="P1153" s="49">
        <v>5.6757920000000003E-2</v>
      </c>
      <c r="Q1153" s="49">
        <v>0.1005841</v>
      </c>
      <c r="R1153" s="49">
        <v>0.14441028</v>
      </c>
      <c r="S1153" s="49">
        <v>0.20642845000000001</v>
      </c>
      <c r="T1153" s="49" t="s">
        <v>19</v>
      </c>
      <c r="W1153" s="7"/>
    </row>
    <row r="1154" spans="1:23" x14ac:dyDescent="0.25">
      <c r="A1154" s="49" t="str">
        <f t="shared" si="17"/>
        <v>41850North Coast and North Bay4_3All</v>
      </c>
      <c r="B1154" s="7">
        <v>41850</v>
      </c>
      <c r="C1154" s="49">
        <v>3</v>
      </c>
      <c r="D1154" s="49" t="s">
        <v>47</v>
      </c>
      <c r="E1154" s="49">
        <v>0.50810602999999999</v>
      </c>
      <c r="F1154" s="49">
        <v>0.46794138000000002</v>
      </c>
      <c r="G1154" s="49">
        <v>4</v>
      </c>
      <c r="H1154" s="49">
        <v>886.16</v>
      </c>
      <c r="I1154" s="49">
        <v>8814.2710000000006</v>
      </c>
      <c r="J1154" s="49">
        <v>58.773569999999999</v>
      </c>
      <c r="K1154" s="49">
        <v>4.1218799999999996E-3</v>
      </c>
      <c r="L1154" s="49">
        <v>3.8012100000000002E-3</v>
      </c>
      <c r="M1154" s="49">
        <v>2.27786E-2</v>
      </c>
      <c r="N1154" s="49">
        <v>4.0164650000000003E-2</v>
      </c>
      <c r="O1154" s="49">
        <v>1.100804E-2</v>
      </c>
      <c r="P1154" s="49">
        <v>2.8091990000000001E-2</v>
      </c>
      <c r="Q1154" s="49">
        <v>4.0164650000000003E-2</v>
      </c>
      <c r="R1154" s="49">
        <v>5.2237310000000002E-2</v>
      </c>
      <c r="S1154" s="49">
        <v>6.9321259999999996E-2</v>
      </c>
      <c r="T1154" s="49" t="s">
        <v>19</v>
      </c>
      <c r="W1154" s="7"/>
    </row>
    <row r="1155" spans="1:23" x14ac:dyDescent="0.25">
      <c r="A1155" s="49" t="str">
        <f t="shared" ref="A1155:A1218" si="18">CONCATENATE(B1155,D1155,G1155,"_",C1155,T1155)</f>
        <v>41850North Coast and North Bay4_21All</v>
      </c>
      <c r="B1155" s="7">
        <v>41850</v>
      </c>
      <c r="C1155" s="49">
        <v>21</v>
      </c>
      <c r="D1155" s="49" t="s">
        <v>47</v>
      </c>
      <c r="E1155" s="49">
        <v>1.3203757</v>
      </c>
      <c r="F1155" s="49">
        <v>1.1933999</v>
      </c>
      <c r="G1155" s="49">
        <v>4</v>
      </c>
      <c r="H1155" s="49">
        <v>886.16</v>
      </c>
      <c r="I1155" s="49">
        <v>8814.2710000000006</v>
      </c>
      <c r="J1155" s="49">
        <v>68.556870000000004</v>
      </c>
      <c r="K1155" s="49">
        <v>1.039517E-2</v>
      </c>
      <c r="L1155" s="49">
        <v>9.7268300000000005E-3</v>
      </c>
      <c r="M1155" s="49">
        <v>5.7827400000000001E-2</v>
      </c>
      <c r="N1155" s="49">
        <v>0.1269758</v>
      </c>
      <c r="O1155" s="49">
        <v>5.295673E-2</v>
      </c>
      <c r="P1155" s="49">
        <v>9.6327280000000001E-2</v>
      </c>
      <c r="Q1155" s="49">
        <v>0.1269758</v>
      </c>
      <c r="R1155" s="49">
        <v>0.15762432000000001</v>
      </c>
      <c r="S1155" s="49">
        <v>0.20099486999999999</v>
      </c>
      <c r="T1155" s="49" t="s">
        <v>19</v>
      </c>
      <c r="W1155" s="7"/>
    </row>
    <row r="1156" spans="1:23" x14ac:dyDescent="0.25">
      <c r="A1156" s="49" t="str">
        <f t="shared" si="18"/>
        <v>41850North Coast and North Bay4_7All</v>
      </c>
      <c r="B1156" s="7">
        <v>41850</v>
      </c>
      <c r="C1156" s="49">
        <v>7</v>
      </c>
      <c r="D1156" s="49" t="s">
        <v>47</v>
      </c>
      <c r="E1156" s="49">
        <v>0.58712746999999998</v>
      </c>
      <c r="F1156" s="49">
        <v>0.56318617000000004</v>
      </c>
      <c r="G1156" s="49">
        <v>4</v>
      </c>
      <c r="H1156" s="49">
        <v>886.16</v>
      </c>
      <c r="I1156" s="49">
        <v>8814.2710000000006</v>
      </c>
      <c r="J1156" s="49">
        <v>57.150019999999998</v>
      </c>
      <c r="K1156" s="49">
        <v>4.5030900000000004E-3</v>
      </c>
      <c r="L1156" s="49">
        <v>4.6186100000000004E-3</v>
      </c>
      <c r="M1156" s="49">
        <v>2.6181300000000001E-2</v>
      </c>
      <c r="N1156" s="49">
        <v>2.3941299999999999E-2</v>
      </c>
      <c r="O1156" s="49">
        <v>-9.5707599999999993E-3</v>
      </c>
      <c r="P1156" s="49">
        <v>1.006521E-2</v>
      </c>
      <c r="Q1156" s="49">
        <v>2.3941299999999999E-2</v>
      </c>
      <c r="R1156" s="49">
        <v>3.7817389999999999E-2</v>
      </c>
      <c r="S1156" s="49">
        <v>5.7453360000000002E-2</v>
      </c>
      <c r="T1156" s="49" t="s">
        <v>19</v>
      </c>
      <c r="W1156" s="7"/>
    </row>
    <row r="1157" spans="1:23" x14ac:dyDescent="0.25">
      <c r="A1157" s="49" t="str">
        <f t="shared" si="18"/>
        <v>41850North Coast and North Bay4_4All</v>
      </c>
      <c r="B1157" s="7">
        <v>41850</v>
      </c>
      <c r="C1157" s="49">
        <v>4</v>
      </c>
      <c r="D1157" s="49" t="s">
        <v>47</v>
      </c>
      <c r="E1157" s="49">
        <v>0.47825546000000002</v>
      </c>
      <c r="F1157" s="49">
        <v>0.46093142999999998</v>
      </c>
      <c r="G1157" s="49">
        <v>4</v>
      </c>
      <c r="H1157" s="49">
        <v>886.16</v>
      </c>
      <c r="I1157" s="49">
        <v>8814.2710000000006</v>
      </c>
      <c r="J1157" s="49">
        <v>58.460799999999999</v>
      </c>
      <c r="K1157" s="49">
        <v>3.6904199999999998E-3</v>
      </c>
      <c r="L1157" s="49">
        <v>3.98702E-3</v>
      </c>
      <c r="M1157" s="49">
        <v>2.20407E-2</v>
      </c>
      <c r="N1157" s="49">
        <v>1.7324030000000001E-2</v>
      </c>
      <c r="O1157" s="49">
        <v>-1.088807E-2</v>
      </c>
      <c r="P1157" s="49">
        <v>5.6424600000000002E-3</v>
      </c>
      <c r="Q1157" s="49">
        <v>1.7324030000000001E-2</v>
      </c>
      <c r="R1157" s="49">
        <v>2.9005599999999999E-2</v>
      </c>
      <c r="S1157" s="49">
        <v>4.5536130000000001E-2</v>
      </c>
      <c r="T1157" s="49" t="s">
        <v>19</v>
      </c>
      <c r="W1157" s="7"/>
    </row>
    <row r="1158" spans="1:23" x14ac:dyDescent="0.25">
      <c r="A1158" s="49" t="str">
        <f t="shared" si="18"/>
        <v>41850North Coast and North Bay4_11All</v>
      </c>
      <c r="B1158" s="7">
        <v>41850</v>
      </c>
      <c r="C1158" s="49">
        <v>11</v>
      </c>
      <c r="D1158" s="49" t="s">
        <v>47</v>
      </c>
      <c r="E1158" s="49">
        <v>0.61561591999999998</v>
      </c>
      <c r="F1158" s="49">
        <v>0.59090692</v>
      </c>
      <c r="G1158" s="49">
        <v>4</v>
      </c>
      <c r="H1158" s="49">
        <v>886.16</v>
      </c>
      <c r="I1158" s="49">
        <v>8814.2710000000006</v>
      </c>
      <c r="J1158" s="49">
        <v>68.57938</v>
      </c>
      <c r="K1158" s="49">
        <v>7.3827500000000004E-3</v>
      </c>
      <c r="L1158" s="49">
        <v>7.3171499999999997E-3</v>
      </c>
      <c r="M1158" s="49">
        <v>4.22014E-2</v>
      </c>
      <c r="N1158" s="49">
        <v>2.4708999999999998E-2</v>
      </c>
      <c r="O1158" s="49">
        <v>-2.9308790000000001E-2</v>
      </c>
      <c r="P1158" s="49">
        <v>2.3422600000000001E-3</v>
      </c>
      <c r="Q1158" s="49">
        <v>2.4708999999999998E-2</v>
      </c>
      <c r="R1158" s="49">
        <v>4.7075739999999998E-2</v>
      </c>
      <c r="S1158" s="49">
        <v>7.8726790000000005E-2</v>
      </c>
      <c r="T1158" s="49" t="s">
        <v>19</v>
      </c>
      <c r="W1158" s="7"/>
    </row>
    <row r="1159" spans="1:23" x14ac:dyDescent="0.25">
      <c r="A1159" s="49" t="str">
        <f t="shared" si="18"/>
        <v>41850North Coast and North Bay4_19All</v>
      </c>
      <c r="B1159" s="7">
        <v>41850</v>
      </c>
      <c r="C1159" s="49">
        <v>19</v>
      </c>
      <c r="D1159" s="49" t="s">
        <v>47</v>
      </c>
      <c r="E1159" s="49">
        <v>1.5956996000000001</v>
      </c>
      <c r="F1159" s="49">
        <v>1.5433847000000001</v>
      </c>
      <c r="G1159" s="49">
        <v>4</v>
      </c>
      <c r="H1159" s="49">
        <v>886.16</v>
      </c>
      <c r="I1159" s="49">
        <v>8814.2710000000006</v>
      </c>
      <c r="J1159" s="49">
        <v>80.046949999999995</v>
      </c>
      <c r="K1159" s="49">
        <v>1.382651E-2</v>
      </c>
      <c r="L1159" s="49">
        <v>1.3101399999999999E-2</v>
      </c>
      <c r="M1159" s="49">
        <v>7.7363500000000002E-2</v>
      </c>
      <c r="N1159" s="49">
        <v>5.2314899999999998E-2</v>
      </c>
      <c r="O1159" s="49">
        <v>-4.6710380000000003E-2</v>
      </c>
      <c r="P1159" s="49">
        <v>1.1312249999999999E-2</v>
      </c>
      <c r="Q1159" s="49">
        <v>5.2314899999999998E-2</v>
      </c>
      <c r="R1159" s="49">
        <v>9.3317559999999994E-2</v>
      </c>
      <c r="S1159" s="49">
        <v>0.15134017999999999</v>
      </c>
      <c r="T1159" s="49" t="s">
        <v>19</v>
      </c>
      <c r="W1159" s="7"/>
    </row>
    <row r="1160" spans="1:23" x14ac:dyDescent="0.25">
      <c r="A1160" s="49" t="str">
        <f t="shared" si="18"/>
        <v>41850North Coast and North Bay4_16All</v>
      </c>
      <c r="B1160" s="7">
        <v>41850</v>
      </c>
      <c r="C1160" s="49">
        <v>16</v>
      </c>
      <c r="D1160" s="49" t="s">
        <v>47</v>
      </c>
      <c r="E1160" s="49">
        <v>1.076465</v>
      </c>
      <c r="F1160" s="49">
        <v>1.0497846</v>
      </c>
      <c r="G1160" s="49">
        <v>4</v>
      </c>
      <c r="H1160" s="49">
        <v>886.16</v>
      </c>
      <c r="I1160" s="49">
        <v>8814.2710000000006</v>
      </c>
      <c r="J1160" s="49">
        <v>87.579070000000002</v>
      </c>
      <c r="K1160" s="49">
        <v>1.292103E-2</v>
      </c>
      <c r="L1160" s="49">
        <v>1.2399169999999999E-2</v>
      </c>
      <c r="M1160" s="49">
        <v>7.2725799999999993E-2</v>
      </c>
      <c r="N1160" s="49">
        <v>2.66804E-2</v>
      </c>
      <c r="O1160" s="49">
        <v>-6.6408620000000002E-2</v>
      </c>
      <c r="P1160" s="49">
        <v>-1.186427E-2</v>
      </c>
      <c r="Q1160" s="49">
        <v>2.66804E-2</v>
      </c>
      <c r="R1160" s="49">
        <v>6.5225069999999996E-2</v>
      </c>
      <c r="S1160" s="49">
        <v>0.11976942</v>
      </c>
      <c r="T1160" s="49" t="s">
        <v>19</v>
      </c>
      <c r="W1160" s="7"/>
    </row>
    <row r="1161" spans="1:23" x14ac:dyDescent="0.25">
      <c r="A1161" s="49" t="str">
        <f t="shared" si="18"/>
        <v>41850North Coast and North Bay4_10All</v>
      </c>
      <c r="B1161" s="7">
        <v>41850</v>
      </c>
      <c r="C1161" s="49">
        <v>10</v>
      </c>
      <c r="D1161" s="49" t="s">
        <v>47</v>
      </c>
      <c r="E1161" s="49">
        <v>0.64079370999999996</v>
      </c>
      <c r="F1161" s="49">
        <v>0.61685546000000002</v>
      </c>
      <c r="G1161" s="49">
        <v>4</v>
      </c>
      <c r="H1161" s="49">
        <v>886.16</v>
      </c>
      <c r="I1161" s="49">
        <v>8814.2710000000006</v>
      </c>
      <c r="J1161" s="49">
        <v>63.583350000000003</v>
      </c>
      <c r="K1161" s="49">
        <v>6.3153000000000003E-3</v>
      </c>
      <c r="L1161" s="49">
        <v>6.6089399999999998E-3</v>
      </c>
      <c r="M1161" s="49">
        <v>3.7095499999999997E-2</v>
      </c>
      <c r="N1161" s="49">
        <v>2.3938250000000001E-2</v>
      </c>
      <c r="O1161" s="49">
        <v>-2.3543990000000001E-2</v>
      </c>
      <c r="P1161" s="49">
        <v>4.2776300000000001E-3</v>
      </c>
      <c r="Q1161" s="49">
        <v>2.3938250000000001E-2</v>
      </c>
      <c r="R1161" s="49">
        <v>4.3598860000000003E-2</v>
      </c>
      <c r="S1161" s="49">
        <v>7.1420490000000003E-2</v>
      </c>
      <c r="T1161" s="49" t="s">
        <v>19</v>
      </c>
      <c r="W1161" s="7"/>
    </row>
    <row r="1162" spans="1:23" x14ac:dyDescent="0.25">
      <c r="A1162" s="49" t="str">
        <f t="shared" si="18"/>
        <v>41850North Coast and North Bay4_22All</v>
      </c>
      <c r="B1162" s="7">
        <v>41850</v>
      </c>
      <c r="C1162" s="49">
        <v>22</v>
      </c>
      <c r="D1162" s="49" t="s">
        <v>47</v>
      </c>
      <c r="E1162" s="49">
        <v>1.1526331999999999</v>
      </c>
      <c r="F1162" s="49">
        <v>1.0857129999999999</v>
      </c>
      <c r="G1162" s="49">
        <v>4</v>
      </c>
      <c r="H1162" s="49">
        <v>886.16</v>
      </c>
      <c r="I1162" s="49">
        <v>8814.2710000000006</v>
      </c>
      <c r="J1162" s="49">
        <v>64.249070000000003</v>
      </c>
      <c r="K1162" s="49">
        <v>8.6135799999999992E-3</v>
      </c>
      <c r="L1162" s="49">
        <v>8.7452399999999996E-3</v>
      </c>
      <c r="M1162" s="49">
        <v>4.9825399999999999E-2</v>
      </c>
      <c r="N1162" s="49">
        <v>6.6920199999999999E-2</v>
      </c>
      <c r="O1162" s="49">
        <v>3.1436900000000002E-3</v>
      </c>
      <c r="P1162" s="49">
        <v>4.0512739999999998E-2</v>
      </c>
      <c r="Q1162" s="49">
        <v>6.6920199999999999E-2</v>
      </c>
      <c r="R1162" s="49">
        <v>9.3327660000000007E-2</v>
      </c>
      <c r="S1162" s="49">
        <v>0.13069670999999999</v>
      </c>
      <c r="T1162" s="49" t="s">
        <v>19</v>
      </c>
      <c r="W1162" s="7"/>
    </row>
    <row r="1163" spans="1:23" x14ac:dyDescent="0.25">
      <c r="A1163" s="49" t="str">
        <f t="shared" si="18"/>
        <v>41850North Coast and North Bay4_5All</v>
      </c>
      <c r="B1163" s="7">
        <v>41850</v>
      </c>
      <c r="C1163" s="49">
        <v>5</v>
      </c>
      <c r="D1163" s="49" t="s">
        <v>47</v>
      </c>
      <c r="E1163" s="49">
        <v>0.48105648000000001</v>
      </c>
      <c r="F1163" s="49">
        <v>0.46173058</v>
      </c>
      <c r="G1163" s="49">
        <v>4</v>
      </c>
      <c r="H1163" s="49">
        <v>886.16</v>
      </c>
      <c r="I1163" s="49">
        <v>8814.2710000000006</v>
      </c>
      <c r="J1163" s="49">
        <v>57.419620000000002</v>
      </c>
      <c r="K1163" s="49">
        <v>3.7799600000000002E-3</v>
      </c>
      <c r="L1163" s="49">
        <v>3.8752499999999998E-3</v>
      </c>
      <c r="M1163" s="49">
        <v>2.1972100000000001E-2</v>
      </c>
      <c r="N1163" s="49">
        <v>1.93259E-2</v>
      </c>
      <c r="O1163" s="49">
        <v>-8.7983899999999997E-3</v>
      </c>
      <c r="P1163" s="49">
        <v>7.6806900000000004E-3</v>
      </c>
      <c r="Q1163" s="49">
        <v>1.93259E-2</v>
      </c>
      <c r="R1163" s="49">
        <v>3.097111E-2</v>
      </c>
      <c r="S1163" s="49">
        <v>4.7450190000000003E-2</v>
      </c>
      <c r="T1163" s="49" t="s">
        <v>19</v>
      </c>
      <c r="W1163" s="7"/>
    </row>
    <row r="1164" spans="1:23" x14ac:dyDescent="0.25">
      <c r="A1164" s="49" t="str">
        <f t="shared" si="18"/>
        <v>41850North Coast and North Bay4_13All</v>
      </c>
      <c r="B1164" s="7">
        <v>41850</v>
      </c>
      <c r="C1164" s="49">
        <v>13</v>
      </c>
      <c r="D1164" s="49" t="s">
        <v>47</v>
      </c>
      <c r="E1164" s="49">
        <v>0.60744056000000002</v>
      </c>
      <c r="F1164" s="49">
        <v>0.57911056000000005</v>
      </c>
      <c r="G1164" s="49">
        <v>4</v>
      </c>
      <c r="H1164" s="49">
        <v>886.16</v>
      </c>
      <c r="I1164" s="49">
        <v>8814.2710000000006</v>
      </c>
      <c r="J1164" s="49">
        <v>79.174340000000001</v>
      </c>
      <c r="K1164" s="49">
        <v>8.5892399999999997E-3</v>
      </c>
      <c r="L1164" s="49">
        <v>8.4432699999999992E-3</v>
      </c>
      <c r="M1164" s="49">
        <v>4.8902800000000003E-2</v>
      </c>
      <c r="N1164" s="49">
        <v>2.8330000000000001E-2</v>
      </c>
      <c r="O1164" s="49">
        <v>-3.4265579999999997E-2</v>
      </c>
      <c r="P1164" s="49">
        <v>2.4115199999999999E-3</v>
      </c>
      <c r="Q1164" s="49">
        <v>2.8330000000000001E-2</v>
      </c>
      <c r="R1164" s="49">
        <v>5.4248480000000002E-2</v>
      </c>
      <c r="S1164" s="49">
        <v>9.0925580000000006E-2</v>
      </c>
      <c r="T1164" s="49" t="s">
        <v>19</v>
      </c>
      <c r="W1164" s="7"/>
    </row>
    <row r="1165" spans="1:23" x14ac:dyDescent="0.25">
      <c r="A1165" s="49" t="str">
        <f t="shared" si="18"/>
        <v>41850North Coast and North Bay4_23All</v>
      </c>
      <c r="B1165" s="7">
        <v>41850</v>
      </c>
      <c r="C1165" s="49">
        <v>23</v>
      </c>
      <c r="D1165" s="49" t="s">
        <v>47</v>
      </c>
      <c r="E1165" s="49">
        <v>0.94530051000000004</v>
      </c>
      <c r="F1165" s="49">
        <v>0.88483858999999998</v>
      </c>
      <c r="G1165" s="49">
        <v>4</v>
      </c>
      <c r="H1165" s="49">
        <v>886.16</v>
      </c>
      <c r="I1165" s="49">
        <v>8814.2710000000006</v>
      </c>
      <c r="J1165" s="49">
        <v>61.938290000000002</v>
      </c>
      <c r="K1165" s="49">
        <v>7.3290100000000004E-3</v>
      </c>
      <c r="L1165" s="49">
        <v>7.2854E-3</v>
      </c>
      <c r="M1165" s="49">
        <v>4.1954699999999998E-2</v>
      </c>
      <c r="N1165" s="49">
        <v>6.0461920000000002E-2</v>
      </c>
      <c r="O1165" s="49">
        <v>6.7599000000000001E-3</v>
      </c>
      <c r="P1165" s="49">
        <v>3.8225929999999998E-2</v>
      </c>
      <c r="Q1165" s="49">
        <v>6.0461920000000002E-2</v>
      </c>
      <c r="R1165" s="49">
        <v>8.2697909999999999E-2</v>
      </c>
      <c r="S1165" s="49">
        <v>0.11416394000000001</v>
      </c>
      <c r="T1165" s="49" t="s">
        <v>19</v>
      </c>
      <c r="W1165" s="7"/>
    </row>
    <row r="1166" spans="1:23" x14ac:dyDescent="0.25">
      <c r="A1166" s="49" t="str">
        <f t="shared" si="18"/>
        <v>41850North Coast and North Bay4_18All</v>
      </c>
      <c r="B1166" s="7">
        <v>41850</v>
      </c>
      <c r="C1166" s="49">
        <v>18</v>
      </c>
      <c r="D1166" s="49" t="s">
        <v>47</v>
      </c>
      <c r="E1166" s="49">
        <v>1.5745625999999999</v>
      </c>
      <c r="F1166" s="49">
        <v>1.5567177999999999</v>
      </c>
      <c r="G1166" s="49">
        <v>4</v>
      </c>
      <c r="H1166" s="49">
        <v>886.16</v>
      </c>
      <c r="I1166" s="49">
        <v>8814.2710000000006</v>
      </c>
      <c r="J1166" s="49">
        <v>84.002790000000005</v>
      </c>
      <c r="K1166" s="49">
        <v>1.4535080000000001E-2</v>
      </c>
      <c r="L1166" s="49">
        <v>1.405728E-2</v>
      </c>
      <c r="M1166" s="49">
        <v>8.2112699999999997E-2</v>
      </c>
      <c r="N1166" s="49">
        <v>1.7844800000000001E-2</v>
      </c>
      <c r="O1166" s="49">
        <v>-8.7259459999999997E-2</v>
      </c>
      <c r="P1166" s="49">
        <v>-2.5674929999999999E-2</v>
      </c>
      <c r="Q1166" s="49">
        <v>1.7844800000000001E-2</v>
      </c>
      <c r="R1166" s="49">
        <v>6.136453E-2</v>
      </c>
      <c r="S1166" s="49">
        <v>0.12294906</v>
      </c>
      <c r="T1166" s="49" t="s">
        <v>19</v>
      </c>
      <c r="W1166" s="7"/>
    </row>
    <row r="1167" spans="1:23" x14ac:dyDescent="0.25">
      <c r="A1167" s="49" t="str">
        <f t="shared" si="18"/>
        <v>41850North Coast and North Bay4_2All</v>
      </c>
      <c r="B1167" s="7">
        <v>41850</v>
      </c>
      <c r="C1167" s="49">
        <v>2</v>
      </c>
      <c r="D1167" s="49" t="s">
        <v>47</v>
      </c>
      <c r="E1167" s="49">
        <v>0.55284904000000001</v>
      </c>
      <c r="F1167" s="49">
        <v>0.50011614000000004</v>
      </c>
      <c r="G1167" s="49">
        <v>4</v>
      </c>
      <c r="H1167" s="49">
        <v>886.16</v>
      </c>
      <c r="I1167" s="49">
        <v>8814.2710000000006</v>
      </c>
      <c r="J1167" s="49">
        <v>59.814749999999997</v>
      </c>
      <c r="K1167" s="49">
        <v>5.12036E-3</v>
      </c>
      <c r="L1167" s="49">
        <v>3.8708000000000002E-3</v>
      </c>
      <c r="M1167" s="49">
        <v>2.6119400000000001E-2</v>
      </c>
      <c r="N1167" s="49">
        <v>5.2732899999999999E-2</v>
      </c>
      <c r="O1167" s="49">
        <v>1.9300069999999999E-2</v>
      </c>
      <c r="P1167" s="49">
        <v>3.888962E-2</v>
      </c>
      <c r="Q1167" s="49">
        <v>5.2732899999999999E-2</v>
      </c>
      <c r="R1167" s="49">
        <v>6.6576179999999999E-2</v>
      </c>
      <c r="S1167" s="49">
        <v>8.6165729999999996E-2</v>
      </c>
      <c r="T1167" s="49" t="s">
        <v>19</v>
      </c>
      <c r="W1167" s="7"/>
    </row>
    <row r="1168" spans="1:23" x14ac:dyDescent="0.25">
      <c r="A1168" s="49" t="str">
        <f t="shared" si="18"/>
        <v>41850North Coast and North Bay4_1All</v>
      </c>
      <c r="B1168" s="7">
        <v>41850</v>
      </c>
      <c r="C1168" s="49">
        <v>1</v>
      </c>
      <c r="D1168" s="49" t="s">
        <v>47</v>
      </c>
      <c r="E1168" s="49">
        <v>0.62339666000000005</v>
      </c>
      <c r="F1168" s="49">
        <v>0.57031456000000003</v>
      </c>
      <c r="G1168" s="49">
        <v>4</v>
      </c>
      <c r="H1168" s="49">
        <v>886.16</v>
      </c>
      <c r="I1168" s="49">
        <v>8814.2710000000006</v>
      </c>
      <c r="J1168" s="49">
        <v>60.900089999999999</v>
      </c>
      <c r="K1168" s="49">
        <v>5.8188399999999996E-3</v>
      </c>
      <c r="L1168" s="49">
        <v>4.6816899999999996E-3</v>
      </c>
      <c r="M1168" s="49">
        <v>3.0375099999999999E-2</v>
      </c>
      <c r="N1168" s="49">
        <v>5.30821E-2</v>
      </c>
      <c r="O1168" s="49">
        <v>1.420197E-2</v>
      </c>
      <c r="P1168" s="49">
        <v>3.6983299999999997E-2</v>
      </c>
      <c r="Q1168" s="49">
        <v>5.30821E-2</v>
      </c>
      <c r="R1168" s="49">
        <v>6.9180900000000004E-2</v>
      </c>
      <c r="S1168" s="49">
        <v>9.1962230000000006E-2</v>
      </c>
      <c r="T1168" s="49" t="s">
        <v>19</v>
      </c>
      <c r="W1168" s="7"/>
    </row>
    <row r="1169" spans="1:23" x14ac:dyDescent="0.25">
      <c r="A1169" s="49" t="str">
        <f t="shared" si="18"/>
        <v>41850North Coast and North Bay4_14All</v>
      </c>
      <c r="B1169" s="7">
        <v>41850</v>
      </c>
      <c r="C1169" s="49">
        <v>14</v>
      </c>
      <c r="D1169" s="49" t="s">
        <v>47</v>
      </c>
      <c r="E1169" s="49">
        <v>0.70120077000000003</v>
      </c>
      <c r="F1169" s="49">
        <v>0.58572208999999997</v>
      </c>
      <c r="G1169" s="49">
        <v>4</v>
      </c>
      <c r="H1169" s="49">
        <v>886.16</v>
      </c>
      <c r="I1169" s="49">
        <v>8814.2710000000006</v>
      </c>
      <c r="J1169" s="49">
        <v>83.397790000000001</v>
      </c>
      <c r="K1169" s="49">
        <v>9.8618500000000001E-3</v>
      </c>
      <c r="L1169" s="49">
        <v>8.5680800000000005E-3</v>
      </c>
      <c r="M1169" s="49">
        <v>5.3099300000000002E-2</v>
      </c>
      <c r="N1169" s="49">
        <v>0.11547868</v>
      </c>
      <c r="O1169" s="49">
        <v>4.7511579999999998E-2</v>
      </c>
      <c r="P1169" s="49">
        <v>8.7336049999999998E-2</v>
      </c>
      <c r="Q1169" s="49">
        <v>0.11547868</v>
      </c>
      <c r="R1169" s="49">
        <v>0.14362131</v>
      </c>
      <c r="S1169" s="49">
        <v>0.18344578</v>
      </c>
      <c r="T1169" s="49" t="s">
        <v>19</v>
      </c>
      <c r="W1169" s="7"/>
    </row>
    <row r="1170" spans="1:23" x14ac:dyDescent="0.25">
      <c r="A1170" s="49" t="str">
        <f t="shared" si="18"/>
        <v>41850North Coast and North Bay4_24All</v>
      </c>
      <c r="B1170" s="7">
        <v>41850</v>
      </c>
      <c r="C1170" s="49">
        <v>24</v>
      </c>
      <c r="D1170" s="49" t="s">
        <v>47</v>
      </c>
      <c r="E1170" s="49">
        <v>0.73603812999999996</v>
      </c>
      <c r="F1170" s="49">
        <v>0.68052608999999997</v>
      </c>
      <c r="G1170" s="49">
        <v>4</v>
      </c>
      <c r="H1170" s="49">
        <v>886.16</v>
      </c>
      <c r="I1170" s="49">
        <v>8814.2710000000006</v>
      </c>
      <c r="J1170" s="49">
        <v>60.126519999999999</v>
      </c>
      <c r="K1170" s="49">
        <v>6.0987599999999999E-3</v>
      </c>
      <c r="L1170" s="49">
        <v>5.5042700000000003E-3</v>
      </c>
      <c r="M1170" s="49">
        <v>3.3380899999999998E-2</v>
      </c>
      <c r="N1170" s="49">
        <v>5.5512039999999999E-2</v>
      </c>
      <c r="O1170" s="49">
        <v>1.2784490000000001E-2</v>
      </c>
      <c r="P1170" s="49">
        <v>3.7820159999999999E-2</v>
      </c>
      <c r="Q1170" s="49">
        <v>5.5512039999999999E-2</v>
      </c>
      <c r="R1170" s="49">
        <v>7.3203920000000006E-2</v>
      </c>
      <c r="S1170" s="49">
        <v>9.8239590000000002E-2</v>
      </c>
      <c r="T1170" s="49" t="s">
        <v>19</v>
      </c>
      <c r="W1170" s="7"/>
    </row>
    <row r="1171" spans="1:23" x14ac:dyDescent="0.25">
      <c r="A1171" s="49" t="str">
        <f t="shared" si="18"/>
        <v>41850North Coast and North Bay4_6All</v>
      </c>
      <c r="B1171" s="7">
        <v>41850</v>
      </c>
      <c r="C1171" s="49">
        <v>6</v>
      </c>
      <c r="D1171" s="49" t="s">
        <v>47</v>
      </c>
      <c r="E1171" s="49">
        <v>0.51413184000000001</v>
      </c>
      <c r="F1171" s="49">
        <v>0.49255194000000002</v>
      </c>
      <c r="G1171" s="49">
        <v>4</v>
      </c>
      <c r="H1171" s="49">
        <v>886.16</v>
      </c>
      <c r="I1171" s="49">
        <v>8814.2710000000006</v>
      </c>
      <c r="J1171" s="49">
        <v>56.92062</v>
      </c>
      <c r="K1171" s="49">
        <v>4.0747500000000002E-3</v>
      </c>
      <c r="L1171" s="49">
        <v>3.64899E-3</v>
      </c>
      <c r="M1171" s="49">
        <v>2.2226599999999999E-2</v>
      </c>
      <c r="N1171" s="49">
        <v>2.1579899999999999E-2</v>
      </c>
      <c r="O1171" s="49">
        <v>-6.8701500000000002E-3</v>
      </c>
      <c r="P1171" s="49">
        <v>9.7997999999999991E-3</v>
      </c>
      <c r="Q1171" s="49">
        <v>2.1579899999999999E-2</v>
      </c>
      <c r="R1171" s="49">
        <v>3.3360000000000001E-2</v>
      </c>
      <c r="S1171" s="49">
        <v>5.0029949999999997E-2</v>
      </c>
      <c r="T1171" s="49" t="s">
        <v>19</v>
      </c>
      <c r="W1171" s="7"/>
    </row>
    <row r="1172" spans="1:23" x14ac:dyDescent="0.25">
      <c r="A1172" s="49" t="str">
        <f t="shared" si="18"/>
        <v>41850North Coast and North Bay4_12All</v>
      </c>
      <c r="B1172" s="7">
        <v>41850</v>
      </c>
      <c r="C1172" s="49">
        <v>12</v>
      </c>
      <c r="D1172" s="49" t="s">
        <v>47</v>
      </c>
      <c r="E1172" s="49">
        <v>0.60541502000000003</v>
      </c>
      <c r="F1172" s="49">
        <v>0.56743531999999997</v>
      </c>
      <c r="G1172" s="49">
        <v>4</v>
      </c>
      <c r="H1172" s="49">
        <v>886.16</v>
      </c>
      <c r="I1172" s="49">
        <v>8814.2710000000006</v>
      </c>
      <c r="J1172" s="49">
        <v>74.033240000000006</v>
      </c>
      <c r="K1172" s="49">
        <v>7.8994300000000007E-3</v>
      </c>
      <c r="L1172" s="49">
        <v>7.8317500000000002E-3</v>
      </c>
      <c r="M1172" s="49">
        <v>4.5161899999999998E-2</v>
      </c>
      <c r="N1172" s="49">
        <v>3.7979699999999998E-2</v>
      </c>
      <c r="O1172" s="49">
        <v>-1.9827529999999999E-2</v>
      </c>
      <c r="P1172" s="49">
        <v>1.404389E-2</v>
      </c>
      <c r="Q1172" s="49">
        <v>3.7979699999999998E-2</v>
      </c>
      <c r="R1172" s="49">
        <v>6.191551E-2</v>
      </c>
      <c r="S1172" s="49">
        <v>9.5786930000000006E-2</v>
      </c>
      <c r="T1172" s="49" t="s">
        <v>19</v>
      </c>
      <c r="W1172" s="7"/>
    </row>
    <row r="1173" spans="1:23" x14ac:dyDescent="0.25">
      <c r="A1173" s="49" t="str">
        <f t="shared" si="18"/>
        <v>41850North Coast and North Bay4_17All</v>
      </c>
      <c r="B1173" s="7">
        <v>41850</v>
      </c>
      <c r="C1173" s="49">
        <v>17</v>
      </c>
      <c r="D1173" s="49" t="s">
        <v>47</v>
      </c>
      <c r="E1173" s="49">
        <v>1.3762422000000001</v>
      </c>
      <c r="F1173" s="49">
        <v>1.3375143</v>
      </c>
      <c r="G1173" s="49">
        <v>4</v>
      </c>
      <c r="H1173" s="49">
        <v>886.16</v>
      </c>
      <c r="I1173" s="49">
        <v>8814.2710000000006</v>
      </c>
      <c r="J1173" s="49">
        <v>86.519350000000003</v>
      </c>
      <c r="K1173" s="49">
        <v>1.4311279999999999E-2</v>
      </c>
      <c r="L1173" s="49">
        <v>1.3668629999999999E-2</v>
      </c>
      <c r="M1173" s="49">
        <v>8.0372499999999999E-2</v>
      </c>
      <c r="N1173" s="49">
        <v>3.8727900000000003E-2</v>
      </c>
      <c r="O1173" s="49">
        <v>-6.4148899999999995E-2</v>
      </c>
      <c r="P1173" s="49">
        <v>-3.86952E-3</v>
      </c>
      <c r="Q1173" s="49">
        <v>3.8727900000000003E-2</v>
      </c>
      <c r="R1173" s="49">
        <v>8.1325330000000001E-2</v>
      </c>
      <c r="S1173" s="49">
        <v>0.1416047</v>
      </c>
      <c r="T1173" s="49" t="s">
        <v>19</v>
      </c>
      <c r="W1173" s="7"/>
    </row>
    <row r="1174" spans="1:23" x14ac:dyDescent="0.25">
      <c r="A1174" s="49" t="str">
        <f t="shared" si="18"/>
        <v>41850North Coast and North Bay4_9All</v>
      </c>
      <c r="B1174" s="7">
        <v>41850</v>
      </c>
      <c r="C1174" s="49">
        <v>9</v>
      </c>
      <c r="D1174" s="49" t="s">
        <v>47</v>
      </c>
      <c r="E1174" s="49">
        <v>0.66077112000000005</v>
      </c>
      <c r="F1174" s="49">
        <v>0.63207051000000003</v>
      </c>
      <c r="G1174" s="49">
        <v>4</v>
      </c>
      <c r="H1174" s="49">
        <v>886.16</v>
      </c>
      <c r="I1174" s="49">
        <v>8814.2710000000006</v>
      </c>
      <c r="J1174" s="49">
        <v>60.584350000000001</v>
      </c>
      <c r="K1174" s="49">
        <v>5.2654499999999996E-3</v>
      </c>
      <c r="L1174" s="49">
        <v>5.16842E-3</v>
      </c>
      <c r="M1174" s="49">
        <v>2.99577E-2</v>
      </c>
      <c r="N1174" s="49">
        <v>2.8700610000000001E-2</v>
      </c>
      <c r="O1174" s="49">
        <v>-9.6452499999999993E-3</v>
      </c>
      <c r="P1174" s="49">
        <v>1.2823029999999999E-2</v>
      </c>
      <c r="Q1174" s="49">
        <v>2.8700610000000001E-2</v>
      </c>
      <c r="R1174" s="49">
        <v>4.4578189999999997E-2</v>
      </c>
      <c r="S1174" s="49">
        <v>6.7046469999999997E-2</v>
      </c>
      <c r="T1174" s="49" t="s">
        <v>19</v>
      </c>
      <c r="W1174" s="7"/>
    </row>
    <row r="1175" spans="1:23" x14ac:dyDescent="0.25">
      <c r="A1175" s="49" t="str">
        <f t="shared" si="18"/>
        <v>41850North Coast and North Bay4_20All</v>
      </c>
      <c r="B1175" s="7">
        <v>41850</v>
      </c>
      <c r="C1175" s="49">
        <v>20</v>
      </c>
      <c r="D1175" s="49" t="s">
        <v>47</v>
      </c>
      <c r="E1175" s="49">
        <v>1.5107782999999999</v>
      </c>
      <c r="F1175" s="49">
        <v>1.2943924</v>
      </c>
      <c r="G1175" s="49">
        <v>4</v>
      </c>
      <c r="H1175" s="49">
        <v>886.16</v>
      </c>
      <c r="I1175" s="49">
        <v>8814.2710000000006</v>
      </c>
      <c r="J1175" s="49">
        <v>75.636250000000004</v>
      </c>
      <c r="K1175" s="49">
        <v>1.2559860000000001E-2</v>
      </c>
      <c r="L1175" s="49">
        <v>1.091196E-2</v>
      </c>
      <c r="M1175" s="49">
        <v>6.7625699999999997E-2</v>
      </c>
      <c r="N1175" s="49">
        <v>0.21638589999999999</v>
      </c>
      <c r="O1175" s="49">
        <v>0.129825</v>
      </c>
      <c r="P1175" s="49">
        <v>0.18054428</v>
      </c>
      <c r="Q1175" s="49">
        <v>0.21638589999999999</v>
      </c>
      <c r="R1175" s="49">
        <v>0.25222751999999998</v>
      </c>
      <c r="S1175" s="49">
        <v>0.30294680000000002</v>
      </c>
      <c r="T1175" s="49" t="s">
        <v>19</v>
      </c>
      <c r="W1175" s="7"/>
    </row>
    <row r="1176" spans="1:23" x14ac:dyDescent="0.25">
      <c r="A1176" s="49" t="str">
        <f t="shared" si="18"/>
        <v>41850North Coast and North Bay4_8All</v>
      </c>
      <c r="B1176" s="7">
        <v>41850</v>
      </c>
      <c r="C1176" s="49">
        <v>8</v>
      </c>
      <c r="D1176" s="49" t="s">
        <v>47</v>
      </c>
      <c r="E1176" s="49">
        <v>0.65385494</v>
      </c>
      <c r="F1176" s="49">
        <v>0.62865243000000004</v>
      </c>
      <c r="G1176" s="49">
        <v>4</v>
      </c>
      <c r="H1176" s="49">
        <v>886.16</v>
      </c>
      <c r="I1176" s="49">
        <v>8814.2710000000006</v>
      </c>
      <c r="J1176" s="49">
        <v>58.460799999999999</v>
      </c>
      <c r="K1176" s="49">
        <v>5.0387499999999998E-3</v>
      </c>
      <c r="L1176" s="49">
        <v>4.7456499999999997E-3</v>
      </c>
      <c r="M1176" s="49">
        <v>2.8114299999999998E-2</v>
      </c>
      <c r="N1176" s="49">
        <v>2.5202510000000001E-2</v>
      </c>
      <c r="O1176" s="49">
        <v>-1.078379E-2</v>
      </c>
      <c r="P1176" s="49">
        <v>1.0301930000000001E-2</v>
      </c>
      <c r="Q1176" s="49">
        <v>2.5202510000000001E-2</v>
      </c>
      <c r="R1176" s="49">
        <v>4.0103090000000001E-2</v>
      </c>
      <c r="S1176" s="49">
        <v>6.1188810000000003E-2</v>
      </c>
      <c r="T1176" s="49" t="s">
        <v>19</v>
      </c>
      <c r="W1176" s="7"/>
    </row>
    <row r="1177" spans="1:23" x14ac:dyDescent="0.25">
      <c r="A1177" s="49" t="str">
        <f t="shared" si="18"/>
        <v>41850North Coast and North Bay4_15All</v>
      </c>
      <c r="B1177" s="7">
        <v>41850</v>
      </c>
      <c r="C1177" s="49">
        <v>15</v>
      </c>
      <c r="D1177" s="49" t="s">
        <v>47</v>
      </c>
      <c r="E1177" s="49">
        <v>0.84403094000000001</v>
      </c>
      <c r="F1177" s="49">
        <v>0.75794296000000005</v>
      </c>
      <c r="G1177" s="49">
        <v>4</v>
      </c>
      <c r="H1177" s="49">
        <v>886.16</v>
      </c>
      <c r="I1177" s="49">
        <v>8814.2710000000006</v>
      </c>
      <c r="J1177" s="49">
        <v>86.539879999999997</v>
      </c>
      <c r="K1177" s="49">
        <v>1.153795E-2</v>
      </c>
      <c r="L1177" s="49">
        <v>1.03705E-2</v>
      </c>
      <c r="M1177" s="49">
        <v>6.3037599999999999E-2</v>
      </c>
      <c r="N1177" s="49">
        <v>8.6087979999999995E-2</v>
      </c>
      <c r="O1177" s="49">
        <v>5.3998500000000003E-3</v>
      </c>
      <c r="P1177" s="49">
        <v>5.2678049999999997E-2</v>
      </c>
      <c r="Q1177" s="49">
        <v>8.6087979999999995E-2</v>
      </c>
      <c r="R1177" s="49">
        <v>0.11949791</v>
      </c>
      <c r="S1177" s="49">
        <v>0.16677611000000001</v>
      </c>
      <c r="T1177" s="49" t="s">
        <v>19</v>
      </c>
      <c r="W1177" s="7"/>
    </row>
    <row r="1178" spans="1:23" x14ac:dyDescent="0.25">
      <c r="A1178" s="49" t="str">
        <f t="shared" si="18"/>
        <v>41850North Coast and North Bay5_7All</v>
      </c>
      <c r="B1178" s="7">
        <v>41850</v>
      </c>
      <c r="C1178" s="49">
        <v>7</v>
      </c>
      <c r="D1178" s="49" t="s">
        <v>47</v>
      </c>
      <c r="E1178" s="49">
        <v>0.58712746999999998</v>
      </c>
      <c r="F1178" s="49">
        <v>0.54837301999999999</v>
      </c>
      <c r="G1178" s="49">
        <v>5</v>
      </c>
      <c r="H1178" s="49">
        <v>858.971</v>
      </c>
      <c r="I1178" s="49">
        <v>8814.2710000000006</v>
      </c>
      <c r="J1178" s="49">
        <v>57.150019999999998</v>
      </c>
      <c r="K1178" s="49">
        <v>4.5030900000000004E-3</v>
      </c>
      <c r="L1178" s="49">
        <v>4.0010000000000002E-3</v>
      </c>
      <c r="M1178" s="49">
        <v>2.4707900000000001E-2</v>
      </c>
      <c r="N1178" s="49">
        <v>3.8754450000000003E-2</v>
      </c>
      <c r="O1178" s="49">
        <v>7.1283400000000004E-3</v>
      </c>
      <c r="P1178" s="49">
        <v>2.565926E-2</v>
      </c>
      <c r="Q1178" s="49">
        <v>3.8754450000000003E-2</v>
      </c>
      <c r="R1178" s="49">
        <v>5.1849640000000002E-2</v>
      </c>
      <c r="S1178" s="49">
        <v>7.0380559999999995E-2</v>
      </c>
      <c r="T1178" s="49" t="s">
        <v>19</v>
      </c>
      <c r="W1178" s="7"/>
    </row>
    <row r="1179" spans="1:23" x14ac:dyDescent="0.25">
      <c r="A1179" s="49" t="str">
        <f t="shared" si="18"/>
        <v>41850North Coast and North Bay5_24All</v>
      </c>
      <c r="B1179" s="7">
        <v>41850</v>
      </c>
      <c r="C1179" s="49">
        <v>24</v>
      </c>
      <c r="D1179" s="49" t="s">
        <v>47</v>
      </c>
      <c r="E1179" s="49">
        <v>0.73603812999999996</v>
      </c>
      <c r="F1179" s="49">
        <v>0.68551048999999997</v>
      </c>
      <c r="G1179" s="49">
        <v>5</v>
      </c>
      <c r="H1179" s="49">
        <v>858.971</v>
      </c>
      <c r="I1179" s="49">
        <v>8814.2710000000006</v>
      </c>
      <c r="J1179" s="49">
        <v>60.126519999999999</v>
      </c>
      <c r="K1179" s="49">
        <v>6.0987599999999999E-3</v>
      </c>
      <c r="L1179" s="49">
        <v>5.4198099999999997E-3</v>
      </c>
      <c r="M1179" s="49">
        <v>3.3466000000000003E-2</v>
      </c>
      <c r="N1179" s="49">
        <v>5.0527639999999999E-2</v>
      </c>
      <c r="O1179" s="49">
        <v>7.6911599999999998E-3</v>
      </c>
      <c r="P1179" s="49">
        <v>3.2790659999999999E-2</v>
      </c>
      <c r="Q1179" s="49">
        <v>5.0527639999999999E-2</v>
      </c>
      <c r="R1179" s="49">
        <v>6.8264619999999998E-2</v>
      </c>
      <c r="S1179" s="49">
        <v>9.3364119999999995E-2</v>
      </c>
      <c r="T1179" s="49" t="s">
        <v>19</v>
      </c>
      <c r="W1179" s="7"/>
    </row>
    <row r="1180" spans="1:23" x14ac:dyDescent="0.25">
      <c r="A1180" s="49" t="str">
        <f t="shared" si="18"/>
        <v>41850North Coast and North Bay5_12All</v>
      </c>
      <c r="B1180" s="7">
        <v>41850</v>
      </c>
      <c r="C1180" s="49">
        <v>12</v>
      </c>
      <c r="D1180" s="49" t="s">
        <v>47</v>
      </c>
      <c r="E1180" s="49">
        <v>0.60541502000000003</v>
      </c>
      <c r="F1180" s="49">
        <v>0.57248171000000003</v>
      </c>
      <c r="G1180" s="49">
        <v>5</v>
      </c>
      <c r="H1180" s="49">
        <v>858.971</v>
      </c>
      <c r="I1180" s="49">
        <v>8814.2710000000006</v>
      </c>
      <c r="J1180" s="49">
        <v>74.033240000000006</v>
      </c>
      <c r="K1180" s="49">
        <v>7.8994300000000007E-3</v>
      </c>
      <c r="L1180" s="49">
        <v>8.3823700000000001E-3</v>
      </c>
      <c r="M1180" s="49">
        <v>4.7260400000000001E-2</v>
      </c>
      <c r="N1180" s="49">
        <v>3.293331E-2</v>
      </c>
      <c r="O1180" s="49">
        <v>-2.7560000000000001E-2</v>
      </c>
      <c r="P1180" s="49">
        <v>7.8852999999999996E-3</v>
      </c>
      <c r="Q1180" s="49">
        <v>3.293331E-2</v>
      </c>
      <c r="R1180" s="49">
        <v>5.7981320000000003E-2</v>
      </c>
      <c r="S1180" s="49">
        <v>9.3426620000000002E-2</v>
      </c>
      <c r="T1180" s="49" t="s">
        <v>19</v>
      </c>
      <c r="W1180" s="7"/>
    </row>
    <row r="1181" spans="1:23" x14ac:dyDescent="0.25">
      <c r="A1181" s="49" t="str">
        <f t="shared" si="18"/>
        <v>41850North Coast and North Bay5_10All</v>
      </c>
      <c r="B1181" s="7">
        <v>41850</v>
      </c>
      <c r="C1181" s="49">
        <v>10</v>
      </c>
      <c r="D1181" s="49" t="s">
        <v>47</v>
      </c>
      <c r="E1181" s="49">
        <v>0.64079370999999996</v>
      </c>
      <c r="F1181" s="49">
        <v>0.56653913</v>
      </c>
      <c r="G1181" s="49">
        <v>5</v>
      </c>
      <c r="H1181" s="49">
        <v>858.971</v>
      </c>
      <c r="I1181" s="49">
        <v>8814.2710000000006</v>
      </c>
      <c r="J1181" s="49">
        <v>63.583350000000003</v>
      </c>
      <c r="K1181" s="49">
        <v>6.3153000000000003E-3</v>
      </c>
      <c r="L1181" s="49">
        <v>5.7917400000000001E-3</v>
      </c>
      <c r="M1181" s="49">
        <v>3.5149800000000002E-2</v>
      </c>
      <c r="N1181" s="49">
        <v>7.4254580000000001E-2</v>
      </c>
      <c r="O1181" s="49">
        <v>2.9262839999999998E-2</v>
      </c>
      <c r="P1181" s="49">
        <v>5.5625189999999998E-2</v>
      </c>
      <c r="Q1181" s="49">
        <v>7.4254580000000001E-2</v>
      </c>
      <c r="R1181" s="49">
        <v>9.2883969999999996E-2</v>
      </c>
      <c r="S1181" s="49">
        <v>0.11924632</v>
      </c>
      <c r="T1181" s="49" t="s">
        <v>19</v>
      </c>
      <c r="W1181" s="7"/>
    </row>
    <row r="1182" spans="1:23" x14ac:dyDescent="0.25">
      <c r="A1182" s="49" t="str">
        <f t="shared" si="18"/>
        <v>41850North Coast and North Bay5_9All</v>
      </c>
      <c r="B1182" s="7">
        <v>41850</v>
      </c>
      <c r="C1182" s="49">
        <v>9</v>
      </c>
      <c r="D1182" s="49" t="s">
        <v>47</v>
      </c>
      <c r="E1182" s="49">
        <v>0.66077112000000005</v>
      </c>
      <c r="F1182" s="49">
        <v>0.59359757000000002</v>
      </c>
      <c r="G1182" s="49">
        <v>5</v>
      </c>
      <c r="H1182" s="49">
        <v>858.971</v>
      </c>
      <c r="I1182" s="49">
        <v>8814.2710000000006</v>
      </c>
      <c r="J1182" s="49">
        <v>60.584350000000001</v>
      </c>
      <c r="K1182" s="49">
        <v>5.2654499999999996E-3</v>
      </c>
      <c r="L1182" s="49">
        <v>4.7918800000000001E-3</v>
      </c>
      <c r="M1182" s="49">
        <v>2.92035E-2</v>
      </c>
      <c r="N1182" s="49">
        <v>6.7173549999999999E-2</v>
      </c>
      <c r="O1182" s="49">
        <v>2.9793070000000001E-2</v>
      </c>
      <c r="P1182" s="49">
        <v>5.1695699999999997E-2</v>
      </c>
      <c r="Q1182" s="49">
        <v>6.7173549999999999E-2</v>
      </c>
      <c r="R1182" s="49">
        <v>8.2651409999999995E-2</v>
      </c>
      <c r="S1182" s="49">
        <v>0.10455403000000001</v>
      </c>
      <c r="T1182" s="49" t="s">
        <v>19</v>
      </c>
      <c r="W1182" s="7"/>
    </row>
    <row r="1183" spans="1:23" x14ac:dyDescent="0.25">
      <c r="A1183" s="49" t="str">
        <f t="shared" si="18"/>
        <v>41850North Coast and North Bay5_5All</v>
      </c>
      <c r="B1183" s="7">
        <v>41850</v>
      </c>
      <c r="C1183" s="49">
        <v>5</v>
      </c>
      <c r="D1183" s="49" t="s">
        <v>47</v>
      </c>
      <c r="E1183" s="49">
        <v>0.48105648000000001</v>
      </c>
      <c r="F1183" s="49">
        <v>0.45871010000000001</v>
      </c>
      <c r="G1183" s="49">
        <v>5</v>
      </c>
      <c r="H1183" s="49">
        <v>858.971</v>
      </c>
      <c r="I1183" s="49">
        <v>8814.2710000000006</v>
      </c>
      <c r="J1183" s="49">
        <v>57.419620000000002</v>
      </c>
      <c r="K1183" s="49">
        <v>3.7799600000000002E-3</v>
      </c>
      <c r="L1183" s="49">
        <v>3.83498E-3</v>
      </c>
      <c r="M1183" s="49">
        <v>2.2092400000000002E-2</v>
      </c>
      <c r="N1183" s="49">
        <v>2.2346379999999999E-2</v>
      </c>
      <c r="O1183" s="49">
        <v>-5.9318900000000004E-3</v>
      </c>
      <c r="P1183" s="49">
        <v>1.063741E-2</v>
      </c>
      <c r="Q1183" s="49">
        <v>2.2346379999999999E-2</v>
      </c>
      <c r="R1183" s="49">
        <v>3.4055349999999998E-2</v>
      </c>
      <c r="S1183" s="49">
        <v>5.062465E-2</v>
      </c>
      <c r="T1183" s="49" t="s">
        <v>19</v>
      </c>
      <c r="W1183" s="7"/>
    </row>
    <row r="1184" spans="1:23" x14ac:dyDescent="0.25">
      <c r="A1184" s="49" t="str">
        <f t="shared" si="18"/>
        <v>41850North Coast and North Bay5_15All</v>
      </c>
      <c r="B1184" s="7">
        <v>41850</v>
      </c>
      <c r="C1184" s="49">
        <v>15</v>
      </c>
      <c r="D1184" s="49" t="s">
        <v>47</v>
      </c>
      <c r="E1184" s="49">
        <v>0.84403094000000001</v>
      </c>
      <c r="F1184" s="49">
        <v>0.72373350000000003</v>
      </c>
      <c r="G1184" s="49">
        <v>5</v>
      </c>
      <c r="H1184" s="49">
        <v>858.971</v>
      </c>
      <c r="I1184" s="49">
        <v>8814.2710000000006</v>
      </c>
      <c r="J1184" s="49">
        <v>86.539879999999997</v>
      </c>
      <c r="K1184" s="49">
        <v>1.153795E-2</v>
      </c>
      <c r="L1184" s="49">
        <v>1.0307409999999999E-2</v>
      </c>
      <c r="M1184" s="49">
        <v>6.3460500000000003E-2</v>
      </c>
      <c r="N1184" s="49">
        <v>0.12029744000000001</v>
      </c>
      <c r="O1184" s="49">
        <v>3.9067999999999999E-2</v>
      </c>
      <c r="P1184" s="49">
        <v>8.6663370000000003E-2</v>
      </c>
      <c r="Q1184" s="49">
        <v>0.12029744000000001</v>
      </c>
      <c r="R1184" s="49">
        <v>0.1539315</v>
      </c>
      <c r="S1184" s="49">
        <v>0.20152687999999999</v>
      </c>
      <c r="T1184" s="49" t="s">
        <v>19</v>
      </c>
      <c r="W1184" s="7"/>
    </row>
    <row r="1185" spans="1:23" x14ac:dyDescent="0.25">
      <c r="A1185" s="49" t="str">
        <f t="shared" si="18"/>
        <v>41850North Coast and North Bay5_4All</v>
      </c>
      <c r="B1185" s="7">
        <v>41850</v>
      </c>
      <c r="C1185" s="49">
        <v>4</v>
      </c>
      <c r="D1185" s="49" t="s">
        <v>47</v>
      </c>
      <c r="E1185" s="49">
        <v>0.47825546000000002</v>
      </c>
      <c r="F1185" s="49">
        <v>0.46615690999999998</v>
      </c>
      <c r="G1185" s="49">
        <v>5</v>
      </c>
      <c r="H1185" s="49">
        <v>858.971</v>
      </c>
      <c r="I1185" s="49">
        <v>8814.2710000000006</v>
      </c>
      <c r="J1185" s="49">
        <v>58.460799999999999</v>
      </c>
      <c r="K1185" s="49">
        <v>3.6904199999999998E-3</v>
      </c>
      <c r="L1185" s="49">
        <v>4.0574399999999998E-3</v>
      </c>
      <c r="M1185" s="49">
        <v>2.2506200000000001E-2</v>
      </c>
      <c r="N1185" s="49">
        <v>1.209855E-2</v>
      </c>
      <c r="O1185" s="49">
        <v>-1.6709390000000001E-2</v>
      </c>
      <c r="P1185" s="49">
        <v>1.7026000000000001E-4</v>
      </c>
      <c r="Q1185" s="49">
        <v>1.209855E-2</v>
      </c>
      <c r="R1185" s="49">
        <v>2.4026840000000001E-2</v>
      </c>
      <c r="S1185" s="49">
        <v>4.0906489999999997E-2</v>
      </c>
      <c r="T1185" s="49" t="s">
        <v>19</v>
      </c>
      <c r="W1185" s="7"/>
    </row>
    <row r="1186" spans="1:23" x14ac:dyDescent="0.25">
      <c r="A1186" s="49" t="str">
        <f t="shared" si="18"/>
        <v>41850North Coast and North Bay5_22All</v>
      </c>
      <c r="B1186" s="7">
        <v>41850</v>
      </c>
      <c r="C1186" s="49">
        <v>22</v>
      </c>
      <c r="D1186" s="49" t="s">
        <v>47</v>
      </c>
      <c r="E1186" s="49">
        <v>1.1526331999999999</v>
      </c>
      <c r="F1186" s="49">
        <v>1.1154512000000001</v>
      </c>
      <c r="G1186" s="49">
        <v>5</v>
      </c>
      <c r="H1186" s="49">
        <v>858.971</v>
      </c>
      <c r="I1186" s="49">
        <v>8814.2710000000006</v>
      </c>
      <c r="J1186" s="49">
        <v>64.249070000000003</v>
      </c>
      <c r="K1186" s="49">
        <v>8.6135799999999992E-3</v>
      </c>
      <c r="L1186" s="49">
        <v>8.2933199999999999E-3</v>
      </c>
      <c r="M1186" s="49">
        <v>4.9052699999999998E-2</v>
      </c>
      <c r="N1186" s="49">
        <v>3.7182E-2</v>
      </c>
      <c r="O1186" s="49">
        <v>-2.560546E-2</v>
      </c>
      <c r="P1186" s="49">
        <v>1.1184070000000001E-2</v>
      </c>
      <c r="Q1186" s="49">
        <v>3.7182E-2</v>
      </c>
      <c r="R1186" s="49">
        <v>6.3179929999999995E-2</v>
      </c>
      <c r="S1186" s="49">
        <v>9.9969459999999996E-2</v>
      </c>
      <c r="T1186" s="49" t="s">
        <v>19</v>
      </c>
      <c r="W1186" s="7"/>
    </row>
    <row r="1187" spans="1:23" x14ac:dyDescent="0.25">
      <c r="A1187" s="49" t="str">
        <f t="shared" si="18"/>
        <v>41850North Coast and North Bay5_16All</v>
      </c>
      <c r="B1187" s="7">
        <v>41850</v>
      </c>
      <c r="C1187" s="49">
        <v>16</v>
      </c>
      <c r="D1187" s="49" t="s">
        <v>47</v>
      </c>
      <c r="E1187" s="49">
        <v>1.076465</v>
      </c>
      <c r="F1187" s="49">
        <v>1.0007516999999999</v>
      </c>
      <c r="G1187" s="49">
        <v>5</v>
      </c>
      <c r="H1187" s="49">
        <v>858.971</v>
      </c>
      <c r="I1187" s="49">
        <v>8814.2710000000006</v>
      </c>
      <c r="J1187" s="49">
        <v>87.579070000000002</v>
      </c>
      <c r="K1187" s="49">
        <v>1.292103E-2</v>
      </c>
      <c r="L1187" s="49">
        <v>1.2962100000000001E-2</v>
      </c>
      <c r="M1187" s="49">
        <v>7.5088500000000002E-2</v>
      </c>
      <c r="N1187" s="49">
        <v>7.5713299999999997E-2</v>
      </c>
      <c r="O1187" s="49">
        <v>-2.0399980000000002E-2</v>
      </c>
      <c r="P1187" s="49">
        <v>3.5916400000000001E-2</v>
      </c>
      <c r="Q1187" s="49">
        <v>7.5713299999999997E-2</v>
      </c>
      <c r="R1187" s="49">
        <v>0.11551021</v>
      </c>
      <c r="S1187" s="49">
        <v>0.17182658000000001</v>
      </c>
      <c r="T1187" s="49" t="s">
        <v>19</v>
      </c>
      <c r="W1187" s="7"/>
    </row>
    <row r="1188" spans="1:23" x14ac:dyDescent="0.25">
      <c r="A1188" s="49" t="str">
        <f t="shared" si="18"/>
        <v>41850North Coast and North Bay5_3All</v>
      </c>
      <c r="B1188" s="7">
        <v>41850</v>
      </c>
      <c r="C1188" s="49">
        <v>3</v>
      </c>
      <c r="D1188" s="49" t="s">
        <v>47</v>
      </c>
      <c r="E1188" s="49">
        <v>0.50810602999999999</v>
      </c>
      <c r="F1188" s="49">
        <v>0.48295856999999998</v>
      </c>
      <c r="G1188" s="49">
        <v>5</v>
      </c>
      <c r="H1188" s="49">
        <v>858.971</v>
      </c>
      <c r="I1188" s="49">
        <v>8814.2710000000006</v>
      </c>
      <c r="J1188" s="49">
        <v>58.773569999999999</v>
      </c>
      <c r="K1188" s="49">
        <v>4.1218799999999996E-3</v>
      </c>
      <c r="L1188" s="49">
        <v>4.03565E-3</v>
      </c>
      <c r="M1188" s="49">
        <v>2.3665599999999998E-2</v>
      </c>
      <c r="N1188" s="49">
        <v>2.514746E-2</v>
      </c>
      <c r="O1188" s="49">
        <v>-5.1445099999999997E-3</v>
      </c>
      <c r="P1188" s="49">
        <v>1.260469E-2</v>
      </c>
      <c r="Q1188" s="49">
        <v>2.514746E-2</v>
      </c>
      <c r="R1188" s="49">
        <v>3.7690229999999998E-2</v>
      </c>
      <c r="S1188" s="49">
        <v>5.5439429999999998E-2</v>
      </c>
      <c r="T1188" s="49" t="s">
        <v>19</v>
      </c>
      <c r="W1188" s="7"/>
    </row>
    <row r="1189" spans="1:23" x14ac:dyDescent="0.25">
      <c r="A1189" s="49" t="str">
        <f t="shared" si="18"/>
        <v>41850North Coast and North Bay5_23All</v>
      </c>
      <c r="B1189" s="7">
        <v>41850</v>
      </c>
      <c r="C1189" s="49">
        <v>23</v>
      </c>
      <c r="D1189" s="49" t="s">
        <v>47</v>
      </c>
      <c r="E1189" s="49">
        <v>0.94530051000000004</v>
      </c>
      <c r="F1189" s="49">
        <v>0.92105026000000001</v>
      </c>
      <c r="G1189" s="49">
        <v>5</v>
      </c>
      <c r="H1189" s="49">
        <v>858.971</v>
      </c>
      <c r="I1189" s="49">
        <v>8814.2710000000006</v>
      </c>
      <c r="J1189" s="49">
        <v>61.938290000000002</v>
      </c>
      <c r="K1189" s="49">
        <v>7.3290100000000004E-3</v>
      </c>
      <c r="L1189" s="49">
        <v>7.5520199999999996E-3</v>
      </c>
      <c r="M1189" s="49">
        <v>4.3177800000000002E-2</v>
      </c>
      <c r="N1189" s="49">
        <v>2.4250250000000001E-2</v>
      </c>
      <c r="O1189" s="49">
        <v>-3.1017329999999999E-2</v>
      </c>
      <c r="P1189" s="49">
        <v>1.3660199999999999E-3</v>
      </c>
      <c r="Q1189" s="49">
        <v>2.4250250000000001E-2</v>
      </c>
      <c r="R1189" s="49">
        <v>4.7134479999999999E-2</v>
      </c>
      <c r="S1189" s="49">
        <v>7.9517829999999998E-2</v>
      </c>
      <c r="T1189" s="49" t="s">
        <v>19</v>
      </c>
      <c r="W1189" s="7"/>
    </row>
    <row r="1190" spans="1:23" x14ac:dyDescent="0.25">
      <c r="A1190" s="49" t="str">
        <f t="shared" si="18"/>
        <v>41850North Coast and North Bay5_8All</v>
      </c>
      <c r="B1190" s="7">
        <v>41850</v>
      </c>
      <c r="C1190" s="49">
        <v>8</v>
      </c>
      <c r="D1190" s="49" t="s">
        <v>47</v>
      </c>
      <c r="E1190" s="49">
        <v>0.65385494</v>
      </c>
      <c r="F1190" s="49">
        <v>0.61319871999999997</v>
      </c>
      <c r="G1190" s="49">
        <v>5</v>
      </c>
      <c r="H1190" s="49">
        <v>858.971</v>
      </c>
      <c r="I1190" s="49">
        <v>8814.2710000000006</v>
      </c>
      <c r="J1190" s="49">
        <v>58.460799999999999</v>
      </c>
      <c r="K1190" s="49">
        <v>5.0387499999999998E-3</v>
      </c>
      <c r="L1190" s="49">
        <v>5.1529899999999997E-3</v>
      </c>
      <c r="M1190" s="49">
        <v>2.95698E-2</v>
      </c>
      <c r="N1190" s="49">
        <v>4.065622E-2</v>
      </c>
      <c r="O1190" s="49">
        <v>2.8068799999999999E-3</v>
      </c>
      <c r="P1190" s="49">
        <v>2.498423E-2</v>
      </c>
      <c r="Q1190" s="49">
        <v>4.065622E-2</v>
      </c>
      <c r="R1190" s="49">
        <v>5.6328209999999997E-2</v>
      </c>
      <c r="S1190" s="49">
        <v>7.8505560000000002E-2</v>
      </c>
      <c r="T1190" s="49" t="s">
        <v>19</v>
      </c>
      <c r="W1190" s="7"/>
    </row>
    <row r="1191" spans="1:23" x14ac:dyDescent="0.25">
      <c r="A1191" s="49" t="str">
        <f t="shared" si="18"/>
        <v>41850North Coast and North Bay5_13All</v>
      </c>
      <c r="B1191" s="7">
        <v>41850</v>
      </c>
      <c r="C1191" s="49">
        <v>13</v>
      </c>
      <c r="D1191" s="49" t="s">
        <v>47</v>
      </c>
      <c r="E1191" s="49">
        <v>0.60744056000000002</v>
      </c>
      <c r="F1191" s="49">
        <v>0.60294449999999999</v>
      </c>
      <c r="G1191" s="49">
        <v>5</v>
      </c>
      <c r="H1191" s="49">
        <v>858.971</v>
      </c>
      <c r="I1191" s="49">
        <v>8814.2710000000006</v>
      </c>
      <c r="J1191" s="49">
        <v>79.174340000000001</v>
      </c>
      <c r="K1191" s="49">
        <v>8.5892399999999997E-3</v>
      </c>
      <c r="L1191" s="49">
        <v>9.4231499999999999E-3</v>
      </c>
      <c r="M1191" s="49">
        <v>5.2320199999999997E-2</v>
      </c>
      <c r="N1191" s="49">
        <v>4.4960599999999996E-3</v>
      </c>
      <c r="O1191" s="49">
        <v>-6.2473800000000003E-2</v>
      </c>
      <c r="P1191" s="49">
        <v>-2.3233650000000002E-2</v>
      </c>
      <c r="Q1191" s="49">
        <v>4.4960599999999996E-3</v>
      </c>
      <c r="R1191" s="49">
        <v>3.2225770000000001E-2</v>
      </c>
      <c r="S1191" s="49">
        <v>7.1465920000000002E-2</v>
      </c>
      <c r="T1191" s="49" t="s">
        <v>19</v>
      </c>
      <c r="W1191" s="7"/>
    </row>
    <row r="1192" spans="1:23" x14ac:dyDescent="0.25">
      <c r="A1192" s="49" t="str">
        <f t="shared" si="18"/>
        <v>41850North Coast and North Bay5_20All</v>
      </c>
      <c r="B1192" s="7">
        <v>41850</v>
      </c>
      <c r="C1192" s="49">
        <v>20</v>
      </c>
      <c r="D1192" s="49" t="s">
        <v>47</v>
      </c>
      <c r="E1192" s="49">
        <v>1.5107782999999999</v>
      </c>
      <c r="F1192" s="49">
        <v>1.3697265999999999</v>
      </c>
      <c r="G1192" s="49">
        <v>5</v>
      </c>
      <c r="H1192" s="49">
        <v>858.971</v>
      </c>
      <c r="I1192" s="49">
        <v>8814.2710000000006</v>
      </c>
      <c r="J1192" s="49">
        <v>75.636250000000004</v>
      </c>
      <c r="K1192" s="49">
        <v>1.2559860000000001E-2</v>
      </c>
      <c r="L1192" s="49">
        <v>1.194548E-2</v>
      </c>
      <c r="M1192" s="49">
        <v>7.1106100000000005E-2</v>
      </c>
      <c r="N1192" s="49">
        <v>0.1410517</v>
      </c>
      <c r="O1192" s="49">
        <v>5.003589E-2</v>
      </c>
      <c r="P1192" s="49">
        <v>0.10336547</v>
      </c>
      <c r="Q1192" s="49">
        <v>0.1410517</v>
      </c>
      <c r="R1192" s="49">
        <v>0.17873792999999999</v>
      </c>
      <c r="S1192" s="49">
        <v>0.23206751</v>
      </c>
      <c r="T1192" s="49" t="s">
        <v>19</v>
      </c>
      <c r="W1192" s="7"/>
    </row>
    <row r="1193" spans="1:23" x14ac:dyDescent="0.25">
      <c r="A1193" s="49" t="str">
        <f t="shared" si="18"/>
        <v>41850North Coast and North Bay5_6All</v>
      </c>
      <c r="B1193" s="7">
        <v>41850</v>
      </c>
      <c r="C1193" s="49">
        <v>6</v>
      </c>
      <c r="D1193" s="49" t="s">
        <v>47</v>
      </c>
      <c r="E1193" s="49">
        <v>0.51413184000000001</v>
      </c>
      <c r="F1193" s="49">
        <v>0.49374193999999999</v>
      </c>
      <c r="G1193" s="49">
        <v>5</v>
      </c>
      <c r="H1193" s="49">
        <v>858.971</v>
      </c>
      <c r="I1193" s="49">
        <v>8814.2710000000006</v>
      </c>
      <c r="J1193" s="49">
        <v>56.92062</v>
      </c>
      <c r="K1193" s="49">
        <v>4.0747500000000002E-3</v>
      </c>
      <c r="L1193" s="49">
        <v>3.9590399999999996E-3</v>
      </c>
      <c r="M1193" s="49">
        <v>2.3307399999999999E-2</v>
      </c>
      <c r="N1193" s="49">
        <v>2.0389899999999999E-2</v>
      </c>
      <c r="O1193" s="49">
        <v>-9.4435700000000001E-3</v>
      </c>
      <c r="P1193" s="49">
        <v>8.0369800000000009E-3</v>
      </c>
      <c r="Q1193" s="49">
        <v>2.0389899999999999E-2</v>
      </c>
      <c r="R1193" s="49">
        <v>3.2742819999999999E-2</v>
      </c>
      <c r="S1193" s="49">
        <v>5.0223370000000003E-2</v>
      </c>
      <c r="T1193" s="49" t="s">
        <v>19</v>
      </c>
      <c r="W1193" s="7"/>
    </row>
    <row r="1194" spans="1:23" x14ac:dyDescent="0.25">
      <c r="A1194" s="49" t="str">
        <f t="shared" si="18"/>
        <v>41850North Coast and North Bay5_1All</v>
      </c>
      <c r="B1194" s="7">
        <v>41850</v>
      </c>
      <c r="C1194" s="49">
        <v>1</v>
      </c>
      <c r="D1194" s="49" t="s">
        <v>47</v>
      </c>
      <c r="E1194" s="49">
        <v>0.62339666000000005</v>
      </c>
      <c r="F1194" s="49">
        <v>0.57542187</v>
      </c>
      <c r="G1194" s="49">
        <v>5</v>
      </c>
      <c r="H1194" s="49">
        <v>858.971</v>
      </c>
      <c r="I1194" s="49">
        <v>8814.2710000000006</v>
      </c>
      <c r="J1194" s="49">
        <v>60.900089999999999</v>
      </c>
      <c r="K1194" s="49">
        <v>5.8188399999999996E-3</v>
      </c>
      <c r="L1194" s="49">
        <v>5.8518800000000003E-3</v>
      </c>
      <c r="M1194" s="49">
        <v>3.3857699999999998E-2</v>
      </c>
      <c r="N1194" s="49">
        <v>4.7974790000000003E-2</v>
      </c>
      <c r="O1194" s="49">
        <v>4.63693E-3</v>
      </c>
      <c r="P1194" s="49">
        <v>3.0030210000000002E-2</v>
      </c>
      <c r="Q1194" s="49">
        <v>4.7974790000000003E-2</v>
      </c>
      <c r="R1194" s="49">
        <v>6.5919370000000005E-2</v>
      </c>
      <c r="S1194" s="49">
        <v>9.1312649999999995E-2</v>
      </c>
      <c r="T1194" s="49" t="s">
        <v>19</v>
      </c>
      <c r="W1194" s="7"/>
    </row>
    <row r="1195" spans="1:23" x14ac:dyDescent="0.25">
      <c r="A1195" s="49" t="str">
        <f t="shared" si="18"/>
        <v>41850North Coast and North Bay5_18All</v>
      </c>
      <c r="B1195" s="7">
        <v>41850</v>
      </c>
      <c r="C1195" s="49">
        <v>18</v>
      </c>
      <c r="D1195" s="49" t="s">
        <v>47</v>
      </c>
      <c r="E1195" s="49">
        <v>1.5745625999999999</v>
      </c>
      <c r="F1195" s="49">
        <v>1.5028119</v>
      </c>
      <c r="G1195" s="49">
        <v>5</v>
      </c>
      <c r="H1195" s="49">
        <v>858.971</v>
      </c>
      <c r="I1195" s="49">
        <v>8814.2710000000006</v>
      </c>
      <c r="J1195" s="49">
        <v>84.002790000000005</v>
      </c>
      <c r="K1195" s="49">
        <v>1.4535080000000001E-2</v>
      </c>
      <c r="L1195" s="49">
        <v>1.4312180000000001E-2</v>
      </c>
      <c r="M1195" s="49">
        <v>8.3686899999999995E-2</v>
      </c>
      <c r="N1195" s="49">
        <v>7.1750700000000001E-2</v>
      </c>
      <c r="O1195" s="49">
        <v>-3.5368530000000002E-2</v>
      </c>
      <c r="P1195" s="49">
        <v>2.739664E-2</v>
      </c>
      <c r="Q1195" s="49">
        <v>7.1750700000000001E-2</v>
      </c>
      <c r="R1195" s="49">
        <v>0.11610476</v>
      </c>
      <c r="S1195" s="49">
        <v>0.17886993000000001</v>
      </c>
      <c r="T1195" s="49" t="s">
        <v>19</v>
      </c>
      <c r="W1195" s="7"/>
    </row>
    <row r="1196" spans="1:23" x14ac:dyDescent="0.25">
      <c r="A1196" s="49" t="str">
        <f t="shared" si="18"/>
        <v>41850North Coast and North Bay5_2All</v>
      </c>
      <c r="B1196" s="7">
        <v>41850</v>
      </c>
      <c r="C1196" s="49">
        <v>2</v>
      </c>
      <c r="D1196" s="49" t="s">
        <v>47</v>
      </c>
      <c r="E1196" s="49">
        <v>0.55284904000000001</v>
      </c>
      <c r="F1196" s="49">
        <v>0.52538478</v>
      </c>
      <c r="G1196" s="49">
        <v>5</v>
      </c>
      <c r="H1196" s="49">
        <v>858.971</v>
      </c>
      <c r="I1196" s="49">
        <v>8814.2710000000006</v>
      </c>
      <c r="J1196" s="49">
        <v>59.814749999999997</v>
      </c>
      <c r="K1196" s="49">
        <v>5.12036E-3</v>
      </c>
      <c r="L1196" s="49">
        <v>4.5464099999999999E-3</v>
      </c>
      <c r="M1196" s="49">
        <v>2.8086400000000001E-2</v>
      </c>
      <c r="N1196" s="49">
        <v>2.7464260000000001E-2</v>
      </c>
      <c r="O1196" s="49">
        <v>-8.4863300000000003E-3</v>
      </c>
      <c r="P1196" s="49">
        <v>1.257847E-2</v>
      </c>
      <c r="Q1196" s="49">
        <v>2.7464260000000001E-2</v>
      </c>
      <c r="R1196" s="49">
        <v>4.235005E-2</v>
      </c>
      <c r="S1196" s="49">
        <v>6.3414849999999995E-2</v>
      </c>
      <c r="T1196" s="49" t="s">
        <v>19</v>
      </c>
      <c r="W1196" s="7"/>
    </row>
    <row r="1197" spans="1:23" x14ac:dyDescent="0.25">
      <c r="A1197" s="49" t="str">
        <f t="shared" si="18"/>
        <v>41850North Coast and North Bay5_14All</v>
      </c>
      <c r="B1197" s="7">
        <v>41850</v>
      </c>
      <c r="C1197" s="49">
        <v>14</v>
      </c>
      <c r="D1197" s="49" t="s">
        <v>47</v>
      </c>
      <c r="E1197" s="49">
        <v>0.70120077000000003</v>
      </c>
      <c r="F1197" s="49">
        <v>0.67178656999999997</v>
      </c>
      <c r="G1197" s="49">
        <v>5</v>
      </c>
      <c r="H1197" s="49">
        <v>858.971</v>
      </c>
      <c r="I1197" s="49">
        <v>8814.2710000000006</v>
      </c>
      <c r="J1197" s="49">
        <v>83.397790000000001</v>
      </c>
      <c r="K1197" s="49">
        <v>9.8618500000000001E-3</v>
      </c>
      <c r="L1197" s="49">
        <v>1.006084E-2</v>
      </c>
      <c r="M1197" s="49">
        <v>5.7801600000000002E-2</v>
      </c>
      <c r="N1197" s="49">
        <v>2.9414200000000001E-2</v>
      </c>
      <c r="O1197" s="49">
        <v>-4.4571850000000003E-2</v>
      </c>
      <c r="P1197" s="49">
        <v>-1.22065E-3</v>
      </c>
      <c r="Q1197" s="49">
        <v>2.9414200000000001E-2</v>
      </c>
      <c r="R1197" s="49">
        <v>6.004905E-2</v>
      </c>
      <c r="S1197" s="49">
        <v>0.10340025</v>
      </c>
      <c r="T1197" s="49" t="s">
        <v>19</v>
      </c>
      <c r="W1197" s="7"/>
    </row>
    <row r="1198" spans="1:23" x14ac:dyDescent="0.25">
      <c r="A1198" s="49" t="str">
        <f t="shared" si="18"/>
        <v>41850North Coast and North Bay5_21All</v>
      </c>
      <c r="B1198" s="7">
        <v>41850</v>
      </c>
      <c r="C1198" s="49">
        <v>21</v>
      </c>
      <c r="D1198" s="49" t="s">
        <v>47</v>
      </c>
      <c r="E1198" s="49">
        <v>1.3203757</v>
      </c>
      <c r="F1198" s="49">
        <v>1.2122215999999999</v>
      </c>
      <c r="G1198" s="49">
        <v>5</v>
      </c>
      <c r="H1198" s="49">
        <v>858.971</v>
      </c>
      <c r="I1198" s="49">
        <v>8814.2710000000006</v>
      </c>
      <c r="J1198" s="49">
        <v>68.556870000000004</v>
      </c>
      <c r="K1198" s="49">
        <v>1.039517E-2</v>
      </c>
      <c r="L1198" s="49">
        <v>9.79264E-3</v>
      </c>
      <c r="M1198" s="49">
        <v>5.8584700000000003E-2</v>
      </c>
      <c r="N1198" s="49">
        <v>0.1081541</v>
      </c>
      <c r="O1198" s="49">
        <v>3.3165680000000003E-2</v>
      </c>
      <c r="P1198" s="49">
        <v>7.7104210000000006E-2</v>
      </c>
      <c r="Q1198" s="49">
        <v>0.1081541</v>
      </c>
      <c r="R1198" s="49">
        <v>0.13920399</v>
      </c>
      <c r="S1198" s="49">
        <v>0.18314252</v>
      </c>
      <c r="T1198" s="49" t="s">
        <v>19</v>
      </c>
      <c r="W1198" s="7"/>
    </row>
    <row r="1199" spans="1:23" x14ac:dyDescent="0.25">
      <c r="A1199" s="49" t="str">
        <f t="shared" si="18"/>
        <v>41850North Coast and North Bay5_11All</v>
      </c>
      <c r="B1199" s="7">
        <v>41850</v>
      </c>
      <c r="C1199" s="49">
        <v>11</v>
      </c>
      <c r="D1199" s="49" t="s">
        <v>47</v>
      </c>
      <c r="E1199" s="49">
        <v>0.61561591999999998</v>
      </c>
      <c r="F1199" s="49">
        <v>0.55504679999999995</v>
      </c>
      <c r="G1199" s="49">
        <v>5</v>
      </c>
      <c r="H1199" s="49">
        <v>858.971</v>
      </c>
      <c r="I1199" s="49">
        <v>8814.2710000000006</v>
      </c>
      <c r="J1199" s="49">
        <v>68.57938</v>
      </c>
      <c r="K1199" s="49">
        <v>7.3827500000000004E-3</v>
      </c>
      <c r="L1199" s="49">
        <v>7.4635500000000002E-3</v>
      </c>
      <c r="M1199" s="49">
        <v>4.3071199999999997E-2</v>
      </c>
      <c r="N1199" s="49">
        <v>6.0569119999999997E-2</v>
      </c>
      <c r="O1199" s="49">
        <v>5.4379800000000002E-3</v>
      </c>
      <c r="P1199" s="49">
        <v>3.7741379999999998E-2</v>
      </c>
      <c r="Q1199" s="49">
        <v>6.0569119999999997E-2</v>
      </c>
      <c r="R1199" s="49">
        <v>8.3396860000000003E-2</v>
      </c>
      <c r="S1199" s="49">
        <v>0.11570026</v>
      </c>
      <c r="T1199" s="49" t="s">
        <v>19</v>
      </c>
      <c r="W1199" s="7"/>
    </row>
    <row r="1200" spans="1:23" x14ac:dyDescent="0.25">
      <c r="A1200" s="49" t="str">
        <f t="shared" si="18"/>
        <v>41850North Coast and North Bay5_17All</v>
      </c>
      <c r="B1200" s="7">
        <v>41850</v>
      </c>
      <c r="C1200" s="49">
        <v>17</v>
      </c>
      <c r="D1200" s="49" t="s">
        <v>47</v>
      </c>
      <c r="E1200" s="49">
        <v>1.3762422000000001</v>
      </c>
      <c r="F1200" s="49">
        <v>1.2655752</v>
      </c>
      <c r="G1200" s="49">
        <v>5</v>
      </c>
      <c r="H1200" s="49">
        <v>858.971</v>
      </c>
      <c r="I1200" s="49">
        <v>8814.2710000000006</v>
      </c>
      <c r="J1200" s="49">
        <v>86.519350000000003</v>
      </c>
      <c r="K1200" s="49">
        <v>1.4311279999999999E-2</v>
      </c>
      <c r="L1200" s="49">
        <v>1.397326E-2</v>
      </c>
      <c r="M1200" s="49">
        <v>8.2056400000000002E-2</v>
      </c>
      <c r="N1200" s="49">
        <v>0.110667</v>
      </c>
      <c r="O1200" s="49">
        <v>5.6348099999999996E-3</v>
      </c>
      <c r="P1200" s="49">
        <v>6.7177109999999998E-2</v>
      </c>
      <c r="Q1200" s="49">
        <v>0.110667</v>
      </c>
      <c r="R1200" s="49">
        <v>0.15415688999999999</v>
      </c>
      <c r="S1200" s="49">
        <v>0.21569919000000001</v>
      </c>
      <c r="T1200" s="49" t="s">
        <v>19</v>
      </c>
      <c r="W1200" s="7"/>
    </row>
    <row r="1201" spans="1:23" x14ac:dyDescent="0.25">
      <c r="A1201" s="49" t="str">
        <f t="shared" si="18"/>
        <v>41850North Coast and North Bay5_19All</v>
      </c>
      <c r="B1201" s="7">
        <v>41850</v>
      </c>
      <c r="C1201" s="49">
        <v>19</v>
      </c>
      <c r="D1201" s="49" t="s">
        <v>47</v>
      </c>
      <c r="E1201" s="49">
        <v>1.5956996000000001</v>
      </c>
      <c r="F1201" s="49">
        <v>1.5675574000000001</v>
      </c>
      <c r="G1201" s="49">
        <v>5</v>
      </c>
      <c r="H1201" s="49">
        <v>858.971</v>
      </c>
      <c r="I1201" s="49">
        <v>8814.2710000000006</v>
      </c>
      <c r="J1201" s="49">
        <v>80.046949999999995</v>
      </c>
      <c r="K1201" s="49">
        <v>1.382651E-2</v>
      </c>
      <c r="L1201" s="49">
        <v>1.3808290000000001E-2</v>
      </c>
      <c r="M1201" s="49">
        <v>8.0169400000000002E-2</v>
      </c>
      <c r="N1201" s="49">
        <v>2.8142199999999999E-2</v>
      </c>
      <c r="O1201" s="49">
        <v>-7.447463E-2</v>
      </c>
      <c r="P1201" s="49">
        <v>-1.434758E-2</v>
      </c>
      <c r="Q1201" s="49">
        <v>2.8142199999999999E-2</v>
      </c>
      <c r="R1201" s="49">
        <v>7.0631979999999997E-2</v>
      </c>
      <c r="S1201" s="49">
        <v>0.13075903</v>
      </c>
      <c r="T1201" s="49" t="s">
        <v>19</v>
      </c>
      <c r="W1201" s="7"/>
    </row>
    <row r="1202" spans="1:23" x14ac:dyDescent="0.25">
      <c r="A1202" s="49" t="str">
        <f t="shared" si="18"/>
        <v>41850North Coast and North Bay6+7_18All</v>
      </c>
      <c r="B1202" s="7">
        <v>41850</v>
      </c>
      <c r="C1202" s="49">
        <v>18</v>
      </c>
      <c r="D1202" s="49" t="s">
        <v>47</v>
      </c>
      <c r="E1202" s="49">
        <v>1.5745625999999999</v>
      </c>
      <c r="F1202" s="49">
        <v>1.2179842999999999</v>
      </c>
      <c r="G1202" s="49" t="s">
        <v>69</v>
      </c>
      <c r="H1202" s="49">
        <v>1770.306</v>
      </c>
      <c r="I1202" s="49">
        <v>8814.2710000000006</v>
      </c>
      <c r="J1202" s="49">
        <v>84.002790000000005</v>
      </c>
      <c r="K1202" s="49">
        <v>1.4535080000000001E-2</v>
      </c>
      <c r="L1202" s="49">
        <v>1.042213E-2</v>
      </c>
      <c r="M1202" s="49">
        <v>6.6600099999999995E-2</v>
      </c>
      <c r="N1202" s="49">
        <v>0.35657830000000001</v>
      </c>
      <c r="O1202" s="49">
        <v>0.27133016999999998</v>
      </c>
      <c r="P1202" s="49">
        <v>0.32128024999999999</v>
      </c>
      <c r="Q1202" s="49">
        <v>0.35657830000000001</v>
      </c>
      <c r="R1202" s="49">
        <v>0.39187634999999998</v>
      </c>
      <c r="S1202" s="49">
        <v>0.44182642999999999</v>
      </c>
      <c r="T1202" s="49" t="s">
        <v>19</v>
      </c>
      <c r="W1202" s="7"/>
    </row>
    <row r="1203" spans="1:23" x14ac:dyDescent="0.25">
      <c r="A1203" s="49" t="str">
        <f t="shared" si="18"/>
        <v>41850North Coast and North Bay6+7_17All</v>
      </c>
      <c r="B1203" s="7">
        <v>41850</v>
      </c>
      <c r="C1203" s="49">
        <v>17</v>
      </c>
      <c r="D1203" s="49" t="s">
        <v>47</v>
      </c>
      <c r="E1203" s="49">
        <v>1.3762422000000001</v>
      </c>
      <c r="F1203" s="49">
        <v>1.0369486000000001</v>
      </c>
      <c r="G1203" s="49" t="s">
        <v>69</v>
      </c>
      <c r="H1203" s="49">
        <v>1770.306</v>
      </c>
      <c r="I1203" s="49">
        <v>8814.2710000000006</v>
      </c>
      <c r="J1203" s="49">
        <v>86.519350000000003</v>
      </c>
      <c r="K1203" s="49">
        <v>1.4311279999999999E-2</v>
      </c>
      <c r="L1203" s="49">
        <v>1.0595210000000001E-2</v>
      </c>
      <c r="M1203" s="49">
        <v>6.5866800000000003E-2</v>
      </c>
      <c r="N1203" s="49">
        <v>0.33929359999999997</v>
      </c>
      <c r="O1203" s="49">
        <v>0.25498409999999999</v>
      </c>
      <c r="P1203" s="49">
        <v>0.30438419999999999</v>
      </c>
      <c r="Q1203" s="49">
        <v>0.33929359999999997</v>
      </c>
      <c r="R1203" s="49">
        <v>0.37420300000000001</v>
      </c>
      <c r="S1203" s="49">
        <v>0.42360310000000001</v>
      </c>
      <c r="T1203" s="49" t="s">
        <v>19</v>
      </c>
      <c r="W1203" s="7"/>
    </row>
    <row r="1204" spans="1:23" x14ac:dyDescent="0.25">
      <c r="A1204" s="49" t="str">
        <f t="shared" si="18"/>
        <v>41850North Coast and North Bay6+7_1All</v>
      </c>
      <c r="B1204" s="7">
        <v>41850</v>
      </c>
      <c r="C1204" s="49">
        <v>1</v>
      </c>
      <c r="D1204" s="49" t="s">
        <v>47</v>
      </c>
      <c r="E1204" s="49">
        <v>0.62339666000000005</v>
      </c>
      <c r="F1204" s="49">
        <v>0.61882371999999997</v>
      </c>
      <c r="G1204" s="49" t="s">
        <v>69</v>
      </c>
      <c r="H1204" s="49">
        <v>1770.306</v>
      </c>
      <c r="I1204" s="49">
        <v>8814.2710000000006</v>
      </c>
      <c r="J1204" s="49">
        <v>60.900089999999999</v>
      </c>
      <c r="K1204" s="49">
        <v>5.8188399999999996E-3</v>
      </c>
      <c r="L1204" s="49">
        <v>6.0504799999999996E-3</v>
      </c>
      <c r="M1204" s="49">
        <v>2.8906000000000001E-2</v>
      </c>
      <c r="N1204" s="49">
        <v>4.5729400000000002E-3</v>
      </c>
      <c r="O1204" s="49">
        <v>-3.2426740000000003E-2</v>
      </c>
      <c r="P1204" s="49">
        <v>-1.074724E-2</v>
      </c>
      <c r="Q1204" s="49">
        <v>4.5729400000000002E-3</v>
      </c>
      <c r="R1204" s="49">
        <v>1.989312E-2</v>
      </c>
      <c r="S1204" s="49">
        <v>4.1572619999999998E-2</v>
      </c>
      <c r="T1204" s="49" t="s">
        <v>19</v>
      </c>
      <c r="W1204" s="7"/>
    </row>
    <row r="1205" spans="1:23" x14ac:dyDescent="0.25">
      <c r="A1205" s="49" t="str">
        <f t="shared" si="18"/>
        <v>41850North Coast and North Bay6+7_10All</v>
      </c>
      <c r="B1205" s="7">
        <v>41850</v>
      </c>
      <c r="C1205" s="49">
        <v>10</v>
      </c>
      <c r="D1205" s="49" t="s">
        <v>47</v>
      </c>
      <c r="E1205" s="49">
        <v>0.64079370999999996</v>
      </c>
      <c r="F1205" s="49">
        <v>0.60636148999999995</v>
      </c>
      <c r="G1205" s="49" t="s">
        <v>69</v>
      </c>
      <c r="H1205" s="49">
        <v>1770.306</v>
      </c>
      <c r="I1205" s="49">
        <v>8814.2710000000006</v>
      </c>
      <c r="J1205" s="49">
        <v>63.583350000000003</v>
      </c>
      <c r="K1205" s="49">
        <v>6.3153000000000003E-3</v>
      </c>
      <c r="L1205" s="49">
        <v>6.43306E-3</v>
      </c>
      <c r="M1205" s="49">
        <v>3.2024499999999997E-2</v>
      </c>
      <c r="N1205" s="49">
        <v>3.4432219999999999E-2</v>
      </c>
      <c r="O1205" s="49">
        <v>-6.5591399999999998E-3</v>
      </c>
      <c r="P1205" s="49">
        <v>1.7459240000000001E-2</v>
      </c>
      <c r="Q1205" s="49">
        <v>3.4432219999999999E-2</v>
      </c>
      <c r="R1205" s="49">
        <v>5.140521E-2</v>
      </c>
      <c r="S1205" s="49">
        <v>7.5423580000000004E-2</v>
      </c>
      <c r="T1205" s="49" t="s">
        <v>19</v>
      </c>
      <c r="W1205" s="7"/>
    </row>
    <row r="1206" spans="1:23" x14ac:dyDescent="0.25">
      <c r="A1206" s="49" t="str">
        <f t="shared" si="18"/>
        <v>41850North Coast and North Bay6+7_9All</v>
      </c>
      <c r="B1206" s="7">
        <v>41850</v>
      </c>
      <c r="C1206" s="49">
        <v>9</v>
      </c>
      <c r="D1206" s="49" t="s">
        <v>47</v>
      </c>
      <c r="E1206" s="49">
        <v>0.66077112000000005</v>
      </c>
      <c r="F1206" s="49">
        <v>0.66570492999999997</v>
      </c>
      <c r="G1206" s="49" t="s">
        <v>69</v>
      </c>
      <c r="H1206" s="49">
        <v>1770.306</v>
      </c>
      <c r="I1206" s="49">
        <v>8814.2710000000006</v>
      </c>
      <c r="J1206" s="49">
        <v>60.584350000000001</v>
      </c>
      <c r="K1206" s="49">
        <v>5.2654499999999996E-3</v>
      </c>
      <c r="L1206" s="49">
        <v>5.9321699999999996E-3</v>
      </c>
      <c r="M1206" s="49">
        <v>2.6676600000000002E-2</v>
      </c>
      <c r="N1206" s="49">
        <v>-4.9338100000000003E-3</v>
      </c>
      <c r="O1206" s="49">
        <v>-3.9079860000000001E-2</v>
      </c>
      <c r="P1206" s="49">
        <v>-1.9072410000000001E-2</v>
      </c>
      <c r="Q1206" s="49">
        <v>-4.9338100000000003E-3</v>
      </c>
      <c r="R1206" s="49">
        <v>9.2047899999999992E-3</v>
      </c>
      <c r="S1206" s="49">
        <v>2.921224E-2</v>
      </c>
      <c r="T1206" s="49" t="s">
        <v>19</v>
      </c>
      <c r="W1206" s="7"/>
    </row>
    <row r="1207" spans="1:23" x14ac:dyDescent="0.25">
      <c r="A1207" s="49" t="str">
        <f t="shared" si="18"/>
        <v>41850North Coast and North Bay6+7_13All</v>
      </c>
      <c r="B1207" s="7">
        <v>41850</v>
      </c>
      <c r="C1207" s="49">
        <v>13</v>
      </c>
      <c r="D1207" s="49" t="s">
        <v>47</v>
      </c>
      <c r="E1207" s="49">
        <v>0.60744056000000002</v>
      </c>
      <c r="F1207" s="49">
        <v>0.59213912999999996</v>
      </c>
      <c r="G1207" s="49" t="s">
        <v>69</v>
      </c>
      <c r="H1207" s="49">
        <v>1770.306</v>
      </c>
      <c r="I1207" s="49">
        <v>8814.2710000000006</v>
      </c>
      <c r="J1207" s="49">
        <v>79.174340000000001</v>
      </c>
      <c r="K1207" s="49">
        <v>8.5892399999999997E-3</v>
      </c>
      <c r="L1207" s="49">
        <v>9.1683600000000004E-3</v>
      </c>
      <c r="M1207" s="49">
        <v>4.3739100000000003E-2</v>
      </c>
      <c r="N1207" s="49">
        <v>1.530143E-2</v>
      </c>
      <c r="O1207" s="49">
        <v>-4.0684619999999998E-2</v>
      </c>
      <c r="P1207" s="49">
        <v>-7.8802899999999999E-3</v>
      </c>
      <c r="Q1207" s="49">
        <v>1.530143E-2</v>
      </c>
      <c r="R1207" s="49">
        <v>3.8483150000000001E-2</v>
      </c>
      <c r="S1207" s="49">
        <v>7.128748E-2</v>
      </c>
      <c r="T1207" s="49" t="s">
        <v>19</v>
      </c>
      <c r="W1207" s="7"/>
    </row>
    <row r="1208" spans="1:23" x14ac:dyDescent="0.25">
      <c r="A1208" s="49" t="str">
        <f t="shared" si="18"/>
        <v>41850North Coast and North Bay6+7_5All</v>
      </c>
      <c r="B1208" s="7">
        <v>41850</v>
      </c>
      <c r="C1208" s="49">
        <v>5</v>
      </c>
      <c r="D1208" s="49" t="s">
        <v>47</v>
      </c>
      <c r="E1208" s="49">
        <v>0.48105648000000001</v>
      </c>
      <c r="F1208" s="49">
        <v>0.49580763999999999</v>
      </c>
      <c r="G1208" s="49" t="s">
        <v>69</v>
      </c>
      <c r="H1208" s="49">
        <v>1770.306</v>
      </c>
      <c r="I1208" s="49">
        <v>8814.2710000000006</v>
      </c>
      <c r="J1208" s="49">
        <v>57.419620000000002</v>
      </c>
      <c r="K1208" s="49">
        <v>3.7799600000000002E-3</v>
      </c>
      <c r="L1208" s="49">
        <v>4.7207100000000004E-3</v>
      </c>
      <c r="M1208" s="49">
        <v>1.9729E-2</v>
      </c>
      <c r="N1208" s="49">
        <v>-1.4751159999999999E-2</v>
      </c>
      <c r="O1208" s="49">
        <v>-4.0004280000000003E-2</v>
      </c>
      <c r="P1208" s="49">
        <v>-2.5207529999999999E-2</v>
      </c>
      <c r="Q1208" s="49">
        <v>-1.4751159999999999E-2</v>
      </c>
      <c r="R1208" s="49">
        <v>-4.2947899999999997E-3</v>
      </c>
      <c r="S1208" s="49">
        <v>1.0501959999999999E-2</v>
      </c>
      <c r="T1208" s="49" t="s">
        <v>19</v>
      </c>
      <c r="W1208" s="7"/>
    </row>
    <row r="1209" spans="1:23" x14ac:dyDescent="0.25">
      <c r="A1209" s="49" t="str">
        <f t="shared" si="18"/>
        <v>41850North Coast and North Bay6+7_2All</v>
      </c>
      <c r="B1209" s="7">
        <v>41850</v>
      </c>
      <c r="C1209" s="49">
        <v>2</v>
      </c>
      <c r="D1209" s="49" t="s">
        <v>47</v>
      </c>
      <c r="E1209" s="49">
        <v>0.55284904000000001</v>
      </c>
      <c r="F1209" s="49">
        <v>0.54606290999999996</v>
      </c>
      <c r="G1209" s="49" t="s">
        <v>69</v>
      </c>
      <c r="H1209" s="49">
        <v>1770.306</v>
      </c>
      <c r="I1209" s="49">
        <v>8814.2710000000006</v>
      </c>
      <c r="J1209" s="49">
        <v>59.814749999999997</v>
      </c>
      <c r="K1209" s="49">
        <v>5.12036E-3</v>
      </c>
      <c r="L1209" s="49">
        <v>5.2982200000000002E-3</v>
      </c>
      <c r="M1209" s="49">
        <v>2.5474500000000001E-2</v>
      </c>
      <c r="N1209" s="49">
        <v>6.7861299999999996E-3</v>
      </c>
      <c r="O1209" s="49">
        <v>-2.5821230000000001E-2</v>
      </c>
      <c r="P1209" s="49">
        <v>-6.7153500000000001E-3</v>
      </c>
      <c r="Q1209" s="49">
        <v>6.7861299999999996E-3</v>
      </c>
      <c r="R1209" s="49">
        <v>2.0287619999999999E-2</v>
      </c>
      <c r="S1209" s="49">
        <v>3.9393490000000003E-2</v>
      </c>
      <c r="T1209" s="49" t="s">
        <v>19</v>
      </c>
      <c r="W1209" s="7"/>
    </row>
    <row r="1210" spans="1:23" x14ac:dyDescent="0.25">
      <c r="A1210" s="49" t="str">
        <f t="shared" si="18"/>
        <v>41850North Coast and North Bay6+7_6All</v>
      </c>
      <c r="B1210" s="7">
        <v>41850</v>
      </c>
      <c r="C1210" s="49">
        <v>6</v>
      </c>
      <c r="D1210" s="49" t="s">
        <v>47</v>
      </c>
      <c r="E1210" s="49">
        <v>0.51413184000000001</v>
      </c>
      <c r="F1210" s="49">
        <v>0.52495970000000003</v>
      </c>
      <c r="G1210" s="49" t="s">
        <v>69</v>
      </c>
      <c r="H1210" s="49">
        <v>1770.306</v>
      </c>
      <c r="I1210" s="49">
        <v>8814.2710000000006</v>
      </c>
      <c r="J1210" s="49">
        <v>56.92062</v>
      </c>
      <c r="K1210" s="49">
        <v>4.0747500000000002E-3</v>
      </c>
      <c r="L1210" s="49">
        <v>4.70835E-3</v>
      </c>
      <c r="M1210" s="49">
        <v>2.0640200000000001E-2</v>
      </c>
      <c r="N1210" s="49">
        <v>-1.082786E-2</v>
      </c>
      <c r="O1210" s="49">
        <v>-3.724732E-2</v>
      </c>
      <c r="P1210" s="49">
        <v>-2.1767169999999999E-2</v>
      </c>
      <c r="Q1210" s="49">
        <v>-1.082786E-2</v>
      </c>
      <c r="R1210" s="49">
        <v>1.1145E-4</v>
      </c>
      <c r="S1210" s="49">
        <v>1.5591600000000001E-2</v>
      </c>
      <c r="T1210" s="49" t="s">
        <v>19</v>
      </c>
      <c r="W1210" s="7"/>
    </row>
    <row r="1211" spans="1:23" x14ac:dyDescent="0.25">
      <c r="A1211" s="49" t="str">
        <f t="shared" si="18"/>
        <v>41850North Coast and North Bay6+7_15All</v>
      </c>
      <c r="B1211" s="7">
        <v>41850</v>
      </c>
      <c r="C1211" s="49">
        <v>15</v>
      </c>
      <c r="D1211" s="49" t="s">
        <v>47</v>
      </c>
      <c r="E1211" s="49">
        <v>0.84403094000000001</v>
      </c>
      <c r="F1211" s="49">
        <v>0.75279963000000005</v>
      </c>
      <c r="G1211" s="49" t="s">
        <v>69</v>
      </c>
      <c r="H1211" s="49">
        <v>1770.306</v>
      </c>
      <c r="I1211" s="49">
        <v>8814.2710000000006</v>
      </c>
      <c r="J1211" s="49">
        <v>86.539879999999997</v>
      </c>
      <c r="K1211" s="49">
        <v>1.153795E-2</v>
      </c>
      <c r="L1211" s="49">
        <v>1.06506E-2</v>
      </c>
      <c r="M1211" s="49">
        <v>5.6153500000000002E-2</v>
      </c>
      <c r="N1211" s="49">
        <v>9.1231309999999996E-2</v>
      </c>
      <c r="O1211" s="49">
        <v>1.935483E-2</v>
      </c>
      <c r="P1211" s="49">
        <v>6.1469950000000002E-2</v>
      </c>
      <c r="Q1211" s="49">
        <v>9.1231309999999996E-2</v>
      </c>
      <c r="R1211" s="49">
        <v>0.12099266</v>
      </c>
      <c r="S1211" s="49">
        <v>0.16310779</v>
      </c>
      <c r="T1211" s="49" t="s">
        <v>19</v>
      </c>
      <c r="W1211" s="7"/>
    </row>
    <row r="1212" spans="1:23" x14ac:dyDescent="0.25">
      <c r="A1212" s="49" t="str">
        <f t="shared" si="18"/>
        <v>41850North Coast and North Bay6+7_24All</v>
      </c>
      <c r="B1212" s="7">
        <v>41850</v>
      </c>
      <c r="C1212" s="49">
        <v>24</v>
      </c>
      <c r="D1212" s="49" t="s">
        <v>47</v>
      </c>
      <c r="E1212" s="49">
        <v>0.73603812999999996</v>
      </c>
      <c r="F1212" s="49">
        <v>0.70511546999999997</v>
      </c>
      <c r="G1212" s="49" t="s">
        <v>69</v>
      </c>
      <c r="H1212" s="49">
        <v>1770.306</v>
      </c>
      <c r="I1212" s="49">
        <v>8814.2710000000006</v>
      </c>
      <c r="J1212" s="49">
        <v>60.126519999999999</v>
      </c>
      <c r="K1212" s="49">
        <v>6.0987599999999999E-3</v>
      </c>
      <c r="L1212" s="49">
        <v>6.0636600000000002E-3</v>
      </c>
      <c r="M1212" s="49">
        <v>2.99647E-2</v>
      </c>
      <c r="N1212" s="49">
        <v>3.0922660000000001E-2</v>
      </c>
      <c r="O1212" s="49">
        <v>-7.4321600000000002E-3</v>
      </c>
      <c r="P1212" s="49">
        <v>1.504137E-2</v>
      </c>
      <c r="Q1212" s="49">
        <v>3.0922660000000001E-2</v>
      </c>
      <c r="R1212" s="49">
        <v>4.6803949999999997E-2</v>
      </c>
      <c r="S1212" s="49">
        <v>6.9277480000000002E-2</v>
      </c>
      <c r="T1212" s="49" t="s">
        <v>19</v>
      </c>
      <c r="W1212" s="7"/>
    </row>
    <row r="1213" spans="1:23" x14ac:dyDescent="0.25">
      <c r="A1213" s="49" t="str">
        <f t="shared" si="18"/>
        <v>41850North Coast and North Bay6+7_23All</v>
      </c>
      <c r="B1213" s="7">
        <v>41850</v>
      </c>
      <c r="C1213" s="49">
        <v>23</v>
      </c>
      <c r="D1213" s="49" t="s">
        <v>47</v>
      </c>
      <c r="E1213" s="49">
        <v>0.94530051000000004</v>
      </c>
      <c r="F1213" s="49">
        <v>0.89770313999999996</v>
      </c>
      <c r="G1213" s="49" t="s">
        <v>69</v>
      </c>
      <c r="H1213" s="49">
        <v>1770.306</v>
      </c>
      <c r="I1213" s="49">
        <v>8814.2710000000006</v>
      </c>
      <c r="J1213" s="49">
        <v>61.938290000000002</v>
      </c>
      <c r="K1213" s="49">
        <v>7.3290100000000004E-3</v>
      </c>
      <c r="L1213" s="49">
        <v>7.57371E-3</v>
      </c>
      <c r="M1213" s="49">
        <v>3.6068000000000003E-2</v>
      </c>
      <c r="N1213" s="49">
        <v>4.759737E-2</v>
      </c>
      <c r="O1213" s="49">
        <v>1.4303300000000001E-3</v>
      </c>
      <c r="P1213" s="49">
        <v>2.8481329999999999E-2</v>
      </c>
      <c r="Q1213" s="49">
        <v>4.759737E-2</v>
      </c>
      <c r="R1213" s="49">
        <v>6.6713410000000001E-2</v>
      </c>
      <c r="S1213" s="49">
        <v>9.3764410000000006E-2</v>
      </c>
      <c r="T1213" s="49" t="s">
        <v>19</v>
      </c>
      <c r="W1213" s="7"/>
    </row>
    <row r="1214" spans="1:23" x14ac:dyDescent="0.25">
      <c r="A1214" s="49" t="str">
        <f t="shared" si="18"/>
        <v>41850North Coast and North Bay6+7_14All</v>
      </c>
      <c r="B1214" s="7">
        <v>41850</v>
      </c>
      <c r="C1214" s="49">
        <v>14</v>
      </c>
      <c r="D1214" s="49" t="s">
        <v>47</v>
      </c>
      <c r="E1214" s="49">
        <v>0.70120077000000003</v>
      </c>
      <c r="F1214" s="49">
        <v>0.67790424999999999</v>
      </c>
      <c r="G1214" s="49" t="s">
        <v>69</v>
      </c>
      <c r="H1214" s="49">
        <v>1770.306</v>
      </c>
      <c r="I1214" s="49">
        <v>8814.2710000000006</v>
      </c>
      <c r="J1214" s="49">
        <v>83.397790000000001</v>
      </c>
      <c r="K1214" s="49">
        <v>9.8618500000000001E-3</v>
      </c>
      <c r="L1214" s="49">
        <v>1.0270690000000001E-2</v>
      </c>
      <c r="M1214" s="49">
        <v>4.9734800000000003E-2</v>
      </c>
      <c r="N1214" s="49">
        <v>2.3296520000000001E-2</v>
      </c>
      <c r="O1214" s="49">
        <v>-4.036402E-2</v>
      </c>
      <c r="P1214" s="49">
        <v>-3.0629199999999998E-3</v>
      </c>
      <c r="Q1214" s="49">
        <v>2.3296520000000001E-2</v>
      </c>
      <c r="R1214" s="49">
        <v>4.9655959999999999E-2</v>
      </c>
      <c r="S1214" s="49">
        <v>8.6957060000000003E-2</v>
      </c>
      <c r="T1214" s="49" t="s">
        <v>19</v>
      </c>
      <c r="W1214" s="7"/>
    </row>
    <row r="1215" spans="1:23" x14ac:dyDescent="0.25">
      <c r="A1215" s="49" t="str">
        <f t="shared" si="18"/>
        <v>41850North Coast and North Bay6+7_11All</v>
      </c>
      <c r="B1215" s="7">
        <v>41850</v>
      </c>
      <c r="C1215" s="49">
        <v>11</v>
      </c>
      <c r="D1215" s="49" t="s">
        <v>47</v>
      </c>
      <c r="E1215" s="49">
        <v>0.61561591999999998</v>
      </c>
      <c r="F1215" s="49">
        <v>0.57400850000000003</v>
      </c>
      <c r="G1215" s="49" t="s">
        <v>69</v>
      </c>
      <c r="H1215" s="49">
        <v>1770.306</v>
      </c>
      <c r="I1215" s="49">
        <v>8814.2710000000006</v>
      </c>
      <c r="J1215" s="49">
        <v>68.57938</v>
      </c>
      <c r="K1215" s="49">
        <v>7.3827500000000004E-3</v>
      </c>
      <c r="L1215" s="49">
        <v>7.9860899999999995E-3</v>
      </c>
      <c r="M1215" s="49">
        <v>3.8136000000000003E-2</v>
      </c>
      <c r="N1215" s="49">
        <v>4.1607419999999999E-2</v>
      </c>
      <c r="O1215" s="49">
        <v>-7.2066600000000001E-3</v>
      </c>
      <c r="P1215" s="49">
        <v>2.1395339999999999E-2</v>
      </c>
      <c r="Q1215" s="49">
        <v>4.1607419999999999E-2</v>
      </c>
      <c r="R1215" s="49">
        <v>6.1819499999999999E-2</v>
      </c>
      <c r="S1215" s="49">
        <v>9.0421500000000002E-2</v>
      </c>
      <c r="T1215" s="49" t="s">
        <v>19</v>
      </c>
      <c r="W1215" s="7"/>
    </row>
    <row r="1216" spans="1:23" x14ac:dyDescent="0.25">
      <c r="A1216" s="49" t="str">
        <f t="shared" si="18"/>
        <v>41850North Coast and North Bay6+7_21All</v>
      </c>
      <c r="B1216" s="7">
        <v>41850</v>
      </c>
      <c r="C1216" s="49">
        <v>21</v>
      </c>
      <c r="D1216" s="49" t="s">
        <v>47</v>
      </c>
      <c r="E1216" s="49">
        <v>1.3203757</v>
      </c>
      <c r="F1216" s="49">
        <v>1.2641336000000001</v>
      </c>
      <c r="G1216" s="49" t="s">
        <v>69</v>
      </c>
      <c r="H1216" s="49">
        <v>1770.306</v>
      </c>
      <c r="I1216" s="49">
        <v>8814.2710000000006</v>
      </c>
      <c r="J1216" s="49">
        <v>68.556870000000004</v>
      </c>
      <c r="K1216" s="49">
        <v>1.039517E-2</v>
      </c>
      <c r="L1216" s="49">
        <v>1.1003010000000001E-2</v>
      </c>
      <c r="M1216" s="49">
        <v>5.1966199999999997E-2</v>
      </c>
      <c r="N1216" s="49">
        <v>5.6242100000000003E-2</v>
      </c>
      <c r="O1216" s="49">
        <v>-1.027464E-2</v>
      </c>
      <c r="P1216" s="49">
        <v>2.8700010000000001E-2</v>
      </c>
      <c r="Q1216" s="49">
        <v>5.6242100000000003E-2</v>
      </c>
      <c r="R1216" s="49">
        <v>8.3784189999999995E-2</v>
      </c>
      <c r="S1216" s="49">
        <v>0.12275883999999999</v>
      </c>
      <c r="T1216" s="49" t="s">
        <v>19</v>
      </c>
      <c r="W1216" s="7"/>
    </row>
    <row r="1217" spans="1:23" x14ac:dyDescent="0.25">
      <c r="A1217" s="49" t="str">
        <f t="shared" si="18"/>
        <v>41850North Coast and North Bay6+7_19All</v>
      </c>
      <c r="B1217" s="7">
        <v>41850</v>
      </c>
      <c r="C1217" s="49">
        <v>19</v>
      </c>
      <c r="D1217" s="49" t="s">
        <v>47</v>
      </c>
      <c r="E1217" s="49">
        <v>1.5956996000000001</v>
      </c>
      <c r="F1217" s="49">
        <v>1.6162677999999999</v>
      </c>
      <c r="G1217" s="49" t="s">
        <v>69</v>
      </c>
      <c r="H1217" s="49">
        <v>1770.306</v>
      </c>
      <c r="I1217" s="49">
        <v>8814.2710000000006</v>
      </c>
      <c r="J1217" s="49">
        <v>80.046949999999995</v>
      </c>
      <c r="K1217" s="49">
        <v>1.382651E-2</v>
      </c>
      <c r="L1217" s="49">
        <v>1.4443020000000001E-2</v>
      </c>
      <c r="M1217" s="49">
        <v>6.9516599999999998E-2</v>
      </c>
      <c r="N1217" s="49">
        <v>-2.0568199999999998E-2</v>
      </c>
      <c r="O1217" s="49">
        <v>-0.10954945000000001</v>
      </c>
      <c r="P1217" s="49">
        <v>-5.7411999999999998E-2</v>
      </c>
      <c r="Q1217" s="49">
        <v>-2.0568199999999998E-2</v>
      </c>
      <c r="R1217" s="49">
        <v>1.6275600000000001E-2</v>
      </c>
      <c r="S1217" s="49">
        <v>6.8413050000000003E-2</v>
      </c>
      <c r="T1217" s="49" t="s">
        <v>19</v>
      </c>
      <c r="W1217" s="7"/>
    </row>
    <row r="1218" spans="1:23" x14ac:dyDescent="0.25">
      <c r="A1218" s="49" t="str">
        <f t="shared" si="18"/>
        <v>41850North Coast and North Bay6+7_20All</v>
      </c>
      <c r="B1218" s="7">
        <v>41850</v>
      </c>
      <c r="C1218" s="49">
        <v>20</v>
      </c>
      <c r="D1218" s="49" t="s">
        <v>47</v>
      </c>
      <c r="E1218" s="49">
        <v>1.5107782999999999</v>
      </c>
      <c r="F1218" s="49">
        <v>1.4707992999999999</v>
      </c>
      <c r="G1218" s="49" t="s">
        <v>69</v>
      </c>
      <c r="H1218" s="49">
        <v>1770.306</v>
      </c>
      <c r="I1218" s="49">
        <v>8814.2710000000006</v>
      </c>
      <c r="J1218" s="49">
        <v>75.636250000000004</v>
      </c>
      <c r="K1218" s="49">
        <v>1.2559860000000001E-2</v>
      </c>
      <c r="L1218" s="49">
        <v>1.3360149999999999E-2</v>
      </c>
      <c r="M1218" s="49">
        <v>6.3011999999999999E-2</v>
      </c>
      <c r="N1218" s="49">
        <v>3.9979000000000001E-2</v>
      </c>
      <c r="O1218" s="49">
        <v>-4.0676360000000002E-2</v>
      </c>
      <c r="P1218" s="49">
        <v>6.5826399999999998E-3</v>
      </c>
      <c r="Q1218" s="49">
        <v>3.9979000000000001E-2</v>
      </c>
      <c r="R1218" s="49">
        <v>7.3375360000000001E-2</v>
      </c>
      <c r="S1218" s="49">
        <v>0.12063436</v>
      </c>
      <c r="T1218" s="49" t="s">
        <v>19</v>
      </c>
      <c r="W1218" s="7"/>
    </row>
    <row r="1219" spans="1:23" x14ac:dyDescent="0.25">
      <c r="A1219" s="49" t="str">
        <f t="shared" ref="A1219:A1282" si="19">CONCATENATE(B1219,D1219,G1219,"_",C1219,T1219)</f>
        <v>41850North Coast and North Bay6+7_16All</v>
      </c>
      <c r="B1219" s="7">
        <v>41850</v>
      </c>
      <c r="C1219" s="49">
        <v>16</v>
      </c>
      <c r="D1219" s="49" t="s">
        <v>47</v>
      </c>
      <c r="E1219" s="49">
        <v>1.076465</v>
      </c>
      <c r="F1219" s="49">
        <v>0.85474682999999996</v>
      </c>
      <c r="G1219" s="49" t="s">
        <v>69</v>
      </c>
      <c r="H1219" s="49">
        <v>1770.306</v>
      </c>
      <c r="I1219" s="49">
        <v>8814.2710000000006</v>
      </c>
      <c r="J1219" s="49">
        <v>87.579070000000002</v>
      </c>
      <c r="K1219" s="49">
        <v>1.292103E-2</v>
      </c>
      <c r="L1219" s="49">
        <v>1.0501190000000001E-2</v>
      </c>
      <c r="M1219" s="49">
        <v>6.0701600000000001E-2</v>
      </c>
      <c r="N1219" s="49">
        <v>0.22171816999999999</v>
      </c>
      <c r="O1219" s="49">
        <v>0.14402012</v>
      </c>
      <c r="P1219" s="49">
        <v>0.18954631999999999</v>
      </c>
      <c r="Q1219" s="49">
        <v>0.22171816999999999</v>
      </c>
      <c r="R1219" s="49">
        <v>0.25389001999999999</v>
      </c>
      <c r="S1219" s="49">
        <v>0.29941622000000001</v>
      </c>
      <c r="T1219" s="49" t="s">
        <v>19</v>
      </c>
      <c r="W1219" s="7"/>
    </row>
    <row r="1220" spans="1:23" x14ac:dyDescent="0.25">
      <c r="A1220" s="49" t="str">
        <f t="shared" si="19"/>
        <v>41850North Coast and North Bay6+7_8All</v>
      </c>
      <c r="B1220" s="7">
        <v>41850</v>
      </c>
      <c r="C1220" s="49">
        <v>8</v>
      </c>
      <c r="D1220" s="49" t="s">
        <v>47</v>
      </c>
      <c r="E1220" s="49">
        <v>0.65385494</v>
      </c>
      <c r="F1220" s="49">
        <v>0.66339519000000002</v>
      </c>
      <c r="G1220" s="49" t="s">
        <v>69</v>
      </c>
      <c r="H1220" s="49">
        <v>1770.306</v>
      </c>
      <c r="I1220" s="49">
        <v>8814.2710000000006</v>
      </c>
      <c r="J1220" s="49">
        <v>58.460799999999999</v>
      </c>
      <c r="K1220" s="49">
        <v>5.0387499999999998E-3</v>
      </c>
      <c r="L1220" s="49">
        <v>5.5234300000000002E-3</v>
      </c>
      <c r="M1220" s="49">
        <v>2.5498699999999999E-2</v>
      </c>
      <c r="N1220" s="49">
        <v>-9.5402500000000001E-3</v>
      </c>
      <c r="O1220" s="49">
        <v>-4.2178590000000002E-2</v>
      </c>
      <c r="P1220" s="49">
        <v>-2.3054560000000002E-2</v>
      </c>
      <c r="Q1220" s="49">
        <v>-9.5402500000000001E-3</v>
      </c>
      <c r="R1220" s="49">
        <v>3.9740599999999997E-3</v>
      </c>
      <c r="S1220" s="49">
        <v>2.3098090000000002E-2</v>
      </c>
      <c r="T1220" s="49" t="s">
        <v>19</v>
      </c>
      <c r="W1220" s="7"/>
    </row>
    <row r="1221" spans="1:23" x14ac:dyDescent="0.25">
      <c r="A1221" s="49" t="str">
        <f t="shared" si="19"/>
        <v>41850North Coast and North Bay6+7_3All</v>
      </c>
      <c r="B1221" s="7">
        <v>41850</v>
      </c>
      <c r="C1221" s="49">
        <v>3</v>
      </c>
      <c r="D1221" s="49" t="s">
        <v>47</v>
      </c>
      <c r="E1221" s="49">
        <v>0.50810602999999999</v>
      </c>
      <c r="F1221" s="49">
        <v>0.50706912999999998</v>
      </c>
      <c r="G1221" s="49" t="s">
        <v>69</v>
      </c>
      <c r="H1221" s="49">
        <v>1770.306</v>
      </c>
      <c r="I1221" s="49">
        <v>8814.2710000000006</v>
      </c>
      <c r="J1221" s="49">
        <v>58.773569999999999</v>
      </c>
      <c r="K1221" s="49">
        <v>4.1218799999999996E-3</v>
      </c>
      <c r="L1221" s="49">
        <v>4.7646700000000004E-3</v>
      </c>
      <c r="M1221" s="49">
        <v>2.1035499999999999E-2</v>
      </c>
      <c r="N1221" s="49">
        <v>1.0369000000000001E-3</v>
      </c>
      <c r="O1221" s="49">
        <v>-2.5888540000000002E-2</v>
      </c>
      <c r="P1221" s="49">
        <v>-1.011191E-2</v>
      </c>
      <c r="Q1221" s="49">
        <v>1.0369000000000001E-3</v>
      </c>
      <c r="R1221" s="49">
        <v>1.2185720000000001E-2</v>
      </c>
      <c r="S1221" s="49">
        <v>2.7962339999999999E-2</v>
      </c>
      <c r="T1221" s="49" t="s">
        <v>19</v>
      </c>
      <c r="W1221" s="7"/>
    </row>
    <row r="1222" spans="1:23" x14ac:dyDescent="0.25">
      <c r="A1222" s="49" t="str">
        <f t="shared" si="19"/>
        <v>41850North Coast and North Bay6+7_22All</v>
      </c>
      <c r="B1222" s="7">
        <v>41850</v>
      </c>
      <c r="C1222" s="49">
        <v>22</v>
      </c>
      <c r="D1222" s="49" t="s">
        <v>47</v>
      </c>
      <c r="E1222" s="49">
        <v>1.1526331999999999</v>
      </c>
      <c r="F1222" s="49">
        <v>1.141419</v>
      </c>
      <c r="G1222" s="49" t="s">
        <v>69</v>
      </c>
      <c r="H1222" s="49">
        <v>1770.306</v>
      </c>
      <c r="I1222" s="49">
        <v>8814.2710000000006</v>
      </c>
      <c r="J1222" s="49">
        <v>64.249070000000003</v>
      </c>
      <c r="K1222" s="49">
        <v>8.6135799999999992E-3</v>
      </c>
      <c r="L1222" s="49">
        <v>1.000007E-2</v>
      </c>
      <c r="M1222" s="49">
        <v>4.3744699999999997E-2</v>
      </c>
      <c r="N1222" s="49">
        <v>1.1214200000000001E-2</v>
      </c>
      <c r="O1222" s="49">
        <v>-4.4779020000000003E-2</v>
      </c>
      <c r="P1222" s="49">
        <v>-1.197049E-2</v>
      </c>
      <c r="Q1222" s="49">
        <v>1.1214200000000001E-2</v>
      </c>
      <c r="R1222" s="49">
        <v>3.4398890000000001E-2</v>
      </c>
      <c r="S1222" s="49">
        <v>6.7207420000000004E-2</v>
      </c>
      <c r="T1222" s="49" t="s">
        <v>19</v>
      </c>
      <c r="W1222" s="7"/>
    </row>
    <row r="1223" spans="1:23" x14ac:dyDescent="0.25">
      <c r="A1223" s="49" t="str">
        <f t="shared" si="19"/>
        <v>41850North Coast and North Bay6+7_12All</v>
      </c>
      <c r="B1223" s="7">
        <v>41850</v>
      </c>
      <c r="C1223" s="49">
        <v>12</v>
      </c>
      <c r="D1223" s="49" t="s">
        <v>47</v>
      </c>
      <c r="E1223" s="49">
        <v>0.60541502000000003</v>
      </c>
      <c r="F1223" s="49">
        <v>0.57813714999999999</v>
      </c>
      <c r="G1223" s="49" t="s">
        <v>69</v>
      </c>
      <c r="H1223" s="49">
        <v>1770.306</v>
      </c>
      <c r="I1223" s="49">
        <v>8814.2710000000006</v>
      </c>
      <c r="J1223" s="49">
        <v>74.033240000000006</v>
      </c>
      <c r="K1223" s="49">
        <v>7.8994300000000007E-3</v>
      </c>
      <c r="L1223" s="49">
        <v>9.2869500000000004E-3</v>
      </c>
      <c r="M1223" s="49">
        <v>4.1024100000000001E-2</v>
      </c>
      <c r="N1223" s="49">
        <v>2.7277869999999999E-2</v>
      </c>
      <c r="O1223" s="49">
        <v>-2.5232979999999999E-2</v>
      </c>
      <c r="P1223" s="49">
        <v>5.5351000000000003E-3</v>
      </c>
      <c r="Q1223" s="49">
        <v>2.7277869999999999E-2</v>
      </c>
      <c r="R1223" s="49">
        <v>4.9020639999999997E-2</v>
      </c>
      <c r="S1223" s="49">
        <v>7.9788719999999994E-2</v>
      </c>
      <c r="T1223" s="49" t="s">
        <v>19</v>
      </c>
      <c r="W1223" s="7"/>
    </row>
    <row r="1224" spans="1:23" x14ac:dyDescent="0.25">
      <c r="A1224" s="49" t="str">
        <f t="shared" si="19"/>
        <v>41850North Coast and North Bay6+7_4All</v>
      </c>
      <c r="B1224" s="7">
        <v>41850</v>
      </c>
      <c r="C1224" s="49">
        <v>4</v>
      </c>
      <c r="D1224" s="49" t="s">
        <v>47</v>
      </c>
      <c r="E1224" s="49">
        <v>0.47825546000000002</v>
      </c>
      <c r="F1224" s="49">
        <v>0.49460986000000001</v>
      </c>
      <c r="G1224" s="49" t="s">
        <v>69</v>
      </c>
      <c r="H1224" s="49">
        <v>1770.306</v>
      </c>
      <c r="I1224" s="49">
        <v>8814.2710000000006</v>
      </c>
      <c r="J1224" s="49">
        <v>58.460799999999999</v>
      </c>
      <c r="K1224" s="49">
        <v>3.6904199999999998E-3</v>
      </c>
      <c r="L1224" s="49">
        <v>4.9469199999999996E-3</v>
      </c>
      <c r="M1224" s="49">
        <v>1.94036E-2</v>
      </c>
      <c r="N1224" s="49">
        <v>-1.6354400000000002E-2</v>
      </c>
      <c r="O1224" s="49">
        <v>-4.119101E-2</v>
      </c>
      <c r="P1224" s="49">
        <v>-2.6638309999999998E-2</v>
      </c>
      <c r="Q1224" s="49">
        <v>-1.6354400000000002E-2</v>
      </c>
      <c r="R1224" s="49">
        <v>-6.0704899999999996E-3</v>
      </c>
      <c r="S1224" s="49">
        <v>8.4822100000000004E-3</v>
      </c>
      <c r="T1224" s="49" t="s">
        <v>19</v>
      </c>
      <c r="W1224" s="7"/>
    </row>
    <row r="1225" spans="1:23" x14ac:dyDescent="0.25">
      <c r="A1225" s="49" t="str">
        <f t="shared" si="19"/>
        <v>41850North Coast and North Bay6+7_7All</v>
      </c>
      <c r="B1225" s="7">
        <v>41850</v>
      </c>
      <c r="C1225" s="49">
        <v>7</v>
      </c>
      <c r="D1225" s="49" t="s">
        <v>47</v>
      </c>
      <c r="E1225" s="49">
        <v>0.58712746999999998</v>
      </c>
      <c r="F1225" s="49">
        <v>0.58169932000000002</v>
      </c>
      <c r="G1225" s="49" t="s">
        <v>69</v>
      </c>
      <c r="H1225" s="49">
        <v>1770.306</v>
      </c>
      <c r="I1225" s="49">
        <v>8814.2710000000006</v>
      </c>
      <c r="J1225" s="49">
        <v>57.150019999999998</v>
      </c>
      <c r="K1225" s="49">
        <v>4.5030900000000004E-3</v>
      </c>
      <c r="L1225" s="49">
        <v>4.5555500000000002E-3</v>
      </c>
      <c r="M1225" s="49">
        <v>2.20418E-2</v>
      </c>
      <c r="N1225" s="49">
        <v>5.4281499999999996E-3</v>
      </c>
      <c r="O1225" s="49">
        <v>-2.2785349999999999E-2</v>
      </c>
      <c r="P1225" s="49">
        <v>-6.254E-3</v>
      </c>
      <c r="Q1225" s="49">
        <v>5.4281499999999996E-3</v>
      </c>
      <c r="R1225" s="49">
        <v>1.7110299999999998E-2</v>
      </c>
      <c r="S1225" s="49">
        <v>3.3641650000000002E-2</v>
      </c>
      <c r="T1225" s="49" t="s">
        <v>19</v>
      </c>
      <c r="W1225" s="7"/>
    </row>
    <row r="1226" spans="1:23" x14ac:dyDescent="0.25">
      <c r="A1226" s="49" t="str">
        <f t="shared" si="19"/>
        <v>41850North Coast and North Bay8_10All</v>
      </c>
      <c r="B1226" s="7">
        <v>41850</v>
      </c>
      <c r="C1226" s="49">
        <v>10</v>
      </c>
      <c r="D1226" s="49" t="s">
        <v>47</v>
      </c>
      <c r="E1226" s="49">
        <v>0.64079370999999996</v>
      </c>
      <c r="F1226" s="49">
        <v>0.62797016000000005</v>
      </c>
      <c r="G1226" s="49">
        <v>8</v>
      </c>
      <c r="H1226" s="49">
        <v>873.06899999999996</v>
      </c>
      <c r="I1226" s="49">
        <v>8814.2710000000006</v>
      </c>
      <c r="J1226" s="49">
        <v>63.583350000000003</v>
      </c>
      <c r="K1226" s="49">
        <v>6.3153000000000003E-3</v>
      </c>
      <c r="L1226" s="49">
        <v>6.1260999999999998E-3</v>
      </c>
      <c r="M1226" s="49">
        <v>3.6003300000000002E-2</v>
      </c>
      <c r="N1226" s="49">
        <v>1.282355E-2</v>
      </c>
      <c r="O1226" s="49">
        <v>-3.3260669999999999E-2</v>
      </c>
      <c r="P1226" s="49">
        <v>-6.2582000000000002E-3</v>
      </c>
      <c r="Q1226" s="49">
        <v>1.282355E-2</v>
      </c>
      <c r="R1226" s="49">
        <v>3.1905299999999998E-2</v>
      </c>
      <c r="S1226" s="49">
        <v>5.8907769999999998E-2</v>
      </c>
      <c r="T1226" s="49" t="s">
        <v>19</v>
      </c>
      <c r="W1226" s="7"/>
    </row>
    <row r="1227" spans="1:23" x14ac:dyDescent="0.25">
      <c r="A1227" s="49" t="str">
        <f t="shared" si="19"/>
        <v>41850North Coast and North Bay8_22All</v>
      </c>
      <c r="B1227" s="7">
        <v>41850</v>
      </c>
      <c r="C1227" s="49">
        <v>22</v>
      </c>
      <c r="D1227" s="49" t="s">
        <v>47</v>
      </c>
      <c r="E1227" s="49">
        <v>1.1526331999999999</v>
      </c>
      <c r="F1227" s="49">
        <v>1.0948743000000001</v>
      </c>
      <c r="G1227" s="49">
        <v>8</v>
      </c>
      <c r="H1227" s="49">
        <v>873.06899999999996</v>
      </c>
      <c r="I1227" s="49">
        <v>8814.2710000000006</v>
      </c>
      <c r="J1227" s="49">
        <v>64.249070000000003</v>
      </c>
      <c r="K1227" s="49">
        <v>8.6135799999999992E-3</v>
      </c>
      <c r="L1227" s="49">
        <v>7.6567400000000004E-3</v>
      </c>
      <c r="M1227" s="49">
        <v>4.7162000000000003E-2</v>
      </c>
      <c r="N1227" s="49">
        <v>5.7758900000000002E-2</v>
      </c>
      <c r="O1227" s="49">
        <v>-2.6084599999999999E-3</v>
      </c>
      <c r="P1227" s="49">
        <v>3.276304E-2</v>
      </c>
      <c r="Q1227" s="49">
        <v>5.7758900000000002E-2</v>
      </c>
      <c r="R1227" s="49">
        <v>8.2754759999999997E-2</v>
      </c>
      <c r="S1227" s="49">
        <v>0.11812626</v>
      </c>
      <c r="T1227" s="49" t="s">
        <v>19</v>
      </c>
      <c r="W1227" s="7"/>
    </row>
    <row r="1228" spans="1:23" x14ac:dyDescent="0.25">
      <c r="A1228" s="49" t="str">
        <f t="shared" si="19"/>
        <v>41850North Coast and North Bay8_24All</v>
      </c>
      <c r="B1228" s="7">
        <v>41850</v>
      </c>
      <c r="C1228" s="49">
        <v>24</v>
      </c>
      <c r="D1228" s="49" t="s">
        <v>47</v>
      </c>
      <c r="E1228" s="49">
        <v>0.73603812999999996</v>
      </c>
      <c r="F1228" s="49">
        <v>0.70366017000000003</v>
      </c>
      <c r="G1228" s="49">
        <v>8</v>
      </c>
      <c r="H1228" s="49">
        <v>873.06899999999996</v>
      </c>
      <c r="I1228" s="49">
        <v>8814.2710000000006</v>
      </c>
      <c r="J1228" s="49">
        <v>60.126519999999999</v>
      </c>
      <c r="K1228" s="49">
        <v>6.0987599999999999E-3</v>
      </c>
      <c r="L1228" s="49">
        <v>5.95401E-3</v>
      </c>
      <c r="M1228" s="49">
        <v>3.4876999999999998E-2</v>
      </c>
      <c r="N1228" s="49">
        <v>3.2377959999999997E-2</v>
      </c>
      <c r="O1228" s="49">
        <v>-1.2264600000000001E-2</v>
      </c>
      <c r="P1228" s="49">
        <v>1.389315E-2</v>
      </c>
      <c r="Q1228" s="49">
        <v>3.2377959999999997E-2</v>
      </c>
      <c r="R1228" s="49">
        <v>5.0862770000000002E-2</v>
      </c>
      <c r="S1228" s="49">
        <v>7.7020519999999995E-2</v>
      </c>
      <c r="T1228" s="49" t="s">
        <v>19</v>
      </c>
      <c r="W1228" s="7"/>
    </row>
    <row r="1229" spans="1:23" x14ac:dyDescent="0.25">
      <c r="A1229" s="49" t="str">
        <f t="shared" si="19"/>
        <v>41850North Coast and North Bay8_1All</v>
      </c>
      <c r="B1229" s="7">
        <v>41850</v>
      </c>
      <c r="C1229" s="49">
        <v>1</v>
      </c>
      <c r="D1229" s="49" t="s">
        <v>47</v>
      </c>
      <c r="E1229" s="49">
        <v>0.62339666000000005</v>
      </c>
      <c r="F1229" s="49">
        <v>0.59250137000000003</v>
      </c>
      <c r="G1229" s="49">
        <v>8</v>
      </c>
      <c r="H1229" s="49">
        <v>873.06899999999996</v>
      </c>
      <c r="I1229" s="49">
        <v>8814.2710000000006</v>
      </c>
      <c r="J1229" s="49">
        <v>60.900089999999999</v>
      </c>
      <c r="K1229" s="49">
        <v>5.8188399999999996E-3</v>
      </c>
      <c r="L1229" s="49">
        <v>5.4934399999999996E-3</v>
      </c>
      <c r="M1229" s="49">
        <v>3.27461E-2</v>
      </c>
      <c r="N1229" s="49">
        <v>3.0895289999999999E-2</v>
      </c>
      <c r="O1229" s="49">
        <v>-1.101972E-2</v>
      </c>
      <c r="P1229" s="49">
        <v>1.3539860000000001E-2</v>
      </c>
      <c r="Q1229" s="49">
        <v>3.0895289999999999E-2</v>
      </c>
      <c r="R1229" s="49">
        <v>4.8250719999999997E-2</v>
      </c>
      <c r="S1229" s="49">
        <v>7.2810299999999994E-2</v>
      </c>
      <c r="T1229" s="49" t="s">
        <v>19</v>
      </c>
      <c r="W1229" s="7"/>
    </row>
    <row r="1230" spans="1:23" x14ac:dyDescent="0.25">
      <c r="A1230" s="49" t="str">
        <f t="shared" si="19"/>
        <v>41850North Coast and North Bay8_16All</v>
      </c>
      <c r="B1230" s="7">
        <v>41850</v>
      </c>
      <c r="C1230" s="49">
        <v>16</v>
      </c>
      <c r="D1230" s="49" t="s">
        <v>47</v>
      </c>
      <c r="E1230" s="49">
        <v>1.076465</v>
      </c>
      <c r="F1230" s="49">
        <v>1.0933803</v>
      </c>
      <c r="G1230" s="49">
        <v>8</v>
      </c>
      <c r="H1230" s="49">
        <v>873.06899999999996</v>
      </c>
      <c r="I1230" s="49">
        <v>8814.2710000000006</v>
      </c>
      <c r="J1230" s="49">
        <v>87.579070000000002</v>
      </c>
      <c r="K1230" s="49">
        <v>1.292103E-2</v>
      </c>
      <c r="L1230" s="49">
        <v>1.2156520000000001E-2</v>
      </c>
      <c r="M1230" s="49">
        <v>7.2596800000000003E-2</v>
      </c>
      <c r="N1230" s="49">
        <v>-1.6915300000000001E-2</v>
      </c>
      <c r="O1230" s="49">
        <v>-0.1098392</v>
      </c>
      <c r="P1230" s="49">
        <v>-5.5391599999999999E-2</v>
      </c>
      <c r="Q1230" s="49">
        <v>-1.6915300000000001E-2</v>
      </c>
      <c r="R1230" s="49">
        <v>2.1561E-2</v>
      </c>
      <c r="S1230" s="49">
        <v>7.6008599999999996E-2</v>
      </c>
      <c r="T1230" s="49" t="s">
        <v>19</v>
      </c>
      <c r="W1230" s="7"/>
    </row>
    <row r="1231" spans="1:23" x14ac:dyDescent="0.25">
      <c r="A1231" s="49" t="str">
        <f t="shared" si="19"/>
        <v>41850North Coast and North Bay8_20All</v>
      </c>
      <c r="B1231" s="7">
        <v>41850</v>
      </c>
      <c r="C1231" s="49">
        <v>20</v>
      </c>
      <c r="D1231" s="49" t="s">
        <v>47</v>
      </c>
      <c r="E1231" s="49">
        <v>1.5107782999999999</v>
      </c>
      <c r="F1231" s="49">
        <v>1.4309322</v>
      </c>
      <c r="G1231" s="49">
        <v>8</v>
      </c>
      <c r="H1231" s="49">
        <v>873.06899999999996</v>
      </c>
      <c r="I1231" s="49">
        <v>8814.2710000000006</v>
      </c>
      <c r="J1231" s="49">
        <v>75.636250000000004</v>
      </c>
      <c r="K1231" s="49">
        <v>1.2559860000000001E-2</v>
      </c>
      <c r="L1231" s="49">
        <v>1.1503609999999999E-2</v>
      </c>
      <c r="M1231" s="49">
        <v>6.9696999999999995E-2</v>
      </c>
      <c r="N1231" s="49">
        <v>7.9846100000000003E-2</v>
      </c>
      <c r="O1231" s="49">
        <v>-9.3660600000000007E-3</v>
      </c>
      <c r="P1231" s="49">
        <v>4.2906689999999997E-2</v>
      </c>
      <c r="Q1231" s="49">
        <v>7.9846100000000003E-2</v>
      </c>
      <c r="R1231" s="49">
        <v>0.11678551</v>
      </c>
      <c r="S1231" s="49">
        <v>0.16905825999999999</v>
      </c>
      <c r="T1231" s="49" t="s">
        <v>19</v>
      </c>
      <c r="W1231" s="7"/>
    </row>
    <row r="1232" spans="1:23" x14ac:dyDescent="0.25">
      <c r="A1232" s="49" t="str">
        <f t="shared" si="19"/>
        <v>41850North Coast and North Bay8_18All</v>
      </c>
      <c r="B1232" s="7">
        <v>41850</v>
      </c>
      <c r="C1232" s="49">
        <v>18</v>
      </c>
      <c r="D1232" s="49" t="s">
        <v>47</v>
      </c>
      <c r="E1232" s="49">
        <v>1.5745625999999999</v>
      </c>
      <c r="F1232" s="49">
        <v>1.4508949</v>
      </c>
      <c r="G1232" s="49">
        <v>8</v>
      </c>
      <c r="H1232" s="49">
        <v>873.06899999999996</v>
      </c>
      <c r="I1232" s="49">
        <v>8814.2710000000006</v>
      </c>
      <c r="J1232" s="49">
        <v>84.002790000000005</v>
      </c>
      <c r="K1232" s="49">
        <v>1.4535080000000001E-2</v>
      </c>
      <c r="L1232" s="49">
        <v>1.282898E-2</v>
      </c>
      <c r="M1232" s="49">
        <v>7.9336199999999996E-2</v>
      </c>
      <c r="N1232" s="49">
        <v>0.12366770000000001</v>
      </c>
      <c r="O1232" s="49">
        <v>2.2117359999999999E-2</v>
      </c>
      <c r="P1232" s="49">
        <v>8.1619510000000006E-2</v>
      </c>
      <c r="Q1232" s="49">
        <v>0.12366770000000001</v>
      </c>
      <c r="R1232" s="49">
        <v>0.16571589</v>
      </c>
      <c r="S1232" s="49">
        <v>0.22521804000000001</v>
      </c>
      <c r="T1232" s="49" t="s">
        <v>19</v>
      </c>
      <c r="W1232" s="7"/>
    </row>
    <row r="1233" spans="1:23" x14ac:dyDescent="0.25">
      <c r="A1233" s="49" t="str">
        <f t="shared" si="19"/>
        <v>41850North Coast and North Bay8_12All</v>
      </c>
      <c r="B1233" s="7">
        <v>41850</v>
      </c>
      <c r="C1233" s="49">
        <v>12</v>
      </c>
      <c r="D1233" s="49" t="s">
        <v>47</v>
      </c>
      <c r="E1233" s="49">
        <v>0.60541502000000003</v>
      </c>
      <c r="F1233" s="49">
        <v>0.59839986999999994</v>
      </c>
      <c r="G1233" s="49">
        <v>8</v>
      </c>
      <c r="H1233" s="49">
        <v>873.06899999999996</v>
      </c>
      <c r="I1233" s="49">
        <v>8814.2710000000006</v>
      </c>
      <c r="J1233" s="49">
        <v>74.033240000000006</v>
      </c>
      <c r="K1233" s="49">
        <v>7.8994300000000007E-3</v>
      </c>
      <c r="L1233" s="49">
        <v>8.2279899999999993E-3</v>
      </c>
      <c r="M1233" s="49">
        <v>4.6672199999999997E-2</v>
      </c>
      <c r="N1233" s="49">
        <v>7.0151500000000004E-3</v>
      </c>
      <c r="O1233" s="49">
        <v>-5.2725269999999998E-2</v>
      </c>
      <c r="P1233" s="49">
        <v>-1.772112E-2</v>
      </c>
      <c r="Q1233" s="49">
        <v>7.0151500000000004E-3</v>
      </c>
      <c r="R1233" s="49">
        <v>3.1751420000000002E-2</v>
      </c>
      <c r="S1233" s="49">
        <v>6.675557E-2</v>
      </c>
      <c r="T1233" s="49" t="s">
        <v>19</v>
      </c>
      <c r="W1233" s="7"/>
    </row>
    <row r="1234" spans="1:23" x14ac:dyDescent="0.25">
      <c r="A1234" s="49" t="str">
        <f t="shared" si="19"/>
        <v>41850North Coast and North Bay8_17All</v>
      </c>
      <c r="B1234" s="7">
        <v>41850</v>
      </c>
      <c r="C1234" s="49">
        <v>17</v>
      </c>
      <c r="D1234" s="49" t="s">
        <v>47</v>
      </c>
      <c r="E1234" s="49">
        <v>1.3762422000000001</v>
      </c>
      <c r="F1234" s="49">
        <v>1.3178057000000001</v>
      </c>
      <c r="G1234" s="49">
        <v>8</v>
      </c>
      <c r="H1234" s="49">
        <v>873.06899999999996</v>
      </c>
      <c r="I1234" s="49">
        <v>8814.2710000000006</v>
      </c>
      <c r="J1234" s="49">
        <v>86.519350000000003</v>
      </c>
      <c r="K1234" s="49">
        <v>1.4311279999999999E-2</v>
      </c>
      <c r="L1234" s="49">
        <v>1.324029E-2</v>
      </c>
      <c r="M1234" s="49">
        <v>7.9782800000000001E-2</v>
      </c>
      <c r="N1234" s="49">
        <v>5.8436500000000002E-2</v>
      </c>
      <c r="O1234" s="49">
        <v>-4.3685479999999999E-2</v>
      </c>
      <c r="P1234" s="49">
        <v>1.6151619999999998E-2</v>
      </c>
      <c r="Q1234" s="49">
        <v>5.8436500000000002E-2</v>
      </c>
      <c r="R1234" s="49">
        <v>0.10072138</v>
      </c>
      <c r="S1234" s="49">
        <v>0.16055848</v>
      </c>
      <c r="T1234" s="49" t="s">
        <v>19</v>
      </c>
      <c r="W1234" s="7"/>
    </row>
    <row r="1235" spans="1:23" x14ac:dyDescent="0.25">
      <c r="A1235" s="49" t="str">
        <f t="shared" si="19"/>
        <v>41850North Coast and North Bay8_19All</v>
      </c>
      <c r="B1235" s="7">
        <v>41850</v>
      </c>
      <c r="C1235" s="49">
        <v>19</v>
      </c>
      <c r="D1235" s="49" t="s">
        <v>47</v>
      </c>
      <c r="E1235" s="49">
        <v>1.5956996000000001</v>
      </c>
      <c r="F1235" s="49">
        <v>1.3397365999999999</v>
      </c>
      <c r="G1235" s="49">
        <v>8</v>
      </c>
      <c r="H1235" s="49">
        <v>873.06899999999996</v>
      </c>
      <c r="I1235" s="49">
        <v>8814.2710000000006</v>
      </c>
      <c r="J1235" s="49">
        <v>80.046949999999995</v>
      </c>
      <c r="K1235" s="49">
        <v>1.382651E-2</v>
      </c>
      <c r="L1235" s="49">
        <v>1.040815E-2</v>
      </c>
      <c r="M1235" s="49">
        <v>7.0828000000000002E-2</v>
      </c>
      <c r="N1235" s="49">
        <v>0.255963</v>
      </c>
      <c r="O1235" s="49">
        <v>0.16530316</v>
      </c>
      <c r="P1235" s="49">
        <v>0.21842416000000001</v>
      </c>
      <c r="Q1235" s="49">
        <v>0.255963</v>
      </c>
      <c r="R1235" s="49">
        <v>0.29350184000000001</v>
      </c>
      <c r="S1235" s="49">
        <v>0.34662283999999999</v>
      </c>
      <c r="T1235" s="49" t="s">
        <v>19</v>
      </c>
      <c r="W1235" s="7"/>
    </row>
    <row r="1236" spans="1:23" x14ac:dyDescent="0.25">
      <c r="A1236" s="49" t="str">
        <f t="shared" si="19"/>
        <v>41850North Coast and North Bay8_14All</v>
      </c>
      <c r="B1236" s="7">
        <v>41850</v>
      </c>
      <c r="C1236" s="49">
        <v>14</v>
      </c>
      <c r="D1236" s="49" t="s">
        <v>47</v>
      </c>
      <c r="E1236" s="49">
        <v>0.70120077000000003</v>
      </c>
      <c r="F1236" s="49">
        <v>0.72946891000000003</v>
      </c>
      <c r="G1236" s="49">
        <v>8</v>
      </c>
      <c r="H1236" s="49">
        <v>873.06899999999996</v>
      </c>
      <c r="I1236" s="49">
        <v>8814.2710000000006</v>
      </c>
      <c r="J1236" s="49">
        <v>83.397790000000001</v>
      </c>
      <c r="K1236" s="49">
        <v>9.8618500000000001E-3</v>
      </c>
      <c r="L1236" s="49">
        <v>9.4589500000000007E-3</v>
      </c>
      <c r="M1236" s="49">
        <v>5.59172E-2</v>
      </c>
      <c r="N1236" s="49">
        <v>-2.8268140000000001E-2</v>
      </c>
      <c r="O1236" s="49">
        <v>-9.9842159999999999E-2</v>
      </c>
      <c r="P1236" s="49">
        <v>-5.7904259999999999E-2</v>
      </c>
      <c r="Q1236" s="49">
        <v>-2.8268140000000001E-2</v>
      </c>
      <c r="R1236" s="49">
        <v>1.36798E-3</v>
      </c>
      <c r="S1236" s="49">
        <v>4.3305879999999998E-2</v>
      </c>
      <c r="T1236" s="49" t="s">
        <v>19</v>
      </c>
      <c r="W1236" s="7"/>
    </row>
    <row r="1237" spans="1:23" x14ac:dyDescent="0.25">
      <c r="A1237" s="49" t="str">
        <f t="shared" si="19"/>
        <v>41850North Coast and North Bay8_3All</v>
      </c>
      <c r="B1237" s="7">
        <v>41850</v>
      </c>
      <c r="C1237" s="49">
        <v>3</v>
      </c>
      <c r="D1237" s="49" t="s">
        <v>47</v>
      </c>
      <c r="E1237" s="49">
        <v>0.50810602999999999</v>
      </c>
      <c r="F1237" s="49">
        <v>0.47817353000000001</v>
      </c>
      <c r="G1237" s="49">
        <v>8</v>
      </c>
      <c r="H1237" s="49">
        <v>873.06899999999996</v>
      </c>
      <c r="I1237" s="49">
        <v>8814.2710000000006</v>
      </c>
      <c r="J1237" s="49">
        <v>58.773569999999999</v>
      </c>
      <c r="K1237" s="49">
        <v>4.1218799999999996E-3</v>
      </c>
      <c r="L1237" s="49">
        <v>4.2793700000000002E-3</v>
      </c>
      <c r="M1237" s="49">
        <v>2.4312199999999999E-2</v>
      </c>
      <c r="N1237" s="49">
        <v>2.9932500000000001E-2</v>
      </c>
      <c r="O1237" s="49">
        <v>-1.1871200000000001E-3</v>
      </c>
      <c r="P1237" s="49">
        <v>1.7047030000000001E-2</v>
      </c>
      <c r="Q1237" s="49">
        <v>2.9932500000000001E-2</v>
      </c>
      <c r="R1237" s="49">
        <v>4.2817969999999997E-2</v>
      </c>
      <c r="S1237" s="49">
        <v>6.1052120000000001E-2</v>
      </c>
      <c r="T1237" s="49" t="s">
        <v>19</v>
      </c>
      <c r="W1237" s="7"/>
    </row>
    <row r="1238" spans="1:23" x14ac:dyDescent="0.25">
      <c r="A1238" s="49" t="str">
        <f t="shared" si="19"/>
        <v>41850North Coast and North Bay8_11All</v>
      </c>
      <c r="B1238" s="7">
        <v>41850</v>
      </c>
      <c r="C1238" s="49">
        <v>11</v>
      </c>
      <c r="D1238" s="49" t="s">
        <v>47</v>
      </c>
      <c r="E1238" s="49">
        <v>0.61561591999999998</v>
      </c>
      <c r="F1238" s="49">
        <v>0.59644156999999998</v>
      </c>
      <c r="G1238" s="49">
        <v>8</v>
      </c>
      <c r="H1238" s="49">
        <v>873.06899999999996</v>
      </c>
      <c r="I1238" s="49">
        <v>8814.2710000000006</v>
      </c>
      <c r="J1238" s="49">
        <v>68.57938</v>
      </c>
      <c r="K1238" s="49">
        <v>7.3827500000000004E-3</v>
      </c>
      <c r="L1238" s="49">
        <v>7.07319E-3</v>
      </c>
      <c r="M1238" s="49">
        <v>4.1838100000000003E-2</v>
      </c>
      <c r="N1238" s="49">
        <v>1.917435E-2</v>
      </c>
      <c r="O1238" s="49">
        <v>-3.437842E-2</v>
      </c>
      <c r="P1238" s="49">
        <v>-2.9998400000000001E-3</v>
      </c>
      <c r="Q1238" s="49">
        <v>1.917435E-2</v>
      </c>
      <c r="R1238" s="49">
        <v>4.1348540000000003E-2</v>
      </c>
      <c r="S1238" s="49">
        <v>7.2727120000000006E-2</v>
      </c>
      <c r="T1238" s="49" t="s">
        <v>19</v>
      </c>
      <c r="W1238" s="7"/>
    </row>
    <row r="1239" spans="1:23" x14ac:dyDescent="0.25">
      <c r="A1239" s="49" t="str">
        <f t="shared" si="19"/>
        <v>41850North Coast and North Bay8_21All</v>
      </c>
      <c r="B1239" s="7">
        <v>41850</v>
      </c>
      <c r="C1239" s="49">
        <v>21</v>
      </c>
      <c r="D1239" s="49" t="s">
        <v>47</v>
      </c>
      <c r="E1239" s="49">
        <v>1.3203757</v>
      </c>
      <c r="F1239" s="49">
        <v>1.2529698</v>
      </c>
      <c r="G1239" s="49">
        <v>8</v>
      </c>
      <c r="H1239" s="49">
        <v>873.06899999999996</v>
      </c>
      <c r="I1239" s="49">
        <v>8814.2710000000006</v>
      </c>
      <c r="J1239" s="49">
        <v>68.556870000000004</v>
      </c>
      <c r="K1239" s="49">
        <v>1.039517E-2</v>
      </c>
      <c r="L1239" s="49">
        <v>9.3384899999999996E-3</v>
      </c>
      <c r="M1239" s="49">
        <v>5.71838E-2</v>
      </c>
      <c r="N1239" s="49">
        <v>6.7405900000000005E-2</v>
      </c>
      <c r="O1239" s="49">
        <v>-5.7893600000000003E-3</v>
      </c>
      <c r="P1239" s="49">
        <v>3.7098489999999998E-2</v>
      </c>
      <c r="Q1239" s="49">
        <v>6.7405900000000005E-2</v>
      </c>
      <c r="R1239" s="49">
        <v>9.7713309999999998E-2</v>
      </c>
      <c r="S1239" s="49">
        <v>0.14060116</v>
      </c>
      <c r="T1239" s="49" t="s">
        <v>19</v>
      </c>
      <c r="W1239" s="7"/>
    </row>
    <row r="1240" spans="1:23" x14ac:dyDescent="0.25">
      <c r="A1240" s="49" t="str">
        <f t="shared" si="19"/>
        <v>41850North Coast and North Bay8_2All</v>
      </c>
      <c r="B1240" s="7">
        <v>41850</v>
      </c>
      <c r="C1240" s="49">
        <v>2</v>
      </c>
      <c r="D1240" s="49" t="s">
        <v>47</v>
      </c>
      <c r="E1240" s="49">
        <v>0.55284904000000001</v>
      </c>
      <c r="F1240" s="49">
        <v>0.51463720000000002</v>
      </c>
      <c r="G1240" s="49">
        <v>8</v>
      </c>
      <c r="H1240" s="49">
        <v>873.06899999999996</v>
      </c>
      <c r="I1240" s="49">
        <v>8814.2710000000006</v>
      </c>
      <c r="J1240" s="49">
        <v>59.814749999999997</v>
      </c>
      <c r="K1240" s="49">
        <v>5.12036E-3</v>
      </c>
      <c r="L1240" s="49">
        <v>4.4059099999999999E-3</v>
      </c>
      <c r="M1240" s="49">
        <v>2.76437E-2</v>
      </c>
      <c r="N1240" s="49">
        <v>3.8211839999999997E-2</v>
      </c>
      <c r="O1240" s="49">
        <v>2.8278999999999999E-3</v>
      </c>
      <c r="P1240" s="49">
        <v>2.3560680000000001E-2</v>
      </c>
      <c r="Q1240" s="49">
        <v>3.8211839999999997E-2</v>
      </c>
      <c r="R1240" s="49">
        <v>5.2863E-2</v>
      </c>
      <c r="S1240" s="49">
        <v>7.359578E-2</v>
      </c>
      <c r="T1240" s="49" t="s">
        <v>19</v>
      </c>
      <c r="W1240" s="7"/>
    </row>
    <row r="1241" spans="1:23" x14ac:dyDescent="0.25">
      <c r="A1241" s="49" t="str">
        <f t="shared" si="19"/>
        <v>41850North Coast and North Bay8_15All</v>
      </c>
      <c r="B1241" s="7">
        <v>41850</v>
      </c>
      <c r="C1241" s="49">
        <v>15</v>
      </c>
      <c r="D1241" s="49" t="s">
        <v>47</v>
      </c>
      <c r="E1241" s="49">
        <v>0.84403094000000001</v>
      </c>
      <c r="F1241" s="49">
        <v>0.89955381000000001</v>
      </c>
      <c r="G1241" s="49">
        <v>8</v>
      </c>
      <c r="H1241" s="49">
        <v>873.06899999999996</v>
      </c>
      <c r="I1241" s="49">
        <v>8814.2710000000006</v>
      </c>
      <c r="J1241" s="49">
        <v>86.539879999999997</v>
      </c>
      <c r="K1241" s="49">
        <v>1.153795E-2</v>
      </c>
      <c r="L1241" s="49">
        <v>1.0825609999999999E-2</v>
      </c>
      <c r="M1241" s="49">
        <v>6.4742999999999995E-2</v>
      </c>
      <c r="N1241" s="49">
        <v>-5.5522870000000002E-2</v>
      </c>
      <c r="O1241" s="49">
        <v>-0.13839391000000001</v>
      </c>
      <c r="P1241" s="49">
        <v>-8.9836659999999999E-2</v>
      </c>
      <c r="Q1241" s="49">
        <v>-5.5522870000000002E-2</v>
      </c>
      <c r="R1241" s="49">
        <v>-2.1209080000000002E-2</v>
      </c>
      <c r="S1241" s="49">
        <v>2.7348170000000002E-2</v>
      </c>
      <c r="T1241" s="49" t="s">
        <v>19</v>
      </c>
      <c r="W1241" s="7"/>
    </row>
    <row r="1242" spans="1:23" x14ac:dyDescent="0.25">
      <c r="A1242" s="49" t="str">
        <f t="shared" si="19"/>
        <v>41850North Coast and North Bay8_8All</v>
      </c>
      <c r="B1242" s="7">
        <v>41850</v>
      </c>
      <c r="C1242" s="49">
        <v>8</v>
      </c>
      <c r="D1242" s="49" t="s">
        <v>47</v>
      </c>
      <c r="E1242" s="49">
        <v>0.65385494</v>
      </c>
      <c r="F1242" s="49">
        <v>0.60184831000000005</v>
      </c>
      <c r="G1242" s="49">
        <v>8</v>
      </c>
      <c r="H1242" s="49">
        <v>873.06899999999996</v>
      </c>
      <c r="I1242" s="49">
        <v>8814.2710000000006</v>
      </c>
      <c r="J1242" s="49">
        <v>58.460799999999999</v>
      </c>
      <c r="K1242" s="49">
        <v>5.0387499999999998E-3</v>
      </c>
      <c r="L1242" s="49">
        <v>4.1003300000000001E-3</v>
      </c>
      <c r="M1242" s="49">
        <v>2.65858E-2</v>
      </c>
      <c r="N1242" s="49">
        <v>5.2006629999999998E-2</v>
      </c>
      <c r="O1242" s="49">
        <v>1.7976809999999999E-2</v>
      </c>
      <c r="P1242" s="49">
        <v>3.7916159999999997E-2</v>
      </c>
      <c r="Q1242" s="49">
        <v>5.2006629999999998E-2</v>
      </c>
      <c r="R1242" s="49">
        <v>6.6097100000000006E-2</v>
      </c>
      <c r="S1242" s="49">
        <v>8.603645E-2</v>
      </c>
      <c r="T1242" s="49" t="s">
        <v>19</v>
      </c>
      <c r="W1242" s="7"/>
    </row>
    <row r="1243" spans="1:23" x14ac:dyDescent="0.25">
      <c r="A1243" s="49" t="str">
        <f t="shared" si="19"/>
        <v>41850North Coast and North Bay8_23All</v>
      </c>
      <c r="B1243" s="7">
        <v>41850</v>
      </c>
      <c r="C1243" s="49">
        <v>23</v>
      </c>
      <c r="D1243" s="49" t="s">
        <v>47</v>
      </c>
      <c r="E1243" s="49">
        <v>0.94530051000000004</v>
      </c>
      <c r="F1243" s="49">
        <v>0.89708315000000005</v>
      </c>
      <c r="G1243" s="49">
        <v>8</v>
      </c>
      <c r="H1243" s="49">
        <v>873.06899999999996</v>
      </c>
      <c r="I1243" s="49">
        <v>8814.2710000000006</v>
      </c>
      <c r="J1243" s="49">
        <v>61.938290000000002</v>
      </c>
      <c r="K1243" s="49">
        <v>7.3290100000000004E-3</v>
      </c>
      <c r="L1243" s="49">
        <v>6.8191600000000003E-3</v>
      </c>
      <c r="M1243" s="49">
        <v>4.0965300000000003E-2</v>
      </c>
      <c r="N1243" s="49">
        <v>4.8217360000000001E-2</v>
      </c>
      <c r="O1243" s="49">
        <v>-4.21822E-3</v>
      </c>
      <c r="P1243" s="49">
        <v>2.6505750000000002E-2</v>
      </c>
      <c r="Q1243" s="49">
        <v>4.8217360000000001E-2</v>
      </c>
      <c r="R1243" s="49">
        <v>6.9928969999999993E-2</v>
      </c>
      <c r="S1243" s="49">
        <v>0.10065294</v>
      </c>
      <c r="T1243" s="49" t="s">
        <v>19</v>
      </c>
      <c r="W1243" s="7"/>
    </row>
    <row r="1244" spans="1:23" x14ac:dyDescent="0.25">
      <c r="A1244" s="49" t="str">
        <f t="shared" si="19"/>
        <v>41850North Coast and North Bay8_9All</v>
      </c>
      <c r="B1244" s="7">
        <v>41850</v>
      </c>
      <c r="C1244" s="49">
        <v>9</v>
      </c>
      <c r="D1244" s="49" t="s">
        <v>47</v>
      </c>
      <c r="E1244" s="49">
        <v>0.66077112000000005</v>
      </c>
      <c r="F1244" s="49">
        <v>0.63133134000000002</v>
      </c>
      <c r="G1244" s="49">
        <v>8</v>
      </c>
      <c r="H1244" s="49">
        <v>873.06899999999996</v>
      </c>
      <c r="I1244" s="49">
        <v>8814.2710000000006</v>
      </c>
      <c r="J1244" s="49">
        <v>60.584350000000001</v>
      </c>
      <c r="K1244" s="49">
        <v>5.2654499999999996E-3</v>
      </c>
      <c r="L1244" s="49">
        <v>4.9796199999999997E-3</v>
      </c>
      <c r="M1244" s="49">
        <v>2.9655999999999998E-2</v>
      </c>
      <c r="N1244" s="49">
        <v>2.9439779999999999E-2</v>
      </c>
      <c r="O1244" s="49">
        <v>-8.5199000000000004E-3</v>
      </c>
      <c r="P1244" s="49">
        <v>1.3722099999999999E-2</v>
      </c>
      <c r="Q1244" s="49">
        <v>2.9439779999999999E-2</v>
      </c>
      <c r="R1244" s="49">
        <v>4.5157460000000003E-2</v>
      </c>
      <c r="S1244" s="49">
        <v>6.7399459999999994E-2</v>
      </c>
      <c r="T1244" s="49" t="s">
        <v>19</v>
      </c>
      <c r="W1244" s="7"/>
    </row>
    <row r="1245" spans="1:23" x14ac:dyDescent="0.25">
      <c r="A1245" s="49" t="str">
        <f t="shared" si="19"/>
        <v>41850North Coast and North Bay8_4All</v>
      </c>
      <c r="B1245" s="7">
        <v>41850</v>
      </c>
      <c r="C1245" s="49">
        <v>4</v>
      </c>
      <c r="D1245" s="49" t="s">
        <v>47</v>
      </c>
      <c r="E1245" s="49">
        <v>0.47825546000000002</v>
      </c>
      <c r="F1245" s="49">
        <v>0.46358801999999999</v>
      </c>
      <c r="G1245" s="49">
        <v>8</v>
      </c>
      <c r="H1245" s="49">
        <v>873.06899999999996</v>
      </c>
      <c r="I1245" s="49">
        <v>8814.2710000000006</v>
      </c>
      <c r="J1245" s="49">
        <v>58.460799999999999</v>
      </c>
      <c r="K1245" s="49">
        <v>3.6904199999999998E-3</v>
      </c>
      <c r="L1245" s="49">
        <v>3.9900400000000003E-3</v>
      </c>
      <c r="M1245" s="49">
        <v>2.22387E-2</v>
      </c>
      <c r="N1245" s="49">
        <v>1.466744E-2</v>
      </c>
      <c r="O1245" s="49">
        <v>-1.3798100000000001E-2</v>
      </c>
      <c r="P1245" s="49">
        <v>2.8809299999999999E-3</v>
      </c>
      <c r="Q1245" s="49">
        <v>1.466744E-2</v>
      </c>
      <c r="R1245" s="49">
        <v>2.645395E-2</v>
      </c>
      <c r="S1245" s="49">
        <v>4.3132980000000001E-2</v>
      </c>
      <c r="T1245" s="49" t="s">
        <v>19</v>
      </c>
      <c r="W1245" s="7"/>
    </row>
    <row r="1246" spans="1:23" x14ac:dyDescent="0.25">
      <c r="A1246" s="49" t="str">
        <f t="shared" si="19"/>
        <v>41850North Coast and North Bay8_13All</v>
      </c>
      <c r="B1246" s="7">
        <v>41850</v>
      </c>
      <c r="C1246" s="49">
        <v>13</v>
      </c>
      <c r="D1246" s="49" t="s">
        <v>47</v>
      </c>
      <c r="E1246" s="49">
        <v>0.60744056000000002</v>
      </c>
      <c r="F1246" s="49">
        <v>0.67591984999999999</v>
      </c>
      <c r="G1246" s="49">
        <v>8</v>
      </c>
      <c r="H1246" s="49">
        <v>873.06899999999996</v>
      </c>
      <c r="I1246" s="49">
        <v>8814.2710000000006</v>
      </c>
      <c r="J1246" s="49">
        <v>79.174340000000001</v>
      </c>
      <c r="K1246" s="49">
        <v>8.5892399999999997E-3</v>
      </c>
      <c r="L1246" s="49">
        <v>9.5261600000000005E-3</v>
      </c>
      <c r="M1246" s="49">
        <v>5.2482399999999998E-2</v>
      </c>
      <c r="N1246" s="49">
        <v>-6.8479289999999998E-2</v>
      </c>
      <c r="O1246" s="49">
        <v>-0.13565675999999999</v>
      </c>
      <c r="P1246" s="49">
        <v>-9.6294959999999999E-2</v>
      </c>
      <c r="Q1246" s="49">
        <v>-6.8479289999999998E-2</v>
      </c>
      <c r="R1246" s="49">
        <v>-4.0663619999999998E-2</v>
      </c>
      <c r="S1246" s="49">
        <v>-1.30182E-3</v>
      </c>
      <c r="T1246" s="49" t="s">
        <v>19</v>
      </c>
      <c r="W1246" s="7"/>
    </row>
    <row r="1247" spans="1:23" x14ac:dyDescent="0.25">
      <c r="A1247" s="49" t="str">
        <f t="shared" si="19"/>
        <v>41850North Coast and North Bay8_7All</v>
      </c>
      <c r="B1247" s="7">
        <v>41850</v>
      </c>
      <c r="C1247" s="49">
        <v>7</v>
      </c>
      <c r="D1247" s="49" t="s">
        <v>47</v>
      </c>
      <c r="E1247" s="49">
        <v>0.58712746999999998</v>
      </c>
      <c r="F1247" s="49">
        <v>0.55532272000000005</v>
      </c>
      <c r="G1247" s="49">
        <v>8</v>
      </c>
      <c r="H1247" s="49">
        <v>873.06899999999996</v>
      </c>
      <c r="I1247" s="49">
        <v>8814.2710000000006</v>
      </c>
      <c r="J1247" s="49">
        <v>57.150019999999998</v>
      </c>
      <c r="K1247" s="49">
        <v>4.5030900000000004E-3</v>
      </c>
      <c r="L1247" s="49">
        <v>3.7578300000000002E-3</v>
      </c>
      <c r="M1247" s="49">
        <v>2.4002300000000001E-2</v>
      </c>
      <c r="N1247" s="49">
        <v>3.180475E-2</v>
      </c>
      <c r="O1247" s="49">
        <v>1.0818100000000001E-3</v>
      </c>
      <c r="P1247" s="49">
        <v>1.9083530000000001E-2</v>
      </c>
      <c r="Q1247" s="49">
        <v>3.180475E-2</v>
      </c>
      <c r="R1247" s="49">
        <v>4.4525969999999998E-2</v>
      </c>
      <c r="S1247" s="49">
        <v>6.2527689999999997E-2</v>
      </c>
      <c r="T1247" s="49" t="s">
        <v>19</v>
      </c>
      <c r="W1247" s="7"/>
    </row>
    <row r="1248" spans="1:23" x14ac:dyDescent="0.25">
      <c r="A1248" s="49" t="str">
        <f t="shared" si="19"/>
        <v>41850North Coast and North Bay8_5All</v>
      </c>
      <c r="B1248" s="7">
        <v>41850</v>
      </c>
      <c r="C1248" s="49">
        <v>5</v>
      </c>
      <c r="D1248" s="49" t="s">
        <v>47</v>
      </c>
      <c r="E1248" s="49">
        <v>0.48105648000000001</v>
      </c>
      <c r="F1248" s="49">
        <v>0.45577441000000002</v>
      </c>
      <c r="G1248" s="49">
        <v>8</v>
      </c>
      <c r="H1248" s="49">
        <v>873.06899999999996</v>
      </c>
      <c r="I1248" s="49">
        <v>8814.2710000000006</v>
      </c>
      <c r="J1248" s="49">
        <v>57.419620000000002</v>
      </c>
      <c r="K1248" s="49">
        <v>3.7799600000000002E-3</v>
      </c>
      <c r="L1248" s="49">
        <v>3.4426299999999999E-3</v>
      </c>
      <c r="M1248" s="49">
        <v>2.0922099999999999E-2</v>
      </c>
      <c r="N1248" s="49">
        <v>2.528207E-2</v>
      </c>
      <c r="O1248" s="49">
        <v>-1.49822E-3</v>
      </c>
      <c r="P1248" s="49">
        <v>1.419336E-2</v>
      </c>
      <c r="Q1248" s="49">
        <v>2.528207E-2</v>
      </c>
      <c r="R1248" s="49">
        <v>3.6370779999999998E-2</v>
      </c>
      <c r="S1248" s="49">
        <v>5.2062360000000002E-2</v>
      </c>
      <c r="T1248" s="49" t="s">
        <v>19</v>
      </c>
      <c r="W1248" s="7"/>
    </row>
    <row r="1249" spans="1:23" x14ac:dyDescent="0.25">
      <c r="A1249" s="49" t="str">
        <f t="shared" si="19"/>
        <v>41850North Coast and North Bay8_6All</v>
      </c>
      <c r="B1249" s="7">
        <v>41850</v>
      </c>
      <c r="C1249" s="49">
        <v>6</v>
      </c>
      <c r="D1249" s="49" t="s">
        <v>47</v>
      </c>
      <c r="E1249" s="49">
        <v>0.51413184000000001</v>
      </c>
      <c r="F1249" s="49">
        <v>0.48048689</v>
      </c>
      <c r="G1249" s="49">
        <v>8</v>
      </c>
      <c r="H1249" s="49">
        <v>873.06899999999996</v>
      </c>
      <c r="I1249" s="49">
        <v>8814.2710000000006</v>
      </c>
      <c r="J1249" s="49">
        <v>56.92062</v>
      </c>
      <c r="K1249" s="49">
        <v>4.0747500000000002E-3</v>
      </c>
      <c r="L1249" s="49">
        <v>3.2918000000000001E-3</v>
      </c>
      <c r="M1249" s="49">
        <v>2.1437600000000001E-2</v>
      </c>
      <c r="N1249" s="49">
        <v>3.364495E-2</v>
      </c>
      <c r="O1249" s="49">
        <v>6.2048199999999998E-3</v>
      </c>
      <c r="P1249" s="49">
        <v>2.2283020000000001E-2</v>
      </c>
      <c r="Q1249" s="49">
        <v>3.364495E-2</v>
      </c>
      <c r="R1249" s="49">
        <v>4.5006879999999999E-2</v>
      </c>
      <c r="S1249" s="49">
        <v>6.108508E-2</v>
      </c>
      <c r="T1249" s="49" t="s">
        <v>19</v>
      </c>
      <c r="W1249" s="7"/>
    </row>
    <row r="1250" spans="1:23" x14ac:dyDescent="0.25">
      <c r="A1250" s="49" t="str">
        <f t="shared" si="19"/>
        <v>41850North Coast and North Bay9_12All</v>
      </c>
      <c r="B1250" s="7">
        <v>41850</v>
      </c>
      <c r="C1250" s="49">
        <v>12</v>
      </c>
      <c r="D1250" s="49" t="s">
        <v>47</v>
      </c>
      <c r="E1250" s="49">
        <v>0.60541502000000003</v>
      </c>
      <c r="F1250" s="49">
        <v>0.58917204999999995</v>
      </c>
      <c r="G1250" s="49">
        <v>9</v>
      </c>
      <c r="H1250" s="49">
        <v>903.279</v>
      </c>
      <c r="I1250" s="49">
        <v>8814.2710000000006</v>
      </c>
      <c r="J1250" s="49">
        <v>74.033240000000006</v>
      </c>
      <c r="K1250" s="49">
        <v>7.8994300000000007E-3</v>
      </c>
      <c r="L1250" s="49">
        <v>9.7280200000000004E-3</v>
      </c>
      <c r="M1250" s="49">
        <v>5.0699399999999999E-2</v>
      </c>
      <c r="N1250" s="49">
        <v>1.6242969999999999E-2</v>
      </c>
      <c r="O1250" s="49">
        <v>-4.8652260000000003E-2</v>
      </c>
      <c r="P1250" s="49">
        <v>-1.062771E-2</v>
      </c>
      <c r="Q1250" s="49">
        <v>1.6242969999999999E-2</v>
      </c>
      <c r="R1250" s="49">
        <v>4.3113650000000003E-2</v>
      </c>
      <c r="S1250" s="49">
        <v>8.1138199999999994E-2</v>
      </c>
      <c r="T1250" s="49" t="s">
        <v>19</v>
      </c>
      <c r="W1250" s="7"/>
    </row>
    <row r="1251" spans="1:23" x14ac:dyDescent="0.25">
      <c r="A1251" s="49" t="str">
        <f t="shared" si="19"/>
        <v>41850North Coast and North Bay9_7All</v>
      </c>
      <c r="B1251" s="7">
        <v>41850</v>
      </c>
      <c r="C1251" s="49">
        <v>7</v>
      </c>
      <c r="D1251" s="49" t="s">
        <v>47</v>
      </c>
      <c r="E1251" s="49">
        <v>0.58712746999999998</v>
      </c>
      <c r="F1251" s="49">
        <v>0.55412903999999996</v>
      </c>
      <c r="G1251" s="49">
        <v>9</v>
      </c>
      <c r="H1251" s="49">
        <v>903.279</v>
      </c>
      <c r="I1251" s="49">
        <v>8814.2710000000006</v>
      </c>
      <c r="J1251" s="49">
        <v>57.150019999999998</v>
      </c>
      <c r="K1251" s="49">
        <v>4.5030900000000004E-3</v>
      </c>
      <c r="L1251" s="49">
        <v>4.1627499999999998E-3</v>
      </c>
      <c r="M1251" s="49">
        <v>2.48811E-2</v>
      </c>
      <c r="N1251" s="49">
        <v>3.2998430000000002E-2</v>
      </c>
      <c r="O1251" s="49">
        <v>1.15062E-3</v>
      </c>
      <c r="P1251" s="49">
        <v>1.9811450000000001E-2</v>
      </c>
      <c r="Q1251" s="49">
        <v>3.2998430000000002E-2</v>
      </c>
      <c r="R1251" s="49">
        <v>4.6185410000000003E-2</v>
      </c>
      <c r="S1251" s="49">
        <v>6.4846239999999999E-2</v>
      </c>
      <c r="T1251" s="49" t="s">
        <v>19</v>
      </c>
      <c r="W1251" s="7"/>
    </row>
    <row r="1252" spans="1:23" x14ac:dyDescent="0.25">
      <c r="A1252" s="49" t="str">
        <f t="shared" si="19"/>
        <v>41850North Coast and North Bay9_2All</v>
      </c>
      <c r="B1252" s="7">
        <v>41850</v>
      </c>
      <c r="C1252" s="49">
        <v>2</v>
      </c>
      <c r="D1252" s="49" t="s">
        <v>47</v>
      </c>
      <c r="E1252" s="49">
        <v>0.55284904000000001</v>
      </c>
      <c r="F1252" s="49">
        <v>0.50651919999999995</v>
      </c>
      <c r="G1252" s="49">
        <v>9</v>
      </c>
      <c r="H1252" s="49">
        <v>903.279</v>
      </c>
      <c r="I1252" s="49">
        <v>8814.2710000000006</v>
      </c>
      <c r="J1252" s="49">
        <v>59.814749999999997</v>
      </c>
      <c r="K1252" s="49">
        <v>5.12036E-3</v>
      </c>
      <c r="L1252" s="49">
        <v>4.1484800000000004E-3</v>
      </c>
      <c r="M1252" s="49">
        <v>2.67721E-2</v>
      </c>
      <c r="N1252" s="49">
        <v>4.6329839999999997E-2</v>
      </c>
      <c r="O1252" s="49">
        <v>1.2061550000000001E-2</v>
      </c>
      <c r="P1252" s="49">
        <v>3.2140630000000003E-2</v>
      </c>
      <c r="Q1252" s="49">
        <v>4.6329839999999997E-2</v>
      </c>
      <c r="R1252" s="49">
        <v>6.0519049999999998E-2</v>
      </c>
      <c r="S1252" s="49">
        <v>8.0598130000000004E-2</v>
      </c>
      <c r="T1252" s="49" t="s">
        <v>19</v>
      </c>
      <c r="W1252" s="7"/>
    </row>
    <row r="1253" spans="1:23" x14ac:dyDescent="0.25">
      <c r="A1253" s="49" t="str">
        <f t="shared" si="19"/>
        <v>41850North Coast and North Bay9_20All</v>
      </c>
      <c r="B1253" s="7">
        <v>41850</v>
      </c>
      <c r="C1253" s="49">
        <v>20</v>
      </c>
      <c r="D1253" s="49" t="s">
        <v>47</v>
      </c>
      <c r="E1253" s="49">
        <v>1.5107782999999999</v>
      </c>
      <c r="F1253" s="49">
        <v>1.2146456999999999</v>
      </c>
      <c r="G1253" s="49">
        <v>9</v>
      </c>
      <c r="H1253" s="49">
        <v>903.279</v>
      </c>
      <c r="I1253" s="49">
        <v>8814.2710000000006</v>
      </c>
      <c r="J1253" s="49">
        <v>75.636250000000004</v>
      </c>
      <c r="K1253" s="49">
        <v>1.2559860000000001E-2</v>
      </c>
      <c r="L1253" s="49">
        <v>9.1805800000000007E-3</v>
      </c>
      <c r="M1253" s="49">
        <v>6.3263200000000006E-2</v>
      </c>
      <c r="N1253" s="49">
        <v>0.29613260000000002</v>
      </c>
      <c r="O1253" s="49">
        <v>0.21515570000000001</v>
      </c>
      <c r="P1253" s="49">
        <v>0.26260309999999998</v>
      </c>
      <c r="Q1253" s="49">
        <v>0.29613260000000002</v>
      </c>
      <c r="R1253" s="49">
        <v>0.32966210000000001</v>
      </c>
      <c r="S1253" s="49">
        <v>0.37710949999999999</v>
      </c>
      <c r="T1253" s="49" t="s">
        <v>19</v>
      </c>
      <c r="W1253" s="7"/>
    </row>
    <row r="1254" spans="1:23" x14ac:dyDescent="0.25">
      <c r="A1254" s="49" t="str">
        <f t="shared" si="19"/>
        <v>41850North Coast and North Bay9_9All</v>
      </c>
      <c r="B1254" s="7">
        <v>41850</v>
      </c>
      <c r="C1254" s="49">
        <v>9</v>
      </c>
      <c r="D1254" s="49" t="s">
        <v>47</v>
      </c>
      <c r="E1254" s="49">
        <v>0.66077112000000005</v>
      </c>
      <c r="F1254" s="49">
        <v>0.63522442000000001</v>
      </c>
      <c r="G1254" s="49">
        <v>9</v>
      </c>
      <c r="H1254" s="49">
        <v>903.279</v>
      </c>
      <c r="I1254" s="49">
        <v>8814.2710000000006</v>
      </c>
      <c r="J1254" s="49">
        <v>60.584350000000001</v>
      </c>
      <c r="K1254" s="49">
        <v>5.2654499999999996E-3</v>
      </c>
      <c r="L1254" s="49">
        <v>5.3605900000000001E-3</v>
      </c>
      <c r="M1254" s="49">
        <v>3.0457499999999998E-2</v>
      </c>
      <c r="N1254" s="49">
        <v>2.5546699999999999E-2</v>
      </c>
      <c r="O1254" s="49">
        <v>-1.34389E-2</v>
      </c>
      <c r="P1254" s="49">
        <v>9.4042299999999995E-3</v>
      </c>
      <c r="Q1254" s="49">
        <v>2.5546699999999999E-2</v>
      </c>
      <c r="R1254" s="49">
        <v>4.1689179999999999E-2</v>
      </c>
      <c r="S1254" s="49">
        <v>6.4532300000000001E-2</v>
      </c>
      <c r="T1254" s="49" t="s">
        <v>19</v>
      </c>
      <c r="W1254" s="7"/>
    </row>
    <row r="1255" spans="1:23" x14ac:dyDescent="0.25">
      <c r="A1255" s="49" t="str">
        <f t="shared" si="19"/>
        <v>41850North Coast and North Bay9_23All</v>
      </c>
      <c r="B1255" s="7">
        <v>41850</v>
      </c>
      <c r="C1255" s="49">
        <v>23</v>
      </c>
      <c r="D1255" s="49" t="s">
        <v>47</v>
      </c>
      <c r="E1255" s="49">
        <v>0.94530051000000004</v>
      </c>
      <c r="F1255" s="49">
        <v>0.86120485999999996</v>
      </c>
      <c r="G1255" s="49">
        <v>9</v>
      </c>
      <c r="H1255" s="49">
        <v>903.279</v>
      </c>
      <c r="I1255" s="49">
        <v>8814.2710000000006</v>
      </c>
      <c r="J1255" s="49">
        <v>61.938290000000002</v>
      </c>
      <c r="K1255" s="49">
        <v>7.3290100000000004E-3</v>
      </c>
      <c r="L1255" s="49">
        <v>6.9678800000000001E-3</v>
      </c>
      <c r="M1255" s="49">
        <v>4.1018800000000001E-2</v>
      </c>
      <c r="N1255" s="49">
        <v>8.4095649999999994E-2</v>
      </c>
      <c r="O1255" s="49">
        <v>3.1591590000000003E-2</v>
      </c>
      <c r="P1255" s="49">
        <v>6.2355689999999998E-2</v>
      </c>
      <c r="Q1255" s="49">
        <v>8.4095649999999994E-2</v>
      </c>
      <c r="R1255" s="49">
        <v>0.10583561</v>
      </c>
      <c r="S1255" s="49">
        <v>0.13659971000000001</v>
      </c>
      <c r="T1255" s="49" t="s">
        <v>19</v>
      </c>
      <c r="W1255" s="7"/>
    </row>
    <row r="1256" spans="1:23" x14ac:dyDescent="0.25">
      <c r="A1256" s="49" t="str">
        <f t="shared" si="19"/>
        <v>41850North Coast and North Bay9_6All</v>
      </c>
      <c r="B1256" s="7">
        <v>41850</v>
      </c>
      <c r="C1256" s="49">
        <v>6</v>
      </c>
      <c r="D1256" s="49" t="s">
        <v>47</v>
      </c>
      <c r="E1256" s="49">
        <v>0.51413184000000001</v>
      </c>
      <c r="F1256" s="49">
        <v>0.49210984000000002</v>
      </c>
      <c r="G1256" s="49">
        <v>9</v>
      </c>
      <c r="H1256" s="49">
        <v>903.279</v>
      </c>
      <c r="I1256" s="49">
        <v>8814.2710000000006</v>
      </c>
      <c r="J1256" s="49">
        <v>56.92062</v>
      </c>
      <c r="K1256" s="49">
        <v>4.0747500000000002E-3</v>
      </c>
      <c r="L1256" s="49">
        <v>3.7841900000000002E-3</v>
      </c>
      <c r="M1256" s="49">
        <v>2.2561299999999999E-2</v>
      </c>
      <c r="N1256" s="49">
        <v>2.2022E-2</v>
      </c>
      <c r="O1256" s="49">
        <v>-6.85646E-3</v>
      </c>
      <c r="P1256" s="49">
        <v>1.006451E-2</v>
      </c>
      <c r="Q1256" s="49">
        <v>2.2022E-2</v>
      </c>
      <c r="R1256" s="49">
        <v>3.3979490000000001E-2</v>
      </c>
      <c r="S1256" s="49">
        <v>5.0900460000000002E-2</v>
      </c>
      <c r="T1256" s="49" t="s">
        <v>19</v>
      </c>
      <c r="W1256" s="7"/>
    </row>
    <row r="1257" spans="1:23" x14ac:dyDescent="0.25">
      <c r="A1257" s="49" t="str">
        <f t="shared" si="19"/>
        <v>41850North Coast and North Bay9_15All</v>
      </c>
      <c r="B1257" s="7">
        <v>41850</v>
      </c>
      <c r="C1257" s="49">
        <v>15</v>
      </c>
      <c r="D1257" s="49" t="s">
        <v>47</v>
      </c>
      <c r="E1257" s="49">
        <v>0.84403094000000001</v>
      </c>
      <c r="F1257" s="49">
        <v>0.78161239000000005</v>
      </c>
      <c r="G1257" s="49">
        <v>9</v>
      </c>
      <c r="H1257" s="49">
        <v>903.279</v>
      </c>
      <c r="I1257" s="49">
        <v>8814.2710000000006</v>
      </c>
      <c r="J1257" s="49">
        <v>86.539879999999997</v>
      </c>
      <c r="K1257" s="49">
        <v>1.153795E-2</v>
      </c>
      <c r="L1257" s="49">
        <v>1.184502E-2</v>
      </c>
      <c r="M1257" s="49">
        <v>6.7020200000000002E-2</v>
      </c>
      <c r="N1257" s="49">
        <v>6.2418550000000003E-2</v>
      </c>
      <c r="O1257" s="49">
        <v>-2.3367309999999999E-2</v>
      </c>
      <c r="P1257" s="49">
        <v>2.6897839999999999E-2</v>
      </c>
      <c r="Q1257" s="49">
        <v>6.2418550000000003E-2</v>
      </c>
      <c r="R1257" s="49">
        <v>9.793926E-2</v>
      </c>
      <c r="S1257" s="49">
        <v>0.14820441000000001</v>
      </c>
      <c r="T1257" s="49" t="s">
        <v>19</v>
      </c>
      <c r="W1257" s="7"/>
    </row>
    <row r="1258" spans="1:23" x14ac:dyDescent="0.25">
      <c r="A1258" s="49" t="str">
        <f t="shared" si="19"/>
        <v>41850North Coast and North Bay9_3All</v>
      </c>
      <c r="B1258" s="7">
        <v>41850</v>
      </c>
      <c r="C1258" s="49">
        <v>3</v>
      </c>
      <c r="D1258" s="49" t="s">
        <v>47</v>
      </c>
      <c r="E1258" s="49">
        <v>0.50810602999999999</v>
      </c>
      <c r="F1258" s="49">
        <v>0.47352709999999998</v>
      </c>
      <c r="G1258" s="49">
        <v>9</v>
      </c>
      <c r="H1258" s="49">
        <v>903.279</v>
      </c>
      <c r="I1258" s="49">
        <v>8814.2710000000006</v>
      </c>
      <c r="J1258" s="49">
        <v>58.773569999999999</v>
      </c>
      <c r="K1258" s="49">
        <v>4.1218799999999996E-3</v>
      </c>
      <c r="L1258" s="49">
        <v>3.9320600000000002E-3</v>
      </c>
      <c r="M1258" s="49">
        <v>2.31056E-2</v>
      </c>
      <c r="N1258" s="49">
        <v>3.4578930000000001E-2</v>
      </c>
      <c r="O1258" s="49">
        <v>5.0037600000000003E-3</v>
      </c>
      <c r="P1258" s="49">
        <v>2.2332959999999999E-2</v>
      </c>
      <c r="Q1258" s="49">
        <v>3.4578930000000001E-2</v>
      </c>
      <c r="R1258" s="49">
        <v>4.6824900000000003E-2</v>
      </c>
      <c r="S1258" s="49">
        <v>6.4154100000000006E-2</v>
      </c>
      <c r="T1258" s="49" t="s">
        <v>19</v>
      </c>
      <c r="W1258" s="7"/>
    </row>
    <row r="1259" spans="1:23" x14ac:dyDescent="0.25">
      <c r="A1259" s="49" t="str">
        <f t="shared" si="19"/>
        <v>41850North Coast and North Bay9_24All</v>
      </c>
      <c r="B1259" s="7">
        <v>41850</v>
      </c>
      <c r="C1259" s="49">
        <v>24</v>
      </c>
      <c r="D1259" s="49" t="s">
        <v>47</v>
      </c>
      <c r="E1259" s="49">
        <v>0.73603812999999996</v>
      </c>
      <c r="F1259" s="49">
        <v>0.68070304000000004</v>
      </c>
      <c r="G1259" s="49">
        <v>9</v>
      </c>
      <c r="H1259" s="49">
        <v>903.279</v>
      </c>
      <c r="I1259" s="49">
        <v>8814.2710000000006</v>
      </c>
      <c r="J1259" s="49">
        <v>60.126519999999999</v>
      </c>
      <c r="K1259" s="49">
        <v>6.0987599999999999E-3</v>
      </c>
      <c r="L1259" s="49">
        <v>5.8491100000000002E-3</v>
      </c>
      <c r="M1259" s="49">
        <v>3.4272799999999999E-2</v>
      </c>
      <c r="N1259" s="49">
        <v>5.5335090000000003E-2</v>
      </c>
      <c r="O1259" s="49">
        <v>1.1465909999999999E-2</v>
      </c>
      <c r="P1259" s="49">
        <v>3.7170509999999997E-2</v>
      </c>
      <c r="Q1259" s="49">
        <v>5.5335090000000003E-2</v>
      </c>
      <c r="R1259" s="49">
        <v>7.3499670000000003E-2</v>
      </c>
      <c r="S1259" s="49">
        <v>9.9204269999999997E-2</v>
      </c>
      <c r="T1259" s="49" t="s">
        <v>19</v>
      </c>
      <c r="W1259" s="7"/>
    </row>
    <row r="1260" spans="1:23" x14ac:dyDescent="0.25">
      <c r="A1260" s="49" t="str">
        <f t="shared" si="19"/>
        <v>41850North Coast and North Bay9_16All</v>
      </c>
      <c r="B1260" s="7">
        <v>41850</v>
      </c>
      <c r="C1260" s="49">
        <v>16</v>
      </c>
      <c r="D1260" s="49" t="s">
        <v>47</v>
      </c>
      <c r="E1260" s="49">
        <v>1.076465</v>
      </c>
      <c r="F1260" s="49">
        <v>0.98306378999999999</v>
      </c>
      <c r="G1260" s="49">
        <v>9</v>
      </c>
      <c r="H1260" s="49">
        <v>903.279</v>
      </c>
      <c r="I1260" s="49">
        <v>8814.2710000000006</v>
      </c>
      <c r="J1260" s="49">
        <v>87.579070000000002</v>
      </c>
      <c r="K1260" s="49">
        <v>1.292103E-2</v>
      </c>
      <c r="L1260" s="49">
        <v>1.266309E-2</v>
      </c>
      <c r="M1260" s="49">
        <v>7.3360700000000001E-2</v>
      </c>
      <c r="N1260" s="49">
        <v>9.3401209999999998E-2</v>
      </c>
      <c r="O1260" s="49">
        <v>-5.0049000000000003E-4</v>
      </c>
      <c r="P1260" s="49">
        <v>5.4520039999999999E-2</v>
      </c>
      <c r="Q1260" s="49">
        <v>9.3401209999999998E-2</v>
      </c>
      <c r="R1260" s="49">
        <v>0.13228238</v>
      </c>
      <c r="S1260" s="49">
        <v>0.18730290999999999</v>
      </c>
      <c r="T1260" s="49" t="s">
        <v>19</v>
      </c>
      <c r="W1260" s="7"/>
    </row>
    <row r="1261" spans="1:23" x14ac:dyDescent="0.25">
      <c r="A1261" s="49" t="str">
        <f t="shared" si="19"/>
        <v>41850North Coast and North Bay9_14All</v>
      </c>
      <c r="B1261" s="7">
        <v>41850</v>
      </c>
      <c r="C1261" s="49">
        <v>14</v>
      </c>
      <c r="D1261" s="49" t="s">
        <v>47</v>
      </c>
      <c r="E1261" s="49">
        <v>0.70120077000000003</v>
      </c>
      <c r="F1261" s="49">
        <v>0.63813584000000001</v>
      </c>
      <c r="G1261" s="49">
        <v>9</v>
      </c>
      <c r="H1261" s="49">
        <v>903.279</v>
      </c>
      <c r="I1261" s="49">
        <v>8814.2710000000006</v>
      </c>
      <c r="J1261" s="49">
        <v>83.397790000000001</v>
      </c>
      <c r="K1261" s="49">
        <v>9.8618500000000001E-3</v>
      </c>
      <c r="L1261" s="49">
        <v>1.046659E-2</v>
      </c>
      <c r="M1261" s="49">
        <v>5.8266699999999998E-2</v>
      </c>
      <c r="N1261" s="49">
        <v>6.3064930000000005E-2</v>
      </c>
      <c r="O1261" s="49">
        <v>-1.1516449999999999E-2</v>
      </c>
      <c r="P1261" s="49">
        <v>3.2183580000000003E-2</v>
      </c>
      <c r="Q1261" s="49">
        <v>6.3064930000000005E-2</v>
      </c>
      <c r="R1261" s="49">
        <v>9.3946279999999993E-2</v>
      </c>
      <c r="S1261" s="49">
        <v>0.13764630999999999</v>
      </c>
      <c r="T1261" s="49" t="s">
        <v>19</v>
      </c>
      <c r="W1261" s="7"/>
    </row>
    <row r="1262" spans="1:23" x14ac:dyDescent="0.25">
      <c r="A1262" s="49" t="str">
        <f t="shared" si="19"/>
        <v>41850North Coast and North Bay9_11All</v>
      </c>
      <c r="B1262" s="7">
        <v>41850</v>
      </c>
      <c r="C1262" s="49">
        <v>11</v>
      </c>
      <c r="D1262" s="49" t="s">
        <v>47</v>
      </c>
      <c r="E1262" s="49">
        <v>0.61561591999999998</v>
      </c>
      <c r="F1262" s="49">
        <v>0.57196038999999999</v>
      </c>
      <c r="G1262" s="49">
        <v>9</v>
      </c>
      <c r="H1262" s="49">
        <v>903.279</v>
      </c>
      <c r="I1262" s="49">
        <v>8814.2710000000006</v>
      </c>
      <c r="J1262" s="49">
        <v>68.57938</v>
      </c>
      <c r="K1262" s="49">
        <v>7.3827500000000004E-3</v>
      </c>
      <c r="L1262" s="49">
        <v>8.2565799999999995E-3</v>
      </c>
      <c r="M1262" s="49">
        <v>4.4853200000000003E-2</v>
      </c>
      <c r="N1262" s="49">
        <v>4.3655529999999998E-2</v>
      </c>
      <c r="O1262" s="49">
        <v>-1.3756569999999999E-2</v>
      </c>
      <c r="P1262" s="49">
        <v>1.9883330000000001E-2</v>
      </c>
      <c r="Q1262" s="49">
        <v>4.3655529999999998E-2</v>
      </c>
      <c r="R1262" s="49">
        <v>6.7427730000000005E-2</v>
      </c>
      <c r="S1262" s="49">
        <v>0.10106763000000001</v>
      </c>
      <c r="T1262" s="49" t="s">
        <v>19</v>
      </c>
      <c r="W1262" s="7"/>
    </row>
    <row r="1263" spans="1:23" x14ac:dyDescent="0.25">
      <c r="A1263" s="49" t="str">
        <f t="shared" si="19"/>
        <v>41850North Coast and North Bay9_8All</v>
      </c>
      <c r="B1263" s="7">
        <v>41850</v>
      </c>
      <c r="C1263" s="49">
        <v>8</v>
      </c>
      <c r="D1263" s="49" t="s">
        <v>47</v>
      </c>
      <c r="E1263" s="49">
        <v>0.65385494</v>
      </c>
      <c r="F1263" s="49">
        <v>0.62408785</v>
      </c>
      <c r="G1263" s="49">
        <v>9</v>
      </c>
      <c r="H1263" s="49">
        <v>903.279</v>
      </c>
      <c r="I1263" s="49">
        <v>8814.2710000000006</v>
      </c>
      <c r="J1263" s="49">
        <v>58.460799999999999</v>
      </c>
      <c r="K1263" s="49">
        <v>5.0387499999999998E-3</v>
      </c>
      <c r="L1263" s="49">
        <v>4.79993E-3</v>
      </c>
      <c r="M1263" s="49">
        <v>2.8226600000000001E-2</v>
      </c>
      <c r="N1263" s="49">
        <v>2.976709E-2</v>
      </c>
      <c r="O1263" s="49">
        <v>-6.36296E-3</v>
      </c>
      <c r="P1263" s="49">
        <v>1.4806990000000001E-2</v>
      </c>
      <c r="Q1263" s="49">
        <v>2.976709E-2</v>
      </c>
      <c r="R1263" s="49">
        <v>4.472719E-2</v>
      </c>
      <c r="S1263" s="49">
        <v>6.5897140000000007E-2</v>
      </c>
      <c r="T1263" s="49" t="s">
        <v>19</v>
      </c>
      <c r="W1263" s="7"/>
    </row>
    <row r="1264" spans="1:23" x14ac:dyDescent="0.25">
      <c r="A1264" s="49" t="str">
        <f t="shared" si="19"/>
        <v>41850North Coast and North Bay9_5All</v>
      </c>
      <c r="B1264" s="7">
        <v>41850</v>
      </c>
      <c r="C1264" s="49">
        <v>5</v>
      </c>
      <c r="D1264" s="49" t="s">
        <v>47</v>
      </c>
      <c r="E1264" s="49">
        <v>0.48105648000000001</v>
      </c>
      <c r="F1264" s="49">
        <v>0.47350109000000001</v>
      </c>
      <c r="G1264" s="49">
        <v>9</v>
      </c>
      <c r="H1264" s="49">
        <v>903.279</v>
      </c>
      <c r="I1264" s="49">
        <v>8814.2710000000006</v>
      </c>
      <c r="J1264" s="49">
        <v>57.419620000000002</v>
      </c>
      <c r="K1264" s="49">
        <v>3.7799600000000002E-3</v>
      </c>
      <c r="L1264" s="49">
        <v>3.9551999999999999E-3</v>
      </c>
      <c r="M1264" s="49">
        <v>2.2170100000000002E-2</v>
      </c>
      <c r="N1264" s="49">
        <v>7.5553900000000004E-3</v>
      </c>
      <c r="O1264" s="49">
        <v>-2.0822340000000002E-2</v>
      </c>
      <c r="P1264" s="49">
        <v>-4.1947599999999996E-3</v>
      </c>
      <c r="Q1264" s="49">
        <v>7.5553900000000004E-3</v>
      </c>
      <c r="R1264" s="49">
        <v>1.930554E-2</v>
      </c>
      <c r="S1264" s="49">
        <v>3.5933119999999999E-2</v>
      </c>
      <c r="T1264" s="49" t="s">
        <v>19</v>
      </c>
      <c r="W1264" s="7"/>
    </row>
    <row r="1265" spans="1:23" x14ac:dyDescent="0.25">
      <c r="A1265" s="49" t="str">
        <f t="shared" si="19"/>
        <v>41850North Coast and North Bay9_17All</v>
      </c>
      <c r="B1265" s="7">
        <v>41850</v>
      </c>
      <c r="C1265" s="49">
        <v>17</v>
      </c>
      <c r="D1265" s="49" t="s">
        <v>47</v>
      </c>
      <c r="E1265" s="49">
        <v>1.3762422000000001</v>
      </c>
      <c r="F1265" s="49">
        <v>1.2200819000000001</v>
      </c>
      <c r="G1265" s="49">
        <v>9</v>
      </c>
      <c r="H1265" s="49">
        <v>903.279</v>
      </c>
      <c r="I1265" s="49">
        <v>8814.2710000000006</v>
      </c>
      <c r="J1265" s="49">
        <v>86.519350000000003</v>
      </c>
      <c r="K1265" s="49">
        <v>1.4311279999999999E-2</v>
      </c>
      <c r="L1265" s="49">
        <v>1.32722E-2</v>
      </c>
      <c r="M1265" s="49">
        <v>7.9189399999999993E-2</v>
      </c>
      <c r="N1265" s="49">
        <v>0.1561603</v>
      </c>
      <c r="O1265" s="49">
        <v>5.4797869999999999E-2</v>
      </c>
      <c r="P1265" s="49">
        <v>0.11418992</v>
      </c>
      <c r="Q1265" s="49">
        <v>0.1561603</v>
      </c>
      <c r="R1265" s="49">
        <v>0.19813068</v>
      </c>
      <c r="S1265" s="49">
        <v>0.25752272999999998</v>
      </c>
      <c r="T1265" s="49" t="s">
        <v>19</v>
      </c>
      <c r="W1265" s="7"/>
    </row>
    <row r="1266" spans="1:23" x14ac:dyDescent="0.25">
      <c r="A1266" s="49" t="str">
        <f t="shared" si="19"/>
        <v>41850North Coast and North Bay9_1All</v>
      </c>
      <c r="B1266" s="7">
        <v>41850</v>
      </c>
      <c r="C1266" s="49">
        <v>1</v>
      </c>
      <c r="D1266" s="49" t="s">
        <v>47</v>
      </c>
      <c r="E1266" s="49">
        <v>0.62339666000000005</v>
      </c>
      <c r="F1266" s="49">
        <v>0.59276293999999996</v>
      </c>
      <c r="G1266" s="49">
        <v>9</v>
      </c>
      <c r="H1266" s="49">
        <v>903.279</v>
      </c>
      <c r="I1266" s="49">
        <v>8814.2710000000006</v>
      </c>
      <c r="J1266" s="49">
        <v>60.900089999999999</v>
      </c>
      <c r="K1266" s="49">
        <v>5.8188399999999996E-3</v>
      </c>
      <c r="L1266" s="49">
        <v>5.3308899999999996E-3</v>
      </c>
      <c r="M1266" s="49">
        <v>3.2021599999999997E-2</v>
      </c>
      <c r="N1266" s="49">
        <v>3.063372E-2</v>
      </c>
      <c r="O1266" s="49">
        <v>-1.0353930000000001E-2</v>
      </c>
      <c r="P1266" s="49">
        <v>1.3662270000000001E-2</v>
      </c>
      <c r="Q1266" s="49">
        <v>3.063372E-2</v>
      </c>
      <c r="R1266" s="49">
        <v>4.7605170000000002E-2</v>
      </c>
      <c r="S1266" s="49">
        <v>7.1621370000000004E-2</v>
      </c>
      <c r="T1266" s="49" t="s">
        <v>19</v>
      </c>
      <c r="W1266" s="7"/>
    </row>
    <row r="1267" spans="1:23" x14ac:dyDescent="0.25">
      <c r="A1267" s="49" t="str">
        <f t="shared" si="19"/>
        <v>41850North Coast and North Bay9_13All</v>
      </c>
      <c r="B1267" s="7">
        <v>41850</v>
      </c>
      <c r="C1267" s="49">
        <v>13</v>
      </c>
      <c r="D1267" s="49" t="s">
        <v>47</v>
      </c>
      <c r="E1267" s="49">
        <v>0.60744056000000002</v>
      </c>
      <c r="F1267" s="49">
        <v>0.58973973000000002</v>
      </c>
      <c r="G1267" s="49">
        <v>9</v>
      </c>
      <c r="H1267" s="49">
        <v>903.279</v>
      </c>
      <c r="I1267" s="49">
        <v>8814.2710000000006</v>
      </c>
      <c r="J1267" s="49">
        <v>79.174340000000001</v>
      </c>
      <c r="K1267" s="49">
        <v>8.5892399999999997E-3</v>
      </c>
      <c r="L1267" s="49">
        <v>9.9838500000000007E-3</v>
      </c>
      <c r="M1267" s="49">
        <v>5.3313600000000003E-2</v>
      </c>
      <c r="N1267" s="49">
        <v>1.7700830000000001E-2</v>
      </c>
      <c r="O1267" s="49">
        <v>-5.0540580000000002E-2</v>
      </c>
      <c r="P1267" s="49">
        <v>-1.055538E-2</v>
      </c>
      <c r="Q1267" s="49">
        <v>1.7700830000000001E-2</v>
      </c>
      <c r="R1267" s="49">
        <v>4.5957039999999998E-2</v>
      </c>
      <c r="S1267" s="49">
        <v>8.5942240000000003E-2</v>
      </c>
      <c r="T1267" s="49" t="s">
        <v>19</v>
      </c>
      <c r="W1267" s="7"/>
    </row>
    <row r="1268" spans="1:23" x14ac:dyDescent="0.25">
      <c r="A1268" s="49" t="str">
        <f t="shared" si="19"/>
        <v>41850North Coast and North Bay9_19All</v>
      </c>
      <c r="B1268" s="7">
        <v>41850</v>
      </c>
      <c r="C1268" s="49">
        <v>19</v>
      </c>
      <c r="D1268" s="49" t="s">
        <v>47</v>
      </c>
      <c r="E1268" s="49">
        <v>1.5956996000000001</v>
      </c>
      <c r="F1268" s="49">
        <v>1.3756107</v>
      </c>
      <c r="G1268" s="49">
        <v>9</v>
      </c>
      <c r="H1268" s="49">
        <v>903.279</v>
      </c>
      <c r="I1268" s="49">
        <v>8814.2710000000006</v>
      </c>
      <c r="J1268" s="49">
        <v>80.046949999999995</v>
      </c>
      <c r="K1268" s="49">
        <v>1.382651E-2</v>
      </c>
      <c r="L1268" s="49">
        <v>1.126022E-2</v>
      </c>
      <c r="M1268" s="49">
        <v>7.2438000000000002E-2</v>
      </c>
      <c r="N1268" s="49">
        <v>0.2200889</v>
      </c>
      <c r="O1268" s="49">
        <v>0.12736826000000001</v>
      </c>
      <c r="P1268" s="49">
        <v>0.18169676000000001</v>
      </c>
      <c r="Q1268" s="49">
        <v>0.2200889</v>
      </c>
      <c r="R1268" s="49">
        <v>0.25848104</v>
      </c>
      <c r="S1268" s="49">
        <v>0.31280954</v>
      </c>
      <c r="T1268" s="49" t="s">
        <v>19</v>
      </c>
      <c r="W1268" s="7"/>
    </row>
    <row r="1269" spans="1:23" x14ac:dyDescent="0.25">
      <c r="A1269" s="49" t="str">
        <f t="shared" si="19"/>
        <v>41850North Coast and North Bay9_21All</v>
      </c>
      <c r="B1269" s="7">
        <v>41850</v>
      </c>
      <c r="C1269" s="49">
        <v>21</v>
      </c>
      <c r="D1269" s="49" t="s">
        <v>47</v>
      </c>
      <c r="E1269" s="49">
        <v>1.3203757</v>
      </c>
      <c r="F1269" s="49">
        <v>1.2682340999999999</v>
      </c>
      <c r="G1269" s="49">
        <v>9</v>
      </c>
      <c r="H1269" s="49">
        <v>903.279</v>
      </c>
      <c r="I1269" s="49">
        <v>8814.2710000000006</v>
      </c>
      <c r="J1269" s="49">
        <v>68.556870000000004</v>
      </c>
      <c r="K1269" s="49">
        <v>1.039517E-2</v>
      </c>
      <c r="L1269" s="49">
        <v>1.066361E-2</v>
      </c>
      <c r="M1269" s="49">
        <v>6.0358799999999997E-2</v>
      </c>
      <c r="N1269" s="49">
        <v>5.2141600000000003E-2</v>
      </c>
      <c r="O1269" s="49">
        <v>-2.511766E-2</v>
      </c>
      <c r="P1269" s="49">
        <v>2.015144E-2</v>
      </c>
      <c r="Q1269" s="49">
        <v>5.2141600000000003E-2</v>
      </c>
      <c r="R1269" s="49">
        <v>8.413176E-2</v>
      </c>
      <c r="S1269" s="49">
        <v>0.12940086000000001</v>
      </c>
      <c r="T1269" s="49" t="s">
        <v>19</v>
      </c>
      <c r="W1269" s="7"/>
    </row>
    <row r="1270" spans="1:23" x14ac:dyDescent="0.25">
      <c r="A1270" s="49" t="str">
        <f t="shared" si="19"/>
        <v>41850North Coast and North Bay9_10All</v>
      </c>
      <c r="B1270" s="7">
        <v>41850</v>
      </c>
      <c r="C1270" s="49">
        <v>10</v>
      </c>
      <c r="D1270" s="49" t="s">
        <v>47</v>
      </c>
      <c r="E1270" s="49">
        <v>0.64079370999999996</v>
      </c>
      <c r="F1270" s="49">
        <v>0.59175042</v>
      </c>
      <c r="G1270" s="49">
        <v>9</v>
      </c>
      <c r="H1270" s="49">
        <v>903.279</v>
      </c>
      <c r="I1270" s="49">
        <v>8814.2710000000006</v>
      </c>
      <c r="J1270" s="49">
        <v>63.583350000000003</v>
      </c>
      <c r="K1270" s="49">
        <v>6.3153000000000003E-3</v>
      </c>
      <c r="L1270" s="49">
        <v>6.6413599999999998E-3</v>
      </c>
      <c r="M1270" s="49">
        <v>3.7136000000000002E-2</v>
      </c>
      <c r="N1270" s="49">
        <v>4.9043290000000003E-2</v>
      </c>
      <c r="O1270" s="49">
        <v>1.50921E-3</v>
      </c>
      <c r="P1270" s="49">
        <v>2.9361209999999999E-2</v>
      </c>
      <c r="Q1270" s="49">
        <v>4.9043290000000003E-2</v>
      </c>
      <c r="R1270" s="49">
        <v>6.8725369999999994E-2</v>
      </c>
      <c r="S1270" s="49">
        <v>9.6577369999999996E-2</v>
      </c>
      <c r="T1270" s="49" t="s">
        <v>19</v>
      </c>
      <c r="W1270" s="7"/>
    </row>
    <row r="1271" spans="1:23" x14ac:dyDescent="0.25">
      <c r="A1271" s="49" t="str">
        <f t="shared" si="19"/>
        <v>41850North Coast and North Bay9_22All</v>
      </c>
      <c r="B1271" s="7">
        <v>41850</v>
      </c>
      <c r="C1271" s="49">
        <v>22</v>
      </c>
      <c r="D1271" s="49" t="s">
        <v>47</v>
      </c>
      <c r="E1271" s="49">
        <v>1.1526331999999999</v>
      </c>
      <c r="F1271" s="49">
        <v>1.0497905999999999</v>
      </c>
      <c r="G1271" s="49">
        <v>9</v>
      </c>
      <c r="H1271" s="49">
        <v>903.279</v>
      </c>
      <c r="I1271" s="49">
        <v>8814.2710000000006</v>
      </c>
      <c r="J1271" s="49">
        <v>64.249070000000003</v>
      </c>
      <c r="K1271" s="49">
        <v>8.6135799999999992E-3</v>
      </c>
      <c r="L1271" s="49">
        <v>8.4203100000000003E-3</v>
      </c>
      <c r="M1271" s="49">
        <v>4.8845399999999997E-2</v>
      </c>
      <c r="N1271" s="49">
        <v>0.10284260000000001</v>
      </c>
      <c r="O1271" s="49">
        <v>4.032049E-2</v>
      </c>
      <c r="P1271" s="49">
        <v>7.6954540000000002E-2</v>
      </c>
      <c r="Q1271" s="49">
        <v>0.10284260000000001</v>
      </c>
      <c r="R1271" s="49">
        <v>0.12873066</v>
      </c>
      <c r="S1271" s="49">
        <v>0.16536471</v>
      </c>
      <c r="T1271" s="49" t="s">
        <v>19</v>
      </c>
      <c r="W1271" s="7"/>
    </row>
    <row r="1272" spans="1:23" x14ac:dyDescent="0.25">
      <c r="A1272" s="49" t="str">
        <f t="shared" si="19"/>
        <v>41850North Coast and North Bay9_18All</v>
      </c>
      <c r="B1272" s="7">
        <v>41850</v>
      </c>
      <c r="C1272" s="49">
        <v>18</v>
      </c>
      <c r="D1272" s="49" t="s">
        <v>47</v>
      </c>
      <c r="E1272" s="49">
        <v>1.5745625999999999</v>
      </c>
      <c r="F1272" s="49">
        <v>1.4013369</v>
      </c>
      <c r="G1272" s="49">
        <v>9</v>
      </c>
      <c r="H1272" s="49">
        <v>903.279</v>
      </c>
      <c r="I1272" s="49">
        <v>8814.2710000000006</v>
      </c>
      <c r="J1272" s="49">
        <v>84.002790000000005</v>
      </c>
      <c r="K1272" s="49">
        <v>1.4535080000000001E-2</v>
      </c>
      <c r="L1272" s="49">
        <v>1.323416E-2</v>
      </c>
      <c r="M1272" s="49">
        <v>7.9768099999999995E-2</v>
      </c>
      <c r="N1272" s="49">
        <v>0.17322570000000001</v>
      </c>
      <c r="O1272" s="49">
        <v>7.1122530000000003E-2</v>
      </c>
      <c r="P1272" s="49">
        <v>0.13094860999999999</v>
      </c>
      <c r="Q1272" s="49">
        <v>0.17322570000000001</v>
      </c>
      <c r="R1272" s="49">
        <v>0.21550279</v>
      </c>
      <c r="S1272" s="49">
        <v>0.27532887</v>
      </c>
      <c r="T1272" s="49" t="s">
        <v>19</v>
      </c>
      <c r="W1272" s="7"/>
    </row>
    <row r="1273" spans="1:23" x14ac:dyDescent="0.25">
      <c r="A1273" s="49" t="str">
        <f t="shared" si="19"/>
        <v>41850North Coast and North Bay9_4All</v>
      </c>
      <c r="B1273" s="7">
        <v>41850</v>
      </c>
      <c r="C1273" s="49">
        <v>4</v>
      </c>
      <c r="D1273" s="49" t="s">
        <v>47</v>
      </c>
      <c r="E1273" s="49">
        <v>0.47825546000000002</v>
      </c>
      <c r="F1273" s="49">
        <v>0.46519452999999999</v>
      </c>
      <c r="G1273" s="49">
        <v>9</v>
      </c>
      <c r="H1273" s="49">
        <v>903.279</v>
      </c>
      <c r="I1273" s="49">
        <v>8814.2710000000006</v>
      </c>
      <c r="J1273" s="49">
        <v>58.460799999999999</v>
      </c>
      <c r="K1273" s="49">
        <v>3.6904199999999998E-3</v>
      </c>
      <c r="L1273" s="49">
        <v>3.9195000000000002E-3</v>
      </c>
      <c r="M1273" s="49">
        <v>2.1812100000000001E-2</v>
      </c>
      <c r="N1273" s="49">
        <v>1.306093E-2</v>
      </c>
      <c r="O1273" s="49">
        <v>-1.485856E-2</v>
      </c>
      <c r="P1273" s="49">
        <v>1.50052E-3</v>
      </c>
      <c r="Q1273" s="49">
        <v>1.306093E-2</v>
      </c>
      <c r="R1273" s="49">
        <v>2.4621339999999999E-2</v>
      </c>
      <c r="S1273" s="49">
        <v>4.0980419999999997E-2</v>
      </c>
      <c r="T1273" s="49" t="s">
        <v>19</v>
      </c>
      <c r="W1273" s="7"/>
    </row>
    <row r="1274" spans="1:23" x14ac:dyDescent="0.25">
      <c r="A1274" s="49" t="str">
        <f t="shared" si="19"/>
        <v>41852North Coast and North BayN/A_7All</v>
      </c>
      <c r="B1274" s="7">
        <v>41852</v>
      </c>
      <c r="C1274" s="49">
        <v>7</v>
      </c>
      <c r="D1274" s="49" t="s">
        <v>47</v>
      </c>
      <c r="E1274" s="49">
        <v>0.55932141000000002</v>
      </c>
      <c r="F1274" s="49">
        <v>0.55632846000000002</v>
      </c>
      <c r="G1274" s="49" t="s">
        <v>33</v>
      </c>
      <c r="H1274" s="49">
        <v>1749.1590000000001</v>
      </c>
      <c r="I1274" s="49">
        <v>8779.0259999999998</v>
      </c>
      <c r="J1274" s="49">
        <v>55.28022</v>
      </c>
      <c r="K1274" s="49">
        <v>6.2317900000000001E-3</v>
      </c>
      <c r="L1274" s="49">
        <v>1.3138749999999999E-2</v>
      </c>
      <c r="M1274" s="49">
        <v>1.4541699999999999E-2</v>
      </c>
      <c r="N1274" s="49">
        <v>2.9929499999999999E-3</v>
      </c>
      <c r="O1274" s="49">
        <v>-1.5620429999999999E-2</v>
      </c>
      <c r="P1274" s="49">
        <v>-4.7141500000000003E-3</v>
      </c>
      <c r="Q1274" s="49">
        <v>2.9929499999999999E-3</v>
      </c>
      <c r="R1274" s="49">
        <v>1.0700049999999999E-2</v>
      </c>
      <c r="S1274" s="49">
        <v>2.160633E-2</v>
      </c>
      <c r="T1274" s="49" t="s">
        <v>19</v>
      </c>
      <c r="W1274" s="7"/>
    </row>
    <row r="1275" spans="1:23" x14ac:dyDescent="0.25">
      <c r="A1275" s="49" t="str">
        <f t="shared" si="19"/>
        <v>41852North Coast and North BayN/A_8All</v>
      </c>
      <c r="B1275" s="7">
        <v>41852</v>
      </c>
      <c r="C1275" s="49">
        <v>8</v>
      </c>
      <c r="D1275" s="49" t="s">
        <v>47</v>
      </c>
      <c r="E1275" s="49">
        <v>0.62005063000000005</v>
      </c>
      <c r="F1275" s="49">
        <v>0.62325158000000003</v>
      </c>
      <c r="G1275" s="49" t="s">
        <v>33</v>
      </c>
      <c r="H1275" s="49">
        <v>1749.1590000000001</v>
      </c>
      <c r="I1275" s="49">
        <v>8779.0259999999998</v>
      </c>
      <c r="J1275" s="49">
        <v>56.593139999999998</v>
      </c>
      <c r="K1275" s="49">
        <v>7.0974899999999997E-3</v>
      </c>
      <c r="L1275" s="49">
        <v>1.426201E-2</v>
      </c>
      <c r="M1275" s="49">
        <v>1.5930400000000001E-2</v>
      </c>
      <c r="N1275" s="49">
        <v>-3.2009500000000001E-3</v>
      </c>
      <c r="O1275" s="49">
        <v>-2.3591859999999999E-2</v>
      </c>
      <c r="P1275" s="49">
        <v>-1.1644059999999999E-2</v>
      </c>
      <c r="Q1275" s="49">
        <v>-3.2009500000000001E-3</v>
      </c>
      <c r="R1275" s="49">
        <v>5.24216E-3</v>
      </c>
      <c r="S1275" s="49">
        <v>1.7189960000000001E-2</v>
      </c>
      <c r="T1275" s="49" t="s">
        <v>19</v>
      </c>
      <c r="W1275" s="7"/>
    </row>
    <row r="1276" spans="1:23" x14ac:dyDescent="0.25">
      <c r="A1276" s="49" t="str">
        <f t="shared" si="19"/>
        <v>41852North Coast and North BayN/A_18All</v>
      </c>
      <c r="B1276" s="7">
        <v>41852</v>
      </c>
      <c r="C1276" s="49">
        <v>18</v>
      </c>
      <c r="D1276" s="49" t="s">
        <v>47</v>
      </c>
      <c r="E1276" s="49">
        <v>1.5338478</v>
      </c>
      <c r="F1276" s="49">
        <v>1.2209985000000001</v>
      </c>
      <c r="G1276" s="49" t="s">
        <v>33</v>
      </c>
      <c r="H1276" s="49">
        <v>1749.1590000000001</v>
      </c>
      <c r="I1276" s="49">
        <v>8779.0259999999998</v>
      </c>
      <c r="J1276" s="49">
        <v>86.161689999999993</v>
      </c>
      <c r="K1276" s="49">
        <v>2.046589E-2</v>
      </c>
      <c r="L1276" s="49">
        <v>3.2054069999999997E-2</v>
      </c>
      <c r="M1276" s="49">
        <v>3.8030500000000002E-2</v>
      </c>
      <c r="N1276" s="49">
        <v>0.3128493</v>
      </c>
      <c r="O1276" s="49">
        <v>0.26417025999999999</v>
      </c>
      <c r="P1276" s="49">
        <v>0.29269313000000002</v>
      </c>
      <c r="Q1276" s="49">
        <v>0.3128493</v>
      </c>
      <c r="R1276" s="49">
        <v>0.33300545999999998</v>
      </c>
      <c r="S1276" s="49">
        <v>0.36152834</v>
      </c>
      <c r="T1276" s="49" t="s">
        <v>19</v>
      </c>
      <c r="W1276" s="7"/>
    </row>
    <row r="1277" spans="1:23" x14ac:dyDescent="0.25">
      <c r="A1277" s="49" t="str">
        <f t="shared" si="19"/>
        <v>41852North Coast and North BayN/A_23All</v>
      </c>
      <c r="B1277" s="7">
        <v>41852</v>
      </c>
      <c r="C1277" s="49">
        <v>23</v>
      </c>
      <c r="D1277" s="49" t="s">
        <v>47</v>
      </c>
      <c r="E1277" s="49">
        <v>0.91492518</v>
      </c>
      <c r="F1277" s="49">
        <v>0.90883787999999999</v>
      </c>
      <c r="G1277" s="49" t="s">
        <v>33</v>
      </c>
      <c r="H1277" s="49">
        <v>1749.1590000000001</v>
      </c>
      <c r="I1277" s="49">
        <v>8779.0259999999998</v>
      </c>
      <c r="J1277" s="49">
        <v>60.624839999999999</v>
      </c>
      <c r="K1277" s="49">
        <v>1.079214E-2</v>
      </c>
      <c r="L1277" s="49">
        <v>2.1415650000000001E-2</v>
      </c>
      <c r="M1277" s="49">
        <v>2.3981300000000001E-2</v>
      </c>
      <c r="N1277" s="49">
        <v>6.0873000000000003E-3</v>
      </c>
      <c r="O1277" s="49">
        <v>-2.460876E-2</v>
      </c>
      <c r="P1277" s="49">
        <v>-6.6227899999999999E-3</v>
      </c>
      <c r="Q1277" s="49">
        <v>6.0873000000000003E-3</v>
      </c>
      <c r="R1277" s="49">
        <v>1.8797390000000001E-2</v>
      </c>
      <c r="S1277" s="49">
        <v>3.6783360000000001E-2</v>
      </c>
      <c r="T1277" s="49" t="s">
        <v>19</v>
      </c>
      <c r="W1277" s="7"/>
    </row>
    <row r="1278" spans="1:23" x14ac:dyDescent="0.25">
      <c r="A1278" s="49" t="str">
        <f t="shared" si="19"/>
        <v>41852North Coast and North BayN/A_9All</v>
      </c>
      <c r="B1278" s="7">
        <v>41852</v>
      </c>
      <c r="C1278" s="49">
        <v>9</v>
      </c>
      <c r="D1278" s="49" t="s">
        <v>47</v>
      </c>
      <c r="E1278" s="49">
        <v>0.63037774000000002</v>
      </c>
      <c r="F1278" s="49">
        <v>0.65648921000000005</v>
      </c>
      <c r="G1278" s="49" t="s">
        <v>33</v>
      </c>
      <c r="H1278" s="49">
        <v>1749.1590000000001</v>
      </c>
      <c r="I1278" s="49">
        <v>8779.0259999999998</v>
      </c>
      <c r="J1278" s="49">
        <v>61.93974</v>
      </c>
      <c r="K1278" s="49">
        <v>8.0149699999999997E-3</v>
      </c>
      <c r="L1278" s="49">
        <v>1.6336650000000001E-2</v>
      </c>
      <c r="M1278" s="49">
        <v>1.8196899999999998E-2</v>
      </c>
      <c r="N1278" s="49">
        <v>-2.6111470000000001E-2</v>
      </c>
      <c r="O1278" s="49">
        <v>-4.9403500000000003E-2</v>
      </c>
      <c r="P1278" s="49">
        <v>-3.5755830000000002E-2</v>
      </c>
      <c r="Q1278" s="49">
        <v>-2.6111470000000001E-2</v>
      </c>
      <c r="R1278" s="49">
        <v>-1.646711E-2</v>
      </c>
      <c r="S1278" s="49">
        <v>-2.8194399999999999E-3</v>
      </c>
      <c r="T1278" s="49" t="s">
        <v>19</v>
      </c>
      <c r="W1278" s="7"/>
    </row>
    <row r="1279" spans="1:23" x14ac:dyDescent="0.25">
      <c r="A1279" s="49" t="str">
        <f t="shared" si="19"/>
        <v>41852North Coast and North BayN/A_4All</v>
      </c>
      <c r="B1279" s="7">
        <v>41852</v>
      </c>
      <c r="C1279" s="49">
        <v>4</v>
      </c>
      <c r="D1279" s="49" t="s">
        <v>47</v>
      </c>
      <c r="E1279" s="49">
        <v>0.466862</v>
      </c>
      <c r="F1279" s="49">
        <v>0.44043930999999997</v>
      </c>
      <c r="G1279" s="49" t="s">
        <v>33</v>
      </c>
      <c r="H1279" s="49">
        <v>1749.1590000000001</v>
      </c>
      <c r="I1279" s="49">
        <v>8779.0259999999998</v>
      </c>
      <c r="J1279" s="49">
        <v>57.546570000000003</v>
      </c>
      <c r="K1279" s="49">
        <v>5.7598900000000001E-3</v>
      </c>
      <c r="L1279" s="49">
        <v>9.7406799999999998E-3</v>
      </c>
      <c r="M1279" s="49">
        <v>1.13162E-2</v>
      </c>
      <c r="N1279" s="49">
        <v>2.6422689999999999E-2</v>
      </c>
      <c r="O1279" s="49">
        <v>1.1937949999999999E-2</v>
      </c>
      <c r="P1279" s="49">
        <v>2.0425100000000002E-2</v>
      </c>
      <c r="Q1279" s="49">
        <v>2.6422689999999999E-2</v>
      </c>
      <c r="R1279" s="49">
        <v>3.2420280000000003E-2</v>
      </c>
      <c r="S1279" s="49">
        <v>4.0907430000000002E-2</v>
      </c>
      <c r="T1279" s="49" t="s">
        <v>19</v>
      </c>
      <c r="W1279" s="7"/>
    </row>
    <row r="1280" spans="1:23" x14ac:dyDescent="0.25">
      <c r="A1280" s="49" t="str">
        <f t="shared" si="19"/>
        <v>41852North Coast and North BayN/A_5All</v>
      </c>
      <c r="B1280" s="7">
        <v>41852</v>
      </c>
      <c r="C1280" s="49">
        <v>5</v>
      </c>
      <c r="D1280" s="49" t="s">
        <v>47</v>
      </c>
      <c r="E1280" s="49">
        <v>0.46237833</v>
      </c>
      <c r="F1280" s="49">
        <v>0.44432672000000001</v>
      </c>
      <c r="G1280" s="49" t="s">
        <v>33</v>
      </c>
      <c r="H1280" s="49">
        <v>1749.1590000000001</v>
      </c>
      <c r="I1280" s="49">
        <v>8779.0259999999998</v>
      </c>
      <c r="J1280" s="49">
        <v>56.278239999999997</v>
      </c>
      <c r="K1280" s="49">
        <v>5.5544799999999997E-3</v>
      </c>
      <c r="L1280" s="49">
        <v>9.7241299999999992E-3</v>
      </c>
      <c r="M1280" s="49">
        <v>1.1198700000000001E-2</v>
      </c>
      <c r="N1280" s="49">
        <v>1.8051609999999999E-2</v>
      </c>
      <c r="O1280" s="49">
        <v>3.7172699999999999E-3</v>
      </c>
      <c r="P1280" s="49">
        <v>1.21163E-2</v>
      </c>
      <c r="Q1280" s="49">
        <v>1.8051609999999999E-2</v>
      </c>
      <c r="R1280" s="49">
        <v>2.3986919999999998E-2</v>
      </c>
      <c r="S1280" s="49">
        <v>3.2385949999999997E-2</v>
      </c>
      <c r="T1280" s="49" t="s">
        <v>19</v>
      </c>
      <c r="W1280" s="7"/>
    </row>
    <row r="1281" spans="1:23" x14ac:dyDescent="0.25">
      <c r="A1281" s="49" t="str">
        <f t="shared" si="19"/>
        <v>41852North Coast and North BayN/A_14All</v>
      </c>
      <c r="B1281" s="7">
        <v>41852</v>
      </c>
      <c r="C1281" s="49">
        <v>14</v>
      </c>
      <c r="D1281" s="49" t="s">
        <v>47</v>
      </c>
      <c r="E1281" s="49">
        <v>0.74606123000000002</v>
      </c>
      <c r="F1281" s="49">
        <v>0.73935008999999996</v>
      </c>
      <c r="G1281" s="49" t="s">
        <v>33</v>
      </c>
      <c r="H1281" s="49">
        <v>1749.1590000000001</v>
      </c>
      <c r="I1281" s="49">
        <v>8779.0259999999998</v>
      </c>
      <c r="J1281" s="49">
        <v>83.31174</v>
      </c>
      <c r="K1281" s="49">
        <v>1.6085220000000001E-2</v>
      </c>
      <c r="L1281" s="49">
        <v>2.8265309999999998E-2</v>
      </c>
      <c r="M1281" s="49">
        <v>3.2521700000000001E-2</v>
      </c>
      <c r="N1281" s="49">
        <v>6.71114E-3</v>
      </c>
      <c r="O1281" s="49">
        <v>-3.4916639999999999E-2</v>
      </c>
      <c r="P1281" s="49">
        <v>-1.0525359999999999E-2</v>
      </c>
      <c r="Q1281" s="49">
        <v>6.71114E-3</v>
      </c>
      <c r="R1281" s="49">
        <v>2.3947639999999999E-2</v>
      </c>
      <c r="S1281" s="49">
        <v>4.833892E-2</v>
      </c>
      <c r="T1281" s="49" t="s">
        <v>19</v>
      </c>
      <c r="W1281" s="7"/>
    </row>
    <row r="1282" spans="1:23" x14ac:dyDescent="0.25">
      <c r="A1282" s="49" t="str">
        <f t="shared" si="19"/>
        <v>41852North Coast and North BayN/A_10All</v>
      </c>
      <c r="B1282" s="7">
        <v>41852</v>
      </c>
      <c r="C1282" s="49">
        <v>10</v>
      </c>
      <c r="D1282" s="49" t="s">
        <v>47</v>
      </c>
      <c r="E1282" s="49">
        <v>0.61226289</v>
      </c>
      <c r="F1282" s="49">
        <v>0.65139968999999998</v>
      </c>
      <c r="G1282" s="49" t="s">
        <v>33</v>
      </c>
      <c r="H1282" s="49">
        <v>1749.1590000000001</v>
      </c>
      <c r="I1282" s="49">
        <v>8779.0259999999998</v>
      </c>
      <c r="J1282" s="49">
        <v>66.935779999999994</v>
      </c>
      <c r="K1282" s="49">
        <v>9.7705299999999995E-3</v>
      </c>
      <c r="L1282" s="49">
        <v>1.871695E-2</v>
      </c>
      <c r="M1282" s="49">
        <v>2.1113699999999999E-2</v>
      </c>
      <c r="N1282" s="49">
        <v>-3.9136799999999999E-2</v>
      </c>
      <c r="O1282" s="49">
        <v>-6.616234E-2</v>
      </c>
      <c r="P1282" s="49">
        <v>-5.032706E-2</v>
      </c>
      <c r="Q1282" s="49">
        <v>-3.9136799999999999E-2</v>
      </c>
      <c r="R1282" s="49">
        <v>-2.7946539999999999E-2</v>
      </c>
      <c r="S1282" s="49">
        <v>-1.211126E-2</v>
      </c>
      <c r="T1282" s="49" t="s">
        <v>19</v>
      </c>
      <c r="W1282" s="7"/>
    </row>
    <row r="1283" spans="1:23" x14ac:dyDescent="0.25">
      <c r="A1283" s="49" t="str">
        <f t="shared" ref="A1283:A1346" si="20">CONCATENATE(B1283,D1283,G1283,"_",C1283,T1283)</f>
        <v>41852North Coast and North BayN/A_1All</v>
      </c>
      <c r="B1283" s="7">
        <v>41852</v>
      </c>
      <c r="C1283" s="49">
        <v>1</v>
      </c>
      <c r="D1283" s="49" t="s">
        <v>47</v>
      </c>
      <c r="E1283" s="49">
        <v>0.59455418999999998</v>
      </c>
      <c r="F1283" s="49">
        <v>0.57135833999999996</v>
      </c>
      <c r="G1283" s="49" t="s">
        <v>33</v>
      </c>
      <c r="H1283" s="49">
        <v>1749.1590000000001</v>
      </c>
      <c r="I1283" s="49">
        <v>8779.0259999999998</v>
      </c>
      <c r="J1283" s="49">
        <v>59.544589999999999</v>
      </c>
      <c r="K1283" s="49">
        <v>8.0413399999999993E-3</v>
      </c>
      <c r="L1283" s="49">
        <v>1.378036E-2</v>
      </c>
      <c r="M1283" s="49">
        <v>1.5955E-2</v>
      </c>
      <c r="N1283" s="49">
        <v>2.319585E-2</v>
      </c>
      <c r="O1283" s="49">
        <v>2.7734499999999998E-3</v>
      </c>
      <c r="P1283" s="49">
        <v>1.47397E-2</v>
      </c>
      <c r="Q1283" s="49">
        <v>2.319585E-2</v>
      </c>
      <c r="R1283" s="49">
        <v>3.1652E-2</v>
      </c>
      <c r="S1283" s="49">
        <v>4.3618249999999997E-2</v>
      </c>
      <c r="T1283" s="49" t="s">
        <v>19</v>
      </c>
      <c r="W1283" s="7"/>
    </row>
    <row r="1284" spans="1:23" x14ac:dyDescent="0.25">
      <c r="A1284" s="49" t="str">
        <f t="shared" si="20"/>
        <v>41852North Coast and North BayN/A_2All</v>
      </c>
      <c r="B1284" s="7">
        <v>41852</v>
      </c>
      <c r="C1284" s="49">
        <v>2</v>
      </c>
      <c r="D1284" s="49" t="s">
        <v>47</v>
      </c>
      <c r="E1284" s="49">
        <v>0.52046316000000004</v>
      </c>
      <c r="F1284" s="49">
        <v>0.49826273999999998</v>
      </c>
      <c r="G1284" s="49" t="s">
        <v>33</v>
      </c>
      <c r="H1284" s="49">
        <v>1749.1590000000001</v>
      </c>
      <c r="I1284" s="49">
        <v>8779.0259999999998</v>
      </c>
      <c r="J1284" s="49">
        <v>58.546570000000003</v>
      </c>
      <c r="K1284" s="49">
        <v>6.8527199999999996E-3</v>
      </c>
      <c r="L1284" s="49">
        <v>1.1724450000000001E-2</v>
      </c>
      <c r="M1284" s="49">
        <v>1.3580200000000001E-2</v>
      </c>
      <c r="N1284" s="49">
        <v>2.2200419999999998E-2</v>
      </c>
      <c r="O1284" s="49">
        <v>4.8177599999999999E-3</v>
      </c>
      <c r="P1284" s="49">
        <v>1.500291E-2</v>
      </c>
      <c r="Q1284" s="49">
        <v>2.2200419999999998E-2</v>
      </c>
      <c r="R1284" s="49">
        <v>2.9397929999999999E-2</v>
      </c>
      <c r="S1284" s="49">
        <v>3.958308E-2</v>
      </c>
      <c r="T1284" s="49" t="s">
        <v>19</v>
      </c>
      <c r="W1284" s="7"/>
    </row>
    <row r="1285" spans="1:23" x14ac:dyDescent="0.25">
      <c r="A1285" s="49" t="str">
        <f t="shared" si="20"/>
        <v>41852North Coast and North BayN/A_24All</v>
      </c>
      <c r="B1285" s="7">
        <v>41852</v>
      </c>
      <c r="C1285" s="49">
        <v>24</v>
      </c>
      <c r="D1285" s="49" t="s">
        <v>47</v>
      </c>
      <c r="E1285" s="49">
        <v>0.73016119999999995</v>
      </c>
      <c r="F1285" s="49">
        <v>0.72094835999999995</v>
      </c>
      <c r="G1285" s="49" t="s">
        <v>33</v>
      </c>
      <c r="H1285" s="49">
        <v>1749.1590000000001</v>
      </c>
      <c r="I1285" s="49">
        <v>8779.0259999999998</v>
      </c>
      <c r="J1285" s="49">
        <v>59.35651</v>
      </c>
      <c r="K1285" s="49">
        <v>9.1527399999999995E-3</v>
      </c>
      <c r="L1285" s="49">
        <v>1.707384E-2</v>
      </c>
      <c r="M1285" s="49">
        <v>1.9372400000000001E-2</v>
      </c>
      <c r="N1285" s="49">
        <v>9.2128399999999999E-3</v>
      </c>
      <c r="O1285" s="49">
        <v>-1.558383E-2</v>
      </c>
      <c r="P1285" s="49">
        <v>-1.0545299999999999E-3</v>
      </c>
      <c r="Q1285" s="49">
        <v>9.2128399999999999E-3</v>
      </c>
      <c r="R1285" s="49">
        <v>1.9480210000000001E-2</v>
      </c>
      <c r="S1285" s="49">
        <v>3.400951E-2</v>
      </c>
      <c r="T1285" s="49" t="s">
        <v>19</v>
      </c>
      <c r="W1285" s="7"/>
    </row>
    <row r="1286" spans="1:23" x14ac:dyDescent="0.25">
      <c r="A1286" s="49" t="str">
        <f t="shared" si="20"/>
        <v>41852North Coast and North BayN/A_12All</v>
      </c>
      <c r="B1286" s="7">
        <v>41852</v>
      </c>
      <c r="C1286" s="49">
        <v>12</v>
      </c>
      <c r="D1286" s="49" t="s">
        <v>47</v>
      </c>
      <c r="E1286" s="49">
        <v>0.61871933000000001</v>
      </c>
      <c r="F1286" s="49">
        <v>0.62374644000000001</v>
      </c>
      <c r="G1286" s="49" t="s">
        <v>33</v>
      </c>
      <c r="H1286" s="49">
        <v>1749.1590000000001</v>
      </c>
      <c r="I1286" s="49">
        <v>8779.0259999999998</v>
      </c>
      <c r="J1286" s="49">
        <v>78.480189999999993</v>
      </c>
      <c r="K1286" s="49">
        <v>1.330167E-2</v>
      </c>
      <c r="L1286" s="49">
        <v>2.3454039999999999E-2</v>
      </c>
      <c r="M1286" s="49">
        <v>2.6963399999999998E-2</v>
      </c>
      <c r="N1286" s="49">
        <v>-5.0271100000000004E-3</v>
      </c>
      <c r="O1286" s="49">
        <v>-3.9540260000000001E-2</v>
      </c>
      <c r="P1286" s="49">
        <v>-1.9317709999999998E-2</v>
      </c>
      <c r="Q1286" s="49">
        <v>-5.0271100000000004E-3</v>
      </c>
      <c r="R1286" s="49">
        <v>9.2634899999999992E-3</v>
      </c>
      <c r="S1286" s="49">
        <v>2.9486040000000002E-2</v>
      </c>
      <c r="T1286" s="49" t="s">
        <v>19</v>
      </c>
      <c r="W1286" s="7"/>
    </row>
    <row r="1287" spans="1:23" x14ac:dyDescent="0.25">
      <c r="A1287" s="49" t="str">
        <f t="shared" si="20"/>
        <v>41852North Coast and North BayN/A_3All</v>
      </c>
      <c r="B1287" s="7">
        <v>41852</v>
      </c>
      <c r="C1287" s="49">
        <v>3</v>
      </c>
      <c r="D1287" s="49" t="s">
        <v>47</v>
      </c>
      <c r="E1287" s="49">
        <v>0.48413265999999999</v>
      </c>
      <c r="F1287" s="49">
        <v>0.45593881000000003</v>
      </c>
      <c r="G1287" s="49" t="s">
        <v>33</v>
      </c>
      <c r="H1287" s="49">
        <v>1749.1590000000001</v>
      </c>
      <c r="I1287" s="49">
        <v>8779.0259999999998</v>
      </c>
      <c r="J1287" s="49">
        <v>58.089179999999999</v>
      </c>
      <c r="K1287" s="49">
        <v>6.1141700000000004E-3</v>
      </c>
      <c r="L1287" s="49">
        <v>1.003241E-2</v>
      </c>
      <c r="M1287" s="49">
        <v>1.1748700000000001E-2</v>
      </c>
      <c r="N1287" s="49">
        <v>2.8193849999999999E-2</v>
      </c>
      <c r="O1287" s="49">
        <v>1.315551E-2</v>
      </c>
      <c r="P1287" s="49">
        <v>2.196704E-2</v>
      </c>
      <c r="Q1287" s="49">
        <v>2.8193849999999999E-2</v>
      </c>
      <c r="R1287" s="49">
        <v>3.4420659999999999E-2</v>
      </c>
      <c r="S1287" s="49">
        <v>4.3232189999999997E-2</v>
      </c>
      <c r="T1287" s="49" t="s">
        <v>19</v>
      </c>
      <c r="W1287" s="7"/>
    </row>
    <row r="1288" spans="1:23" x14ac:dyDescent="0.25">
      <c r="A1288" s="49" t="str">
        <f t="shared" si="20"/>
        <v>41852North Coast and North BayN/A_16All</v>
      </c>
      <c r="B1288" s="7">
        <v>41852</v>
      </c>
      <c r="C1288" s="49">
        <v>16</v>
      </c>
      <c r="D1288" s="49" t="s">
        <v>47</v>
      </c>
      <c r="E1288" s="49">
        <v>1.1138393</v>
      </c>
      <c r="F1288" s="49">
        <v>0.91487463999999996</v>
      </c>
      <c r="G1288" s="49" t="s">
        <v>33</v>
      </c>
      <c r="H1288" s="49">
        <v>1749.1590000000001</v>
      </c>
      <c r="I1288" s="49">
        <v>8779.0259999999998</v>
      </c>
      <c r="J1288" s="49">
        <v>86.747519999999994</v>
      </c>
      <c r="K1288" s="49">
        <v>1.9451139999999999E-2</v>
      </c>
      <c r="L1288" s="49">
        <v>2.9715559999999999E-2</v>
      </c>
      <c r="M1288" s="49">
        <v>3.5515699999999997E-2</v>
      </c>
      <c r="N1288" s="49">
        <v>0.19896465999999999</v>
      </c>
      <c r="O1288" s="49">
        <v>0.15350456000000001</v>
      </c>
      <c r="P1288" s="49">
        <v>0.18014134000000001</v>
      </c>
      <c r="Q1288" s="49">
        <v>0.19896465999999999</v>
      </c>
      <c r="R1288" s="49">
        <v>0.21778797999999999</v>
      </c>
      <c r="S1288" s="49">
        <v>0.24442475999999999</v>
      </c>
      <c r="T1288" s="49" t="s">
        <v>19</v>
      </c>
      <c r="W1288" s="7"/>
    </row>
    <row r="1289" spans="1:23" x14ac:dyDescent="0.25">
      <c r="A1289" s="49" t="str">
        <f t="shared" si="20"/>
        <v>41852North Coast and North BayN/A_15All</v>
      </c>
      <c r="B1289" s="7">
        <v>41852</v>
      </c>
      <c r="C1289" s="49">
        <v>15</v>
      </c>
      <c r="D1289" s="49" t="s">
        <v>47</v>
      </c>
      <c r="E1289" s="49">
        <v>0.90153545999999996</v>
      </c>
      <c r="F1289" s="49">
        <v>0.83128071999999997</v>
      </c>
      <c r="G1289" s="49" t="s">
        <v>33</v>
      </c>
      <c r="H1289" s="49">
        <v>1749.1590000000001</v>
      </c>
      <c r="I1289" s="49">
        <v>8779.0259999999998</v>
      </c>
      <c r="J1289" s="49">
        <v>85.625649999999993</v>
      </c>
      <c r="K1289" s="49">
        <v>1.786708E-2</v>
      </c>
      <c r="L1289" s="49">
        <v>3.0133340000000002E-2</v>
      </c>
      <c r="M1289" s="49">
        <v>3.5032099999999997E-2</v>
      </c>
      <c r="N1289" s="49">
        <v>7.0254739999999996E-2</v>
      </c>
      <c r="O1289" s="49">
        <v>2.5413649999999999E-2</v>
      </c>
      <c r="P1289" s="49">
        <v>5.1687730000000001E-2</v>
      </c>
      <c r="Q1289" s="49">
        <v>7.0254739999999996E-2</v>
      </c>
      <c r="R1289" s="49">
        <v>8.8821750000000005E-2</v>
      </c>
      <c r="S1289" s="49">
        <v>0.11509583</v>
      </c>
      <c r="T1289" s="49" t="s">
        <v>19</v>
      </c>
      <c r="W1289" s="7"/>
    </row>
    <row r="1290" spans="1:23" x14ac:dyDescent="0.25">
      <c r="A1290" s="49" t="str">
        <f t="shared" si="20"/>
        <v>41852North Coast and North BayN/A_17All</v>
      </c>
      <c r="B1290" s="7">
        <v>41852</v>
      </c>
      <c r="C1290" s="49">
        <v>17</v>
      </c>
      <c r="D1290" s="49" t="s">
        <v>47</v>
      </c>
      <c r="E1290" s="49">
        <v>1.3615522</v>
      </c>
      <c r="F1290" s="49">
        <v>1.0907699</v>
      </c>
      <c r="G1290" s="49" t="s">
        <v>33</v>
      </c>
      <c r="H1290" s="49">
        <v>1749.1590000000001</v>
      </c>
      <c r="I1290" s="49">
        <v>8779.0259999999998</v>
      </c>
      <c r="J1290" s="49">
        <v>86.412000000000006</v>
      </c>
      <c r="K1290" s="49">
        <v>2.0442689999999999E-2</v>
      </c>
      <c r="L1290" s="49">
        <v>3.1881779999999998E-2</v>
      </c>
      <c r="M1290" s="49">
        <v>3.7872799999999998E-2</v>
      </c>
      <c r="N1290" s="49">
        <v>0.27078229999999998</v>
      </c>
      <c r="O1290" s="49">
        <v>0.22230511999999999</v>
      </c>
      <c r="P1290" s="49">
        <v>0.25070972000000002</v>
      </c>
      <c r="Q1290" s="49">
        <v>0.27078229999999998</v>
      </c>
      <c r="R1290" s="49">
        <v>0.29085487999999998</v>
      </c>
      <c r="S1290" s="49">
        <v>0.31925947999999998</v>
      </c>
      <c r="T1290" s="49" t="s">
        <v>19</v>
      </c>
      <c r="W1290" s="7"/>
    </row>
    <row r="1291" spans="1:23" x14ac:dyDescent="0.25">
      <c r="A1291" s="49" t="str">
        <f t="shared" si="20"/>
        <v>41852North Coast and North BayN/A_21All</v>
      </c>
      <c r="B1291" s="7">
        <v>41852</v>
      </c>
      <c r="C1291" s="49">
        <v>21</v>
      </c>
      <c r="D1291" s="49" t="s">
        <v>47</v>
      </c>
      <c r="E1291" s="49">
        <v>1.2396569</v>
      </c>
      <c r="F1291" s="49">
        <v>1.2651414000000001</v>
      </c>
      <c r="G1291" s="49" t="s">
        <v>33</v>
      </c>
      <c r="H1291" s="49">
        <v>1749.1590000000001</v>
      </c>
      <c r="I1291" s="49">
        <v>8779.0259999999998</v>
      </c>
      <c r="J1291" s="49">
        <v>69.361660000000001</v>
      </c>
      <c r="K1291" s="49">
        <v>1.467531E-2</v>
      </c>
      <c r="L1291" s="49">
        <v>3.055341E-2</v>
      </c>
      <c r="M1291" s="49">
        <v>3.3895099999999997E-2</v>
      </c>
      <c r="N1291" s="49">
        <v>-2.54845E-2</v>
      </c>
      <c r="O1291" s="49">
        <v>-6.8870230000000004E-2</v>
      </c>
      <c r="P1291" s="49">
        <v>-4.3448899999999999E-2</v>
      </c>
      <c r="Q1291" s="49">
        <v>-2.54845E-2</v>
      </c>
      <c r="R1291" s="49">
        <v>-7.5201E-3</v>
      </c>
      <c r="S1291" s="49">
        <v>1.7901230000000001E-2</v>
      </c>
      <c r="T1291" s="49" t="s">
        <v>19</v>
      </c>
      <c r="W1291" s="7"/>
    </row>
    <row r="1292" spans="1:23" x14ac:dyDescent="0.25">
      <c r="A1292" s="49" t="str">
        <f t="shared" si="20"/>
        <v>41852North Coast and North BayN/A_19All</v>
      </c>
      <c r="B1292" s="7">
        <v>41852</v>
      </c>
      <c r="C1292" s="49">
        <v>19</v>
      </c>
      <c r="D1292" s="49" t="s">
        <v>47</v>
      </c>
      <c r="E1292" s="49">
        <v>1.5688473999999999</v>
      </c>
      <c r="F1292" s="49">
        <v>1.5800221000000001</v>
      </c>
      <c r="G1292" s="49" t="s">
        <v>33</v>
      </c>
      <c r="H1292" s="49">
        <v>1749.1590000000001</v>
      </c>
      <c r="I1292" s="49">
        <v>8779.0259999999998</v>
      </c>
      <c r="J1292" s="49">
        <v>83.430019999999999</v>
      </c>
      <c r="K1292" s="49">
        <v>1.9638269999999999E-2</v>
      </c>
      <c r="L1292" s="49">
        <v>3.96175E-2</v>
      </c>
      <c r="M1292" s="49">
        <v>4.4217699999999999E-2</v>
      </c>
      <c r="N1292" s="49">
        <v>-1.1174699999999999E-2</v>
      </c>
      <c r="O1292" s="49">
        <v>-6.7773360000000005E-2</v>
      </c>
      <c r="P1292" s="49">
        <v>-3.4610080000000001E-2</v>
      </c>
      <c r="Q1292" s="49">
        <v>-1.1174699999999999E-2</v>
      </c>
      <c r="R1292" s="49">
        <v>1.2260679999999999E-2</v>
      </c>
      <c r="S1292" s="49">
        <v>4.5423959999999999E-2</v>
      </c>
      <c r="T1292" s="49" t="s">
        <v>19</v>
      </c>
      <c r="W1292" s="7"/>
    </row>
    <row r="1293" spans="1:23" x14ac:dyDescent="0.25">
      <c r="A1293" s="49" t="str">
        <f t="shared" si="20"/>
        <v>41852North Coast and North BayN/A_13All</v>
      </c>
      <c r="B1293" s="7">
        <v>41852</v>
      </c>
      <c r="C1293" s="49">
        <v>13</v>
      </c>
      <c r="D1293" s="49" t="s">
        <v>47</v>
      </c>
      <c r="E1293" s="49">
        <v>0.65331709000000004</v>
      </c>
      <c r="F1293" s="49">
        <v>0.65743768999999996</v>
      </c>
      <c r="G1293" s="49" t="s">
        <v>33</v>
      </c>
      <c r="H1293" s="49">
        <v>1749.1590000000001</v>
      </c>
      <c r="I1293" s="49">
        <v>8779.0259999999998</v>
      </c>
      <c r="J1293" s="49">
        <v>81.58305</v>
      </c>
      <c r="K1293" s="49">
        <v>1.4659230000000001E-2</v>
      </c>
      <c r="L1293" s="49">
        <v>2.5853790000000001E-2</v>
      </c>
      <c r="M1293" s="49">
        <v>2.97206E-2</v>
      </c>
      <c r="N1293" s="49">
        <v>-4.1206000000000003E-3</v>
      </c>
      <c r="O1293" s="49">
        <v>-4.2162970000000001E-2</v>
      </c>
      <c r="P1293" s="49">
        <v>-1.9872520000000001E-2</v>
      </c>
      <c r="Q1293" s="49">
        <v>-4.1206000000000003E-3</v>
      </c>
      <c r="R1293" s="49">
        <v>1.1631320000000001E-2</v>
      </c>
      <c r="S1293" s="49">
        <v>3.3921769999999997E-2</v>
      </c>
      <c r="T1293" s="49" t="s">
        <v>19</v>
      </c>
      <c r="W1293" s="7"/>
    </row>
    <row r="1294" spans="1:23" x14ac:dyDescent="0.25">
      <c r="A1294" s="49" t="str">
        <f t="shared" si="20"/>
        <v>41852North Coast and North BayN/A_22All</v>
      </c>
      <c r="B1294" s="7">
        <v>41852</v>
      </c>
      <c r="C1294" s="49">
        <v>22</v>
      </c>
      <c r="D1294" s="49" t="s">
        <v>47</v>
      </c>
      <c r="E1294" s="49">
        <v>1.09453</v>
      </c>
      <c r="F1294" s="49">
        <v>1.1100475000000001</v>
      </c>
      <c r="G1294" s="49" t="s">
        <v>33</v>
      </c>
      <c r="H1294" s="49">
        <v>1749.1590000000001</v>
      </c>
      <c r="I1294" s="49">
        <v>8779.0259999999998</v>
      </c>
      <c r="J1294" s="49">
        <v>62.664479999999998</v>
      </c>
      <c r="K1294" s="49">
        <v>1.250679E-2</v>
      </c>
      <c r="L1294" s="49">
        <v>2.5663149999999999E-2</v>
      </c>
      <c r="M1294" s="49">
        <v>2.8548500000000001E-2</v>
      </c>
      <c r="N1294" s="49">
        <v>-1.55175E-2</v>
      </c>
      <c r="O1294" s="49">
        <v>-5.2059580000000001E-2</v>
      </c>
      <c r="P1294" s="49">
        <v>-3.0648209999999999E-2</v>
      </c>
      <c r="Q1294" s="49">
        <v>-1.55175E-2</v>
      </c>
      <c r="R1294" s="49">
        <v>-3.8680000000000002E-4</v>
      </c>
      <c r="S1294" s="49">
        <v>2.1024580000000001E-2</v>
      </c>
      <c r="T1294" s="49" t="s">
        <v>19</v>
      </c>
      <c r="W1294" s="7"/>
    </row>
    <row r="1295" spans="1:23" x14ac:dyDescent="0.25">
      <c r="A1295" s="49" t="str">
        <f t="shared" si="20"/>
        <v>41852North Coast and North BayN/A_6All</v>
      </c>
      <c r="B1295" s="7">
        <v>41852</v>
      </c>
      <c r="C1295" s="49">
        <v>6</v>
      </c>
      <c r="D1295" s="49" t="s">
        <v>47</v>
      </c>
      <c r="E1295" s="49">
        <v>0.49459494999999998</v>
      </c>
      <c r="F1295" s="49">
        <v>0.48290136</v>
      </c>
      <c r="G1295" s="49" t="s">
        <v>33</v>
      </c>
      <c r="H1295" s="49">
        <v>1749.1590000000001</v>
      </c>
      <c r="I1295" s="49">
        <v>8779.0259999999998</v>
      </c>
      <c r="J1295" s="49">
        <v>55.28022</v>
      </c>
      <c r="K1295" s="49">
        <v>5.7060100000000001E-3</v>
      </c>
      <c r="L1295" s="49">
        <v>1.0969670000000001E-2</v>
      </c>
      <c r="M1295" s="49">
        <v>1.2364999999999999E-2</v>
      </c>
      <c r="N1295" s="49">
        <v>1.169359E-2</v>
      </c>
      <c r="O1295" s="49">
        <v>-4.1336100000000002E-3</v>
      </c>
      <c r="P1295" s="49">
        <v>5.1401399999999996E-3</v>
      </c>
      <c r="Q1295" s="49">
        <v>1.169359E-2</v>
      </c>
      <c r="R1295" s="49">
        <v>1.8247039999999999E-2</v>
      </c>
      <c r="S1295" s="49">
        <v>2.752079E-2</v>
      </c>
      <c r="T1295" s="49" t="s">
        <v>19</v>
      </c>
      <c r="W1295" s="7"/>
    </row>
    <row r="1296" spans="1:23" x14ac:dyDescent="0.25">
      <c r="A1296" s="49" t="str">
        <f t="shared" si="20"/>
        <v>41852North Coast and North BayN/A_20All</v>
      </c>
      <c r="B1296" s="7">
        <v>41852</v>
      </c>
      <c r="C1296" s="49">
        <v>20</v>
      </c>
      <c r="D1296" s="49" t="s">
        <v>47</v>
      </c>
      <c r="E1296" s="49">
        <v>1.4193210000000001</v>
      </c>
      <c r="F1296" s="49">
        <v>1.4647979</v>
      </c>
      <c r="G1296" s="49" t="s">
        <v>33</v>
      </c>
      <c r="H1296" s="49">
        <v>1749.1590000000001</v>
      </c>
      <c r="I1296" s="49">
        <v>8779.0259999999998</v>
      </c>
      <c r="J1296" s="49">
        <v>77.705290000000005</v>
      </c>
      <c r="K1296" s="49">
        <v>1.743186E-2</v>
      </c>
      <c r="L1296" s="49">
        <v>3.649645E-2</v>
      </c>
      <c r="M1296" s="49">
        <v>4.0445799999999997E-2</v>
      </c>
      <c r="N1296" s="49">
        <v>-4.5476900000000001E-2</v>
      </c>
      <c r="O1296" s="49">
        <v>-9.7247520000000004E-2</v>
      </c>
      <c r="P1296" s="49">
        <v>-6.6913169999999994E-2</v>
      </c>
      <c r="Q1296" s="49">
        <v>-4.5476900000000001E-2</v>
      </c>
      <c r="R1296" s="49">
        <v>-2.404063E-2</v>
      </c>
      <c r="S1296" s="49">
        <v>6.29372E-3</v>
      </c>
      <c r="T1296" s="49" t="s">
        <v>19</v>
      </c>
      <c r="W1296" s="7"/>
    </row>
    <row r="1297" spans="1:23" x14ac:dyDescent="0.25">
      <c r="A1297" s="49" t="str">
        <f t="shared" si="20"/>
        <v>41852North Coast and North BayN/A_11All</v>
      </c>
      <c r="B1297" s="7">
        <v>41852</v>
      </c>
      <c r="C1297" s="49">
        <v>11</v>
      </c>
      <c r="D1297" s="49" t="s">
        <v>47</v>
      </c>
      <c r="E1297" s="49">
        <v>0.60542448999999998</v>
      </c>
      <c r="F1297" s="49">
        <v>0.61394947</v>
      </c>
      <c r="G1297" s="49" t="s">
        <v>33</v>
      </c>
      <c r="H1297" s="49">
        <v>1749.1590000000001</v>
      </c>
      <c r="I1297" s="49">
        <v>8779.0259999999998</v>
      </c>
      <c r="J1297" s="49">
        <v>73.111959999999996</v>
      </c>
      <c r="K1297" s="49">
        <v>1.20109E-2</v>
      </c>
      <c r="L1297" s="49">
        <v>2.0593259999999999E-2</v>
      </c>
      <c r="M1297" s="49">
        <v>2.384E-2</v>
      </c>
      <c r="N1297" s="49">
        <v>-8.5249799999999997E-3</v>
      </c>
      <c r="O1297" s="49">
        <v>-3.9040180000000001E-2</v>
      </c>
      <c r="P1297" s="49">
        <v>-2.1160180000000001E-2</v>
      </c>
      <c r="Q1297" s="49">
        <v>-8.5249799999999997E-3</v>
      </c>
      <c r="R1297" s="49">
        <v>4.1102200000000004E-3</v>
      </c>
      <c r="S1297" s="49">
        <v>2.1990220000000001E-2</v>
      </c>
      <c r="T1297" s="49" t="s">
        <v>19</v>
      </c>
      <c r="W1297" s="7"/>
    </row>
    <row r="1298" spans="1:23" x14ac:dyDescent="0.25">
      <c r="A1298" s="49" t="str">
        <f t="shared" si="20"/>
        <v>41893North Coast and North BayN/A_23All</v>
      </c>
      <c r="B1298" s="7">
        <v>41893</v>
      </c>
      <c r="C1298" s="49">
        <v>23</v>
      </c>
      <c r="D1298" s="49" t="s">
        <v>47</v>
      </c>
      <c r="E1298" s="49">
        <v>0.96145331000000001</v>
      </c>
      <c r="F1298" s="49">
        <v>0.90649078000000005</v>
      </c>
      <c r="G1298" s="49" t="s">
        <v>33</v>
      </c>
      <c r="H1298" s="49">
        <v>5927.2020000000002</v>
      </c>
      <c r="I1298" s="49">
        <v>6566.6469999999999</v>
      </c>
      <c r="J1298" s="49">
        <v>62.398960000000002</v>
      </c>
      <c r="K1298" s="49">
        <v>3.6397819999999997E-2</v>
      </c>
      <c r="L1298" s="49">
        <v>1.179941E-2</v>
      </c>
      <c r="M1298" s="49">
        <v>3.8262600000000001E-2</v>
      </c>
      <c r="N1298" s="49">
        <v>5.4962530000000002E-2</v>
      </c>
      <c r="O1298" s="49">
        <v>5.9864000000000002E-3</v>
      </c>
      <c r="P1298" s="49">
        <v>3.4683350000000002E-2</v>
      </c>
      <c r="Q1298" s="49">
        <v>5.4962530000000002E-2</v>
      </c>
      <c r="R1298" s="49">
        <v>7.5241710000000003E-2</v>
      </c>
      <c r="S1298" s="49">
        <v>0.10393866</v>
      </c>
      <c r="T1298" s="49" t="s">
        <v>19</v>
      </c>
      <c r="W1298" s="7"/>
    </row>
    <row r="1299" spans="1:23" x14ac:dyDescent="0.25">
      <c r="A1299" s="49" t="str">
        <f t="shared" si="20"/>
        <v>41893North Coast and North BayN/A_21All</v>
      </c>
      <c r="B1299" s="7">
        <v>41893</v>
      </c>
      <c r="C1299" s="49">
        <v>21</v>
      </c>
      <c r="D1299" s="49" t="s">
        <v>47</v>
      </c>
      <c r="E1299" s="49">
        <v>1.3224773999999999</v>
      </c>
      <c r="F1299" s="49">
        <v>1.3622424</v>
      </c>
      <c r="G1299" s="49" t="s">
        <v>33</v>
      </c>
      <c r="H1299" s="49">
        <v>5927.2020000000002</v>
      </c>
      <c r="I1299" s="49">
        <v>6566.6469999999999</v>
      </c>
      <c r="J1299" s="49">
        <v>68.670339999999996</v>
      </c>
      <c r="K1299" s="49">
        <v>4.6480199999999999E-2</v>
      </c>
      <c r="L1299" s="49">
        <v>1.6939849999999999E-2</v>
      </c>
      <c r="M1299" s="49">
        <v>4.9470899999999998E-2</v>
      </c>
      <c r="N1299" s="49">
        <v>-3.9765000000000002E-2</v>
      </c>
      <c r="O1299" s="49">
        <v>-0.10308775000000001</v>
      </c>
      <c r="P1299" s="49">
        <v>-6.5984580000000001E-2</v>
      </c>
      <c r="Q1299" s="49">
        <v>-3.9765000000000002E-2</v>
      </c>
      <c r="R1299" s="49">
        <v>-1.3545420000000001E-2</v>
      </c>
      <c r="S1299" s="49">
        <v>2.3557749999999999E-2</v>
      </c>
      <c r="T1299" s="49" t="s">
        <v>19</v>
      </c>
      <c r="W1299" s="7"/>
    </row>
    <row r="1300" spans="1:23" x14ac:dyDescent="0.25">
      <c r="A1300" s="49" t="str">
        <f t="shared" si="20"/>
        <v>41893North Coast and North BayN/A_17All</v>
      </c>
      <c r="B1300" s="7">
        <v>41893</v>
      </c>
      <c r="C1300" s="49">
        <v>17</v>
      </c>
      <c r="D1300" s="49" t="s">
        <v>47</v>
      </c>
      <c r="E1300" s="49">
        <v>1.3967071</v>
      </c>
      <c r="F1300" s="49">
        <v>1.1170903999999999</v>
      </c>
      <c r="G1300" s="49" t="s">
        <v>33</v>
      </c>
      <c r="H1300" s="49">
        <v>5927.2020000000002</v>
      </c>
      <c r="I1300" s="49">
        <v>6566.6469999999999</v>
      </c>
      <c r="J1300" s="49">
        <v>92.813130000000001</v>
      </c>
      <c r="K1300" s="49">
        <v>6.835455E-2</v>
      </c>
      <c r="L1300" s="49">
        <v>1.7325380000000001E-2</v>
      </c>
      <c r="M1300" s="49">
        <v>7.0515999999999995E-2</v>
      </c>
      <c r="N1300" s="49">
        <v>0.2796167</v>
      </c>
      <c r="O1300" s="49">
        <v>0.18935621999999999</v>
      </c>
      <c r="P1300" s="49">
        <v>0.24224322000000001</v>
      </c>
      <c r="Q1300" s="49">
        <v>0.2796167</v>
      </c>
      <c r="R1300" s="49">
        <v>0.31699018000000001</v>
      </c>
      <c r="S1300" s="49">
        <v>0.36987718000000003</v>
      </c>
      <c r="T1300" s="49" t="s">
        <v>19</v>
      </c>
      <c r="W1300" s="7"/>
    </row>
    <row r="1301" spans="1:23" x14ac:dyDescent="0.25">
      <c r="A1301" s="49" t="str">
        <f t="shared" si="20"/>
        <v>41893North Coast and North BayN/A_13All</v>
      </c>
      <c r="B1301" s="7">
        <v>41893</v>
      </c>
      <c r="C1301" s="49">
        <v>13</v>
      </c>
      <c r="D1301" s="49" t="s">
        <v>47</v>
      </c>
      <c r="E1301" s="49">
        <v>0.58623013999999996</v>
      </c>
      <c r="F1301" s="49">
        <v>0.51518231000000003</v>
      </c>
      <c r="G1301" s="49" t="s">
        <v>33</v>
      </c>
      <c r="H1301" s="49">
        <v>5927.2020000000002</v>
      </c>
      <c r="I1301" s="49">
        <v>6566.6469999999999</v>
      </c>
      <c r="J1301" s="49">
        <v>82.589010000000002</v>
      </c>
      <c r="K1301" s="49">
        <v>4.2285099999999999E-2</v>
      </c>
      <c r="L1301" s="49">
        <v>1.527179E-2</v>
      </c>
      <c r="M1301" s="49">
        <v>4.4958400000000003E-2</v>
      </c>
      <c r="N1301" s="49">
        <v>7.1047830000000006E-2</v>
      </c>
      <c r="O1301" s="49">
        <v>1.350108E-2</v>
      </c>
      <c r="P1301" s="49">
        <v>4.7219879999999999E-2</v>
      </c>
      <c r="Q1301" s="49">
        <v>7.1047830000000006E-2</v>
      </c>
      <c r="R1301" s="49">
        <v>9.4875780000000007E-2</v>
      </c>
      <c r="S1301" s="49">
        <v>0.12859458000000001</v>
      </c>
      <c r="T1301" s="49" t="s">
        <v>19</v>
      </c>
      <c r="W1301" s="7"/>
    </row>
    <row r="1302" spans="1:23" x14ac:dyDescent="0.25">
      <c r="A1302" s="49" t="str">
        <f t="shared" si="20"/>
        <v>41893North Coast and North BayN/A_12All</v>
      </c>
      <c r="B1302" s="7">
        <v>41893</v>
      </c>
      <c r="C1302" s="49">
        <v>12</v>
      </c>
      <c r="D1302" s="49" t="s">
        <v>47</v>
      </c>
      <c r="E1302" s="49">
        <v>0.56685470000000004</v>
      </c>
      <c r="F1302" s="49">
        <v>0.49296241000000002</v>
      </c>
      <c r="G1302" s="49" t="s">
        <v>33</v>
      </c>
      <c r="H1302" s="49">
        <v>5927.2020000000002</v>
      </c>
      <c r="I1302" s="49">
        <v>6566.6469999999999</v>
      </c>
      <c r="J1302" s="49">
        <v>76.157809999999998</v>
      </c>
      <c r="K1302" s="49">
        <v>4.0096159999999999E-2</v>
      </c>
      <c r="L1302" s="49">
        <v>1.3963929999999999E-2</v>
      </c>
      <c r="M1302" s="49">
        <v>4.2458099999999999E-2</v>
      </c>
      <c r="N1302" s="49">
        <v>7.3892289999999999E-2</v>
      </c>
      <c r="O1302" s="49">
        <v>1.9545920000000001E-2</v>
      </c>
      <c r="P1302" s="49">
        <v>5.1389499999999998E-2</v>
      </c>
      <c r="Q1302" s="49">
        <v>7.3892289999999999E-2</v>
      </c>
      <c r="R1302" s="49">
        <v>9.6395079999999994E-2</v>
      </c>
      <c r="S1302" s="49">
        <v>0.12823866</v>
      </c>
      <c r="T1302" s="49" t="s">
        <v>19</v>
      </c>
      <c r="W1302" s="7"/>
    </row>
    <row r="1303" spans="1:23" x14ac:dyDescent="0.25">
      <c r="A1303" s="49" t="str">
        <f t="shared" si="20"/>
        <v>41893North Coast and North BayN/A_8All</v>
      </c>
      <c r="B1303" s="7">
        <v>41893</v>
      </c>
      <c r="C1303" s="49">
        <v>8</v>
      </c>
      <c r="D1303" s="49" t="s">
        <v>47</v>
      </c>
      <c r="E1303" s="49">
        <v>0.71967020999999998</v>
      </c>
      <c r="F1303" s="49">
        <v>0.68791915000000003</v>
      </c>
      <c r="G1303" s="49" t="s">
        <v>33</v>
      </c>
      <c r="H1303" s="49">
        <v>5927.2020000000002</v>
      </c>
      <c r="I1303" s="49">
        <v>6566.6469999999999</v>
      </c>
      <c r="J1303" s="49">
        <v>54.011020000000002</v>
      </c>
      <c r="K1303" s="49">
        <v>2.7287499999999999E-2</v>
      </c>
      <c r="L1303" s="49">
        <v>8.4108700000000008E-3</v>
      </c>
      <c r="M1303" s="49">
        <v>2.8554300000000001E-2</v>
      </c>
      <c r="N1303" s="49">
        <v>3.1751059999999998E-2</v>
      </c>
      <c r="O1303" s="49">
        <v>-4.7984400000000002E-3</v>
      </c>
      <c r="P1303" s="49">
        <v>1.6617280000000002E-2</v>
      </c>
      <c r="Q1303" s="49">
        <v>3.1751059999999998E-2</v>
      </c>
      <c r="R1303" s="49">
        <v>4.6884839999999997E-2</v>
      </c>
      <c r="S1303" s="49">
        <v>6.8300559999999996E-2</v>
      </c>
      <c r="T1303" s="49" t="s">
        <v>19</v>
      </c>
      <c r="W1303" s="7"/>
    </row>
    <row r="1304" spans="1:23" x14ac:dyDescent="0.25">
      <c r="A1304" s="49" t="str">
        <f t="shared" si="20"/>
        <v>41893North Coast and North BayN/A_5All</v>
      </c>
      <c r="B1304" s="7">
        <v>41893</v>
      </c>
      <c r="C1304" s="49">
        <v>5</v>
      </c>
      <c r="D1304" s="49" t="s">
        <v>47</v>
      </c>
      <c r="E1304" s="49">
        <v>0.46803293000000001</v>
      </c>
      <c r="F1304" s="49">
        <v>0.46735590999999999</v>
      </c>
      <c r="G1304" s="49" t="s">
        <v>33</v>
      </c>
      <c r="H1304" s="49">
        <v>5927.2020000000002</v>
      </c>
      <c r="I1304" s="49">
        <v>6566.6469999999999</v>
      </c>
      <c r="J1304" s="49">
        <v>55.730629999999998</v>
      </c>
      <c r="K1304" s="49">
        <v>1.600884E-2</v>
      </c>
      <c r="L1304" s="49">
        <v>6.0201899999999999E-3</v>
      </c>
      <c r="M1304" s="49">
        <v>1.7103400000000001E-2</v>
      </c>
      <c r="N1304" s="49">
        <v>6.7701999999999997E-4</v>
      </c>
      <c r="O1304" s="49">
        <v>-2.1215330000000001E-2</v>
      </c>
      <c r="P1304" s="49">
        <v>-8.3877799999999992E-3</v>
      </c>
      <c r="Q1304" s="49">
        <v>6.7701999999999997E-4</v>
      </c>
      <c r="R1304" s="49">
        <v>9.74182E-3</v>
      </c>
      <c r="S1304" s="49">
        <v>2.2569369999999998E-2</v>
      </c>
      <c r="T1304" s="49" t="s">
        <v>19</v>
      </c>
      <c r="W1304" s="7"/>
    </row>
    <row r="1305" spans="1:23" x14ac:dyDescent="0.25">
      <c r="A1305" s="49" t="str">
        <f t="shared" si="20"/>
        <v>41893North Coast and North BayN/A_24All</v>
      </c>
      <c r="B1305" s="7">
        <v>41893</v>
      </c>
      <c r="C1305" s="49">
        <v>24</v>
      </c>
      <c r="D1305" s="49" t="s">
        <v>47</v>
      </c>
      <c r="E1305" s="49">
        <v>0.76117473999999996</v>
      </c>
      <c r="F1305" s="49">
        <v>0.69863405999999995</v>
      </c>
      <c r="G1305" s="49" t="s">
        <v>33</v>
      </c>
      <c r="H1305" s="49">
        <v>5927.2020000000002</v>
      </c>
      <c r="I1305" s="49">
        <v>6566.6469999999999</v>
      </c>
      <c r="J1305" s="49">
        <v>60.622579999999999</v>
      </c>
      <c r="K1305" s="49">
        <v>3.2795570000000003E-2</v>
      </c>
      <c r="L1305" s="49">
        <v>9.4529499999999999E-3</v>
      </c>
      <c r="M1305" s="49">
        <v>3.41307E-2</v>
      </c>
      <c r="N1305" s="49">
        <v>6.2540680000000001E-2</v>
      </c>
      <c r="O1305" s="49">
        <v>1.8853379999999999E-2</v>
      </c>
      <c r="P1305" s="49">
        <v>4.4451409999999997E-2</v>
      </c>
      <c r="Q1305" s="49">
        <v>6.2540680000000001E-2</v>
      </c>
      <c r="R1305" s="49">
        <v>8.0629950000000006E-2</v>
      </c>
      <c r="S1305" s="49">
        <v>0.10622798</v>
      </c>
      <c r="T1305" s="49" t="s">
        <v>19</v>
      </c>
      <c r="W1305" s="7"/>
    </row>
    <row r="1306" spans="1:23" x14ac:dyDescent="0.25">
      <c r="A1306" s="49" t="str">
        <f t="shared" si="20"/>
        <v>41893North Coast and North BayN/A_3All</v>
      </c>
      <c r="B1306" s="7">
        <v>41893</v>
      </c>
      <c r="C1306" s="49">
        <v>3</v>
      </c>
      <c r="D1306" s="49" t="s">
        <v>47</v>
      </c>
      <c r="E1306" s="49">
        <v>0.48344041999999998</v>
      </c>
      <c r="F1306" s="49">
        <v>0.47793506000000002</v>
      </c>
      <c r="G1306" s="49" t="s">
        <v>33</v>
      </c>
      <c r="H1306" s="49">
        <v>5927.2020000000002</v>
      </c>
      <c r="I1306" s="49">
        <v>6566.6469999999999</v>
      </c>
      <c r="J1306" s="49">
        <v>59.402970000000003</v>
      </c>
      <c r="K1306" s="49">
        <v>1.830391E-2</v>
      </c>
      <c r="L1306" s="49">
        <v>6.2839699999999998E-3</v>
      </c>
      <c r="M1306" s="49">
        <v>1.9352600000000001E-2</v>
      </c>
      <c r="N1306" s="49">
        <v>5.5053599999999999E-3</v>
      </c>
      <c r="O1306" s="49">
        <v>-1.926597E-2</v>
      </c>
      <c r="P1306" s="49">
        <v>-4.7515200000000004E-3</v>
      </c>
      <c r="Q1306" s="49">
        <v>5.5053599999999999E-3</v>
      </c>
      <c r="R1306" s="49">
        <v>1.576224E-2</v>
      </c>
      <c r="S1306" s="49">
        <v>3.0276689999999998E-2</v>
      </c>
      <c r="T1306" s="49" t="s">
        <v>19</v>
      </c>
      <c r="W1306" s="7"/>
    </row>
    <row r="1307" spans="1:23" x14ac:dyDescent="0.25">
      <c r="A1307" s="49" t="str">
        <f t="shared" si="20"/>
        <v>41893North Coast and North BayN/A_7All</v>
      </c>
      <c r="B1307" s="7">
        <v>41893</v>
      </c>
      <c r="C1307" s="49">
        <v>7</v>
      </c>
      <c r="D1307" s="49" t="s">
        <v>47</v>
      </c>
      <c r="E1307" s="49">
        <v>0.63424913000000005</v>
      </c>
      <c r="F1307" s="49">
        <v>0.61761259999999996</v>
      </c>
      <c r="G1307" s="49" t="s">
        <v>33</v>
      </c>
      <c r="H1307" s="49">
        <v>5927.2020000000002</v>
      </c>
      <c r="I1307" s="49">
        <v>6566.6469999999999</v>
      </c>
      <c r="J1307" s="49">
        <v>53.672840000000001</v>
      </c>
      <c r="K1307" s="49">
        <v>2.3886850000000001E-2</v>
      </c>
      <c r="L1307" s="49">
        <v>7.6230100000000004E-3</v>
      </c>
      <c r="M1307" s="49">
        <v>2.5073700000000001E-2</v>
      </c>
      <c r="N1307" s="49">
        <v>1.663653E-2</v>
      </c>
      <c r="O1307" s="49">
        <v>-1.5457810000000001E-2</v>
      </c>
      <c r="P1307" s="49">
        <v>3.34747E-3</v>
      </c>
      <c r="Q1307" s="49">
        <v>1.663653E-2</v>
      </c>
      <c r="R1307" s="49">
        <v>2.9925589999999998E-2</v>
      </c>
      <c r="S1307" s="49">
        <v>4.8730870000000003E-2</v>
      </c>
      <c r="T1307" s="49" t="s">
        <v>19</v>
      </c>
      <c r="W1307" s="7"/>
    </row>
    <row r="1308" spans="1:23" x14ac:dyDescent="0.25">
      <c r="A1308" s="49" t="str">
        <f t="shared" si="20"/>
        <v>41893North Coast and North BayN/A_16All</v>
      </c>
      <c r="B1308" s="7">
        <v>41893</v>
      </c>
      <c r="C1308" s="49">
        <v>16</v>
      </c>
      <c r="D1308" s="49" t="s">
        <v>47</v>
      </c>
      <c r="E1308" s="49">
        <v>1.0554774</v>
      </c>
      <c r="F1308" s="49">
        <v>0.87341391000000002</v>
      </c>
      <c r="G1308" s="49" t="s">
        <v>33</v>
      </c>
      <c r="H1308" s="49">
        <v>5927.2020000000002</v>
      </c>
      <c r="I1308" s="49">
        <v>6566.6469999999999</v>
      </c>
      <c r="J1308" s="49">
        <v>93.736810000000006</v>
      </c>
      <c r="K1308" s="49">
        <v>5.892729E-2</v>
      </c>
      <c r="L1308" s="49">
        <v>1.6870710000000001E-2</v>
      </c>
      <c r="M1308" s="49">
        <v>6.1294700000000001E-2</v>
      </c>
      <c r="N1308" s="49">
        <v>0.18206348999999999</v>
      </c>
      <c r="O1308" s="49">
        <v>0.10360627</v>
      </c>
      <c r="P1308" s="49">
        <v>0.1495773</v>
      </c>
      <c r="Q1308" s="49">
        <v>0.18206348999999999</v>
      </c>
      <c r="R1308" s="49">
        <v>0.21454967999999999</v>
      </c>
      <c r="S1308" s="49">
        <v>0.26052070999999999</v>
      </c>
      <c r="T1308" s="49" t="s">
        <v>19</v>
      </c>
      <c r="W1308" s="7"/>
    </row>
    <row r="1309" spans="1:23" x14ac:dyDescent="0.25">
      <c r="A1309" s="49" t="str">
        <f t="shared" si="20"/>
        <v>41893North Coast and North BayN/A_6All</v>
      </c>
      <c r="B1309" s="7">
        <v>41893</v>
      </c>
      <c r="C1309" s="49">
        <v>6</v>
      </c>
      <c r="D1309" s="49" t="s">
        <v>47</v>
      </c>
      <c r="E1309" s="49">
        <v>0.50562996999999998</v>
      </c>
      <c r="F1309" s="49">
        <v>0.51633275000000001</v>
      </c>
      <c r="G1309" s="49" t="s">
        <v>33</v>
      </c>
      <c r="H1309" s="49">
        <v>5927.2020000000002</v>
      </c>
      <c r="I1309" s="49">
        <v>6566.6469999999999</v>
      </c>
      <c r="J1309" s="49">
        <v>54.950229999999998</v>
      </c>
      <c r="K1309" s="49">
        <v>1.729321E-2</v>
      </c>
      <c r="L1309" s="49">
        <v>6.68572E-3</v>
      </c>
      <c r="M1309" s="49">
        <v>1.8540600000000001E-2</v>
      </c>
      <c r="N1309" s="49">
        <v>-1.070278E-2</v>
      </c>
      <c r="O1309" s="49">
        <v>-3.443475E-2</v>
      </c>
      <c r="P1309" s="49">
        <v>-2.05293E-2</v>
      </c>
      <c r="Q1309" s="49">
        <v>-1.070278E-2</v>
      </c>
      <c r="R1309" s="49">
        <v>-8.7626000000000002E-4</v>
      </c>
      <c r="S1309" s="49">
        <v>1.302919E-2</v>
      </c>
      <c r="T1309" s="49" t="s">
        <v>19</v>
      </c>
      <c r="W1309" s="7"/>
    </row>
    <row r="1310" spans="1:23" x14ac:dyDescent="0.25">
      <c r="A1310" s="49" t="str">
        <f t="shared" si="20"/>
        <v>41893North Coast and North BayN/A_20All</v>
      </c>
      <c r="B1310" s="7">
        <v>41893</v>
      </c>
      <c r="C1310" s="49">
        <v>20</v>
      </c>
      <c r="D1310" s="49" t="s">
        <v>47</v>
      </c>
      <c r="E1310" s="49">
        <v>1.4329204</v>
      </c>
      <c r="F1310" s="49">
        <v>1.5622231</v>
      </c>
      <c r="G1310" s="49" t="s">
        <v>33</v>
      </c>
      <c r="H1310" s="49">
        <v>5927.2020000000002</v>
      </c>
      <c r="I1310" s="49">
        <v>6566.6469999999999</v>
      </c>
      <c r="J1310" s="49">
        <v>75.502499999999998</v>
      </c>
      <c r="K1310" s="49">
        <v>5.3016340000000002E-2</v>
      </c>
      <c r="L1310" s="49">
        <v>1.9767059999999999E-2</v>
      </c>
      <c r="M1310" s="49">
        <v>5.65815E-2</v>
      </c>
      <c r="N1310" s="49">
        <v>-0.12930269999999999</v>
      </c>
      <c r="O1310" s="49">
        <v>-0.20172702000000001</v>
      </c>
      <c r="P1310" s="49">
        <v>-0.15929088999999999</v>
      </c>
      <c r="Q1310" s="49">
        <v>-0.12930269999999999</v>
      </c>
      <c r="R1310" s="49">
        <v>-9.93145E-2</v>
      </c>
      <c r="S1310" s="49">
        <v>-5.6878379999999999E-2</v>
      </c>
      <c r="T1310" s="49" t="s">
        <v>19</v>
      </c>
      <c r="W1310" s="7"/>
    </row>
    <row r="1311" spans="1:23" x14ac:dyDescent="0.25">
      <c r="A1311" s="49" t="str">
        <f t="shared" si="20"/>
        <v>41893North Coast and North BayN/A_11All</v>
      </c>
      <c r="B1311" s="7">
        <v>41893</v>
      </c>
      <c r="C1311" s="49">
        <v>11</v>
      </c>
      <c r="D1311" s="49" t="s">
        <v>47</v>
      </c>
      <c r="E1311" s="49">
        <v>0.58160069999999997</v>
      </c>
      <c r="F1311" s="49">
        <v>0.51538161999999998</v>
      </c>
      <c r="G1311" s="49" t="s">
        <v>33</v>
      </c>
      <c r="H1311" s="49">
        <v>5927.2020000000002</v>
      </c>
      <c r="I1311" s="49">
        <v>6566.6469999999999</v>
      </c>
      <c r="J1311" s="49">
        <v>69.779390000000006</v>
      </c>
      <c r="K1311" s="49">
        <v>3.59791E-2</v>
      </c>
      <c r="L1311" s="49">
        <v>1.2619180000000001E-2</v>
      </c>
      <c r="M1311" s="49">
        <v>3.8127899999999999E-2</v>
      </c>
      <c r="N1311" s="49">
        <v>6.621908E-2</v>
      </c>
      <c r="O1311" s="49">
        <v>1.7415369999999999E-2</v>
      </c>
      <c r="P1311" s="49">
        <v>4.6011290000000003E-2</v>
      </c>
      <c r="Q1311" s="49">
        <v>6.621908E-2</v>
      </c>
      <c r="R1311" s="49">
        <v>8.6426870000000003E-2</v>
      </c>
      <c r="S1311" s="49">
        <v>0.11502279</v>
      </c>
      <c r="T1311" s="49" t="s">
        <v>19</v>
      </c>
      <c r="W1311" s="7"/>
    </row>
    <row r="1312" spans="1:23" x14ac:dyDescent="0.25">
      <c r="A1312" s="49" t="str">
        <f t="shared" si="20"/>
        <v>41893North Coast and North BayN/A_14All</v>
      </c>
      <c r="B1312" s="7">
        <v>41893</v>
      </c>
      <c r="C1312" s="49">
        <v>14</v>
      </c>
      <c r="D1312" s="49" t="s">
        <v>47</v>
      </c>
      <c r="E1312" s="49">
        <v>0.66941497999999999</v>
      </c>
      <c r="F1312" s="49">
        <v>0.59415675999999995</v>
      </c>
      <c r="G1312" s="49" t="s">
        <v>33</v>
      </c>
      <c r="H1312" s="49">
        <v>5927.2020000000002</v>
      </c>
      <c r="I1312" s="49">
        <v>6566.6469999999999</v>
      </c>
      <c r="J1312" s="49">
        <v>89.084000000000003</v>
      </c>
      <c r="K1312" s="49">
        <v>4.7522990000000001E-2</v>
      </c>
      <c r="L1312" s="49">
        <v>1.643851E-2</v>
      </c>
      <c r="M1312" s="49">
        <v>5.0285799999999999E-2</v>
      </c>
      <c r="N1312" s="49">
        <v>7.5258220000000001E-2</v>
      </c>
      <c r="O1312" s="49">
        <v>1.08924E-2</v>
      </c>
      <c r="P1312" s="49">
        <v>4.8606749999999997E-2</v>
      </c>
      <c r="Q1312" s="49">
        <v>7.5258220000000001E-2</v>
      </c>
      <c r="R1312" s="49">
        <v>0.10190969</v>
      </c>
      <c r="S1312" s="49">
        <v>0.13962404</v>
      </c>
      <c r="T1312" s="49" t="s">
        <v>19</v>
      </c>
      <c r="W1312" s="7"/>
    </row>
    <row r="1313" spans="1:23" x14ac:dyDescent="0.25">
      <c r="A1313" s="49" t="str">
        <f t="shared" si="20"/>
        <v>41893North Coast and North BayN/A_4All</v>
      </c>
      <c r="B1313" s="7">
        <v>41893</v>
      </c>
      <c r="C1313" s="49">
        <v>4</v>
      </c>
      <c r="D1313" s="49" t="s">
        <v>47</v>
      </c>
      <c r="E1313" s="49">
        <v>0.46159529999999999</v>
      </c>
      <c r="F1313" s="49">
        <v>0.47133733</v>
      </c>
      <c r="G1313" s="49" t="s">
        <v>33</v>
      </c>
      <c r="H1313" s="49">
        <v>5927.2020000000002</v>
      </c>
      <c r="I1313" s="49">
        <v>6566.6469999999999</v>
      </c>
      <c r="J1313" s="49">
        <v>57.568809999999999</v>
      </c>
      <c r="K1313" s="49">
        <v>1.6324419999999999E-2</v>
      </c>
      <c r="L1313" s="49">
        <v>6.12328E-3</v>
      </c>
      <c r="M1313" s="49">
        <v>1.7435099999999999E-2</v>
      </c>
      <c r="N1313" s="49">
        <v>-9.7420300000000005E-3</v>
      </c>
      <c r="O1313" s="49">
        <v>-3.2058959999999997E-2</v>
      </c>
      <c r="P1313" s="49">
        <v>-1.898263E-2</v>
      </c>
      <c r="Q1313" s="49">
        <v>-9.7420300000000005E-3</v>
      </c>
      <c r="R1313" s="49">
        <v>-5.0142999999999997E-4</v>
      </c>
      <c r="S1313" s="49">
        <v>1.25749E-2</v>
      </c>
      <c r="T1313" s="49" t="s">
        <v>19</v>
      </c>
      <c r="W1313" s="7"/>
    </row>
    <row r="1314" spans="1:23" x14ac:dyDescent="0.25">
      <c r="A1314" s="49" t="str">
        <f t="shared" si="20"/>
        <v>41893North Coast and North BayN/A_1All</v>
      </c>
      <c r="B1314" s="7">
        <v>41893</v>
      </c>
      <c r="C1314" s="49">
        <v>1</v>
      </c>
      <c r="D1314" s="49" t="s">
        <v>47</v>
      </c>
      <c r="E1314" s="49">
        <v>0.60635139000000005</v>
      </c>
      <c r="F1314" s="49">
        <v>0.57473943000000005</v>
      </c>
      <c r="G1314" s="49" t="s">
        <v>33</v>
      </c>
      <c r="H1314" s="49">
        <v>5927.2020000000002</v>
      </c>
      <c r="I1314" s="49">
        <v>6566.6469999999999</v>
      </c>
      <c r="J1314" s="49">
        <v>61.341180000000001</v>
      </c>
      <c r="K1314" s="49">
        <v>2.5633659999999999E-2</v>
      </c>
      <c r="L1314" s="49">
        <v>8.3572400000000002E-3</v>
      </c>
      <c r="M1314" s="49">
        <v>2.6961599999999999E-2</v>
      </c>
      <c r="N1314" s="49">
        <v>3.1611960000000001E-2</v>
      </c>
      <c r="O1314" s="49">
        <v>-2.8988899999999999E-3</v>
      </c>
      <c r="P1314" s="49">
        <v>1.732231E-2</v>
      </c>
      <c r="Q1314" s="49">
        <v>3.1611960000000001E-2</v>
      </c>
      <c r="R1314" s="49">
        <v>4.5901610000000002E-2</v>
      </c>
      <c r="S1314" s="49">
        <v>6.6122810000000004E-2</v>
      </c>
      <c r="T1314" s="49" t="s">
        <v>19</v>
      </c>
      <c r="W1314" s="7"/>
    </row>
    <row r="1315" spans="1:23" x14ac:dyDescent="0.25">
      <c r="A1315" s="49" t="str">
        <f t="shared" si="20"/>
        <v>41893North Coast and North BayN/A_19All</v>
      </c>
      <c r="B1315" s="7">
        <v>41893</v>
      </c>
      <c r="C1315" s="49">
        <v>19</v>
      </c>
      <c r="D1315" s="49" t="s">
        <v>47</v>
      </c>
      <c r="E1315" s="49">
        <v>1.548908</v>
      </c>
      <c r="F1315" s="49">
        <v>1.7065068000000001</v>
      </c>
      <c r="G1315" s="49" t="s">
        <v>33</v>
      </c>
      <c r="H1315" s="49">
        <v>5927.2020000000002</v>
      </c>
      <c r="I1315" s="49">
        <v>6566.6469999999999</v>
      </c>
      <c r="J1315" s="49">
        <v>83.456249999999997</v>
      </c>
      <c r="K1315" s="49">
        <v>6.1945710000000001E-2</v>
      </c>
      <c r="L1315" s="49">
        <v>2.1916290000000001E-2</v>
      </c>
      <c r="M1315" s="49">
        <v>6.57084E-2</v>
      </c>
      <c r="N1315" s="49">
        <v>-0.15759880000000001</v>
      </c>
      <c r="O1315" s="49">
        <v>-0.24170554999999999</v>
      </c>
      <c r="P1315" s="49">
        <v>-0.19242424999999999</v>
      </c>
      <c r="Q1315" s="49">
        <v>-0.15759880000000001</v>
      </c>
      <c r="R1315" s="49">
        <v>-0.12277335</v>
      </c>
      <c r="S1315" s="49">
        <v>-7.3492050000000003E-2</v>
      </c>
      <c r="T1315" s="49" t="s">
        <v>19</v>
      </c>
      <c r="W1315" s="7"/>
    </row>
    <row r="1316" spans="1:23" x14ac:dyDescent="0.25">
      <c r="A1316" s="49" t="str">
        <f t="shared" si="20"/>
        <v>41893North Coast and North BayN/A_22All</v>
      </c>
      <c r="B1316" s="7">
        <v>41893</v>
      </c>
      <c r="C1316" s="49">
        <v>22</v>
      </c>
      <c r="D1316" s="49" t="s">
        <v>47</v>
      </c>
      <c r="E1316" s="49">
        <v>1.1058631999999999</v>
      </c>
      <c r="F1316" s="49">
        <v>1.1396137</v>
      </c>
      <c r="G1316" s="49" t="s">
        <v>33</v>
      </c>
      <c r="H1316" s="49">
        <v>5927.2020000000002</v>
      </c>
      <c r="I1316" s="49">
        <v>6566.6469999999999</v>
      </c>
      <c r="J1316" s="49">
        <v>64.396960000000007</v>
      </c>
      <c r="K1316" s="49">
        <v>3.8616789999999998E-2</v>
      </c>
      <c r="L1316" s="49">
        <v>1.433075E-2</v>
      </c>
      <c r="M1316" s="49">
        <v>4.11901E-2</v>
      </c>
      <c r="N1316" s="49">
        <v>-3.3750500000000003E-2</v>
      </c>
      <c r="O1316" s="49">
        <v>-8.6473830000000002E-2</v>
      </c>
      <c r="P1316" s="49">
        <v>-5.5581249999999999E-2</v>
      </c>
      <c r="Q1316" s="49">
        <v>-3.3750500000000003E-2</v>
      </c>
      <c r="R1316" s="49">
        <v>-1.191975E-2</v>
      </c>
      <c r="S1316" s="49">
        <v>1.897283E-2</v>
      </c>
      <c r="T1316" s="49" t="s">
        <v>19</v>
      </c>
      <c r="W1316" s="7"/>
    </row>
    <row r="1317" spans="1:23" x14ac:dyDescent="0.25">
      <c r="A1317" s="49" t="str">
        <f t="shared" si="20"/>
        <v>41893North Coast and North BayN/A_9All</v>
      </c>
      <c r="B1317" s="7">
        <v>41893</v>
      </c>
      <c r="C1317" s="49">
        <v>9</v>
      </c>
      <c r="D1317" s="49" t="s">
        <v>47</v>
      </c>
      <c r="E1317" s="49">
        <v>0.65610365999999998</v>
      </c>
      <c r="F1317" s="49">
        <v>0.63058338999999997</v>
      </c>
      <c r="G1317" s="49" t="s">
        <v>33</v>
      </c>
      <c r="H1317" s="49">
        <v>5927.2020000000002</v>
      </c>
      <c r="I1317" s="49">
        <v>6566.6469999999999</v>
      </c>
      <c r="J1317" s="49">
        <v>58.904980000000002</v>
      </c>
      <c r="K1317" s="49">
        <v>2.8614420000000002E-2</v>
      </c>
      <c r="L1317" s="49">
        <v>8.66981E-3</v>
      </c>
      <c r="M1317" s="49">
        <v>2.9898999999999998E-2</v>
      </c>
      <c r="N1317" s="49">
        <v>2.5520270000000001E-2</v>
      </c>
      <c r="O1317" s="49">
        <v>-1.275045E-2</v>
      </c>
      <c r="P1317" s="49">
        <v>9.6737999999999998E-3</v>
      </c>
      <c r="Q1317" s="49">
        <v>2.5520270000000001E-2</v>
      </c>
      <c r="R1317" s="49">
        <v>4.1366739999999999E-2</v>
      </c>
      <c r="S1317" s="49">
        <v>6.3790990000000006E-2</v>
      </c>
      <c r="T1317" s="49" t="s">
        <v>19</v>
      </c>
      <c r="W1317" s="7"/>
    </row>
    <row r="1318" spans="1:23" x14ac:dyDescent="0.25">
      <c r="A1318" s="49" t="str">
        <f t="shared" si="20"/>
        <v>41893North Coast and North BayN/A_2All</v>
      </c>
      <c r="B1318" s="7">
        <v>41893</v>
      </c>
      <c r="C1318" s="49">
        <v>2</v>
      </c>
      <c r="D1318" s="49" t="s">
        <v>47</v>
      </c>
      <c r="E1318" s="49">
        <v>0.52050540000000001</v>
      </c>
      <c r="F1318" s="49">
        <v>0.51169803999999997</v>
      </c>
      <c r="G1318" s="49" t="s">
        <v>33</v>
      </c>
      <c r="H1318" s="49">
        <v>5927.2020000000002</v>
      </c>
      <c r="I1318" s="49">
        <v>6566.6469999999999</v>
      </c>
      <c r="J1318" s="49">
        <v>60.961759999999998</v>
      </c>
      <c r="K1318" s="49">
        <v>2.1480079999999999E-2</v>
      </c>
      <c r="L1318" s="49">
        <v>7.0577599999999997E-3</v>
      </c>
      <c r="M1318" s="49">
        <v>2.2609899999999999E-2</v>
      </c>
      <c r="N1318" s="49">
        <v>8.8073600000000002E-3</v>
      </c>
      <c r="O1318" s="49">
        <v>-2.0133310000000001E-2</v>
      </c>
      <c r="P1318" s="49">
        <v>-3.1758899999999998E-3</v>
      </c>
      <c r="Q1318" s="49">
        <v>8.8073600000000002E-3</v>
      </c>
      <c r="R1318" s="49">
        <v>2.0790610000000001E-2</v>
      </c>
      <c r="S1318" s="49">
        <v>3.7748030000000002E-2</v>
      </c>
      <c r="T1318" s="49" t="s">
        <v>19</v>
      </c>
      <c r="W1318" s="7"/>
    </row>
    <row r="1319" spans="1:23" x14ac:dyDescent="0.25">
      <c r="A1319" s="49" t="str">
        <f t="shared" si="20"/>
        <v>41893North Coast and North BayN/A_10All</v>
      </c>
      <c r="B1319" s="7">
        <v>41893</v>
      </c>
      <c r="C1319" s="49">
        <v>10</v>
      </c>
      <c r="D1319" s="49" t="s">
        <v>47</v>
      </c>
      <c r="E1319" s="49">
        <v>0.64008728000000004</v>
      </c>
      <c r="F1319" s="49">
        <v>0.57655453999999995</v>
      </c>
      <c r="G1319" s="49" t="s">
        <v>33</v>
      </c>
      <c r="H1319" s="49">
        <v>5927.2020000000002</v>
      </c>
      <c r="I1319" s="49">
        <v>6566.6469999999999</v>
      </c>
      <c r="J1319" s="49">
        <v>64.182370000000006</v>
      </c>
      <c r="K1319" s="49">
        <v>3.456526E-2</v>
      </c>
      <c r="L1319" s="49">
        <v>1.0764330000000001E-2</v>
      </c>
      <c r="M1319" s="49">
        <v>3.6202600000000001E-2</v>
      </c>
      <c r="N1319" s="49">
        <v>6.3532740000000004E-2</v>
      </c>
      <c r="O1319" s="49">
        <v>1.7193409999999999E-2</v>
      </c>
      <c r="P1319" s="49">
        <v>4.434536E-2</v>
      </c>
      <c r="Q1319" s="49">
        <v>6.3532740000000004E-2</v>
      </c>
      <c r="R1319" s="49">
        <v>8.2720119999999994E-2</v>
      </c>
      <c r="S1319" s="49">
        <v>0.10987207</v>
      </c>
      <c r="T1319" s="49" t="s">
        <v>19</v>
      </c>
      <c r="W1319" s="7"/>
    </row>
    <row r="1320" spans="1:23" x14ac:dyDescent="0.25">
      <c r="A1320" s="49" t="str">
        <f t="shared" si="20"/>
        <v>41893North Coast and North BayN/A_18All</v>
      </c>
      <c r="B1320" s="7">
        <v>41893</v>
      </c>
      <c r="C1320" s="49">
        <v>18</v>
      </c>
      <c r="D1320" s="49" t="s">
        <v>47</v>
      </c>
      <c r="E1320" s="49">
        <v>1.5776857</v>
      </c>
      <c r="F1320" s="49">
        <v>1.3074703999999999</v>
      </c>
      <c r="G1320" s="49" t="s">
        <v>33</v>
      </c>
      <c r="H1320" s="49">
        <v>5927.2020000000002</v>
      </c>
      <c r="I1320" s="49">
        <v>6566.6469999999999</v>
      </c>
      <c r="J1320" s="49">
        <v>88.673850000000002</v>
      </c>
      <c r="K1320" s="49">
        <v>6.7444279999999995E-2</v>
      </c>
      <c r="L1320" s="49">
        <v>1.6858100000000001E-2</v>
      </c>
      <c r="M1320" s="49">
        <v>6.9519300000000006E-2</v>
      </c>
      <c r="N1320" s="49">
        <v>0.27021529999999999</v>
      </c>
      <c r="O1320" s="49">
        <v>0.18123059999999999</v>
      </c>
      <c r="P1320" s="49">
        <v>0.23337007000000001</v>
      </c>
      <c r="Q1320" s="49">
        <v>0.27021529999999999</v>
      </c>
      <c r="R1320" s="49">
        <v>0.30706053</v>
      </c>
      <c r="S1320" s="49">
        <v>0.35920000000000002</v>
      </c>
      <c r="T1320" s="49" t="s">
        <v>19</v>
      </c>
      <c r="W1320" s="7"/>
    </row>
    <row r="1321" spans="1:23" x14ac:dyDescent="0.25">
      <c r="A1321" s="49" t="str">
        <f t="shared" si="20"/>
        <v>41893North Coast and North BayN/A_15All</v>
      </c>
      <c r="B1321" s="7">
        <v>41893</v>
      </c>
      <c r="C1321" s="49">
        <v>15</v>
      </c>
      <c r="D1321" s="49" t="s">
        <v>47</v>
      </c>
      <c r="E1321" s="49">
        <v>0.80510941000000003</v>
      </c>
      <c r="F1321" s="49">
        <v>0.73109354999999998</v>
      </c>
      <c r="G1321" s="49" t="s">
        <v>33</v>
      </c>
      <c r="H1321" s="49">
        <v>5927.2020000000002</v>
      </c>
      <c r="I1321" s="49">
        <v>6566.6469999999999</v>
      </c>
      <c r="J1321" s="49">
        <v>93.640789999999996</v>
      </c>
      <c r="K1321" s="49">
        <v>5.2298530000000003E-2</v>
      </c>
      <c r="L1321" s="49">
        <v>1.7436190000000001E-2</v>
      </c>
      <c r="M1321" s="49">
        <v>5.5128499999999997E-2</v>
      </c>
      <c r="N1321" s="49">
        <v>7.4015860000000003E-2</v>
      </c>
      <c r="O1321" s="49">
        <v>3.45138E-3</v>
      </c>
      <c r="P1321" s="49">
        <v>4.4797759999999999E-2</v>
      </c>
      <c r="Q1321" s="49">
        <v>7.4015860000000003E-2</v>
      </c>
      <c r="R1321" s="49">
        <v>0.10323396999999999</v>
      </c>
      <c r="S1321" s="49">
        <v>0.14458034</v>
      </c>
      <c r="T1321" s="49" t="s">
        <v>19</v>
      </c>
      <c r="W1321" s="7"/>
    </row>
    <row r="1322" spans="1:23" x14ac:dyDescent="0.25">
      <c r="A1322" s="49" t="str">
        <f t="shared" si="20"/>
        <v>41820OtherN/A_10All</v>
      </c>
      <c r="B1322" s="7">
        <v>41820</v>
      </c>
      <c r="C1322" s="49">
        <v>10</v>
      </c>
      <c r="D1322" s="49" t="s">
        <v>13</v>
      </c>
      <c r="E1322" s="49">
        <v>0.98500529999999997</v>
      </c>
      <c r="F1322" s="49">
        <v>0.99430078</v>
      </c>
      <c r="G1322" s="49" t="s">
        <v>33</v>
      </c>
      <c r="H1322" s="49">
        <v>4989.6850000000004</v>
      </c>
      <c r="I1322" s="49">
        <v>25355.253000000001</v>
      </c>
      <c r="J1322" s="49">
        <v>84.688869999999994</v>
      </c>
      <c r="K1322" s="49">
        <v>8.5044500000000002E-3</v>
      </c>
      <c r="L1322" s="49">
        <v>1.769985E-2</v>
      </c>
      <c r="M1322" s="49">
        <v>1.9637000000000002E-2</v>
      </c>
      <c r="N1322" s="49">
        <v>-9.2954800000000001E-3</v>
      </c>
      <c r="O1322" s="49">
        <v>-3.4430839999999997E-2</v>
      </c>
      <c r="P1322" s="49">
        <v>-1.9703089999999999E-2</v>
      </c>
      <c r="Q1322" s="49">
        <v>-9.2954800000000001E-3</v>
      </c>
      <c r="R1322" s="49">
        <v>1.11213E-3</v>
      </c>
      <c r="S1322" s="49">
        <v>1.5839880000000001E-2</v>
      </c>
      <c r="T1322" s="49" t="s">
        <v>19</v>
      </c>
      <c r="W1322" s="7"/>
    </row>
    <row r="1323" spans="1:23" x14ac:dyDescent="0.25">
      <c r="A1323" s="49" t="str">
        <f t="shared" si="20"/>
        <v>41820OtherN/A_18All</v>
      </c>
      <c r="B1323" s="7">
        <v>41820</v>
      </c>
      <c r="C1323" s="49">
        <v>18</v>
      </c>
      <c r="D1323" s="49" t="s">
        <v>13</v>
      </c>
      <c r="E1323" s="49">
        <v>3.0688051000000001</v>
      </c>
      <c r="F1323" s="49">
        <v>2.3636504999999999</v>
      </c>
      <c r="G1323" s="49" t="s">
        <v>33</v>
      </c>
      <c r="H1323" s="49">
        <v>4989.6850000000004</v>
      </c>
      <c r="I1323" s="49">
        <v>25355.253000000001</v>
      </c>
      <c r="J1323" s="49">
        <v>101.2906</v>
      </c>
      <c r="K1323" s="49">
        <v>1.5082659999999999E-2</v>
      </c>
      <c r="L1323" s="49">
        <v>2.489181E-2</v>
      </c>
      <c r="M1323" s="49">
        <v>2.91048E-2</v>
      </c>
      <c r="N1323" s="49">
        <v>0.70515459999999996</v>
      </c>
      <c r="O1323" s="49">
        <v>0.66790046000000003</v>
      </c>
      <c r="P1323" s="49">
        <v>0.68972906</v>
      </c>
      <c r="Q1323" s="49">
        <v>0.70515459999999996</v>
      </c>
      <c r="R1323" s="49">
        <v>0.72058014000000004</v>
      </c>
      <c r="S1323" s="49">
        <v>0.74240874000000001</v>
      </c>
      <c r="T1323" s="49" t="s">
        <v>19</v>
      </c>
      <c r="W1323" s="7"/>
    </row>
    <row r="1324" spans="1:23" x14ac:dyDescent="0.25">
      <c r="A1324" s="49" t="str">
        <f t="shared" si="20"/>
        <v>41820OtherN/A_16All</v>
      </c>
      <c r="B1324" s="7">
        <v>41820</v>
      </c>
      <c r="C1324" s="49">
        <v>16</v>
      </c>
      <c r="D1324" s="49" t="s">
        <v>13</v>
      </c>
      <c r="E1324" s="49">
        <v>2.6793881000000002</v>
      </c>
      <c r="F1324" s="49">
        <v>2.0819708000000001</v>
      </c>
      <c r="G1324" s="49" t="s">
        <v>33</v>
      </c>
      <c r="H1324" s="49">
        <v>4989.6850000000004</v>
      </c>
      <c r="I1324" s="49">
        <v>25355.253000000001</v>
      </c>
      <c r="J1324" s="49">
        <v>101.5911</v>
      </c>
      <c r="K1324" s="49">
        <v>1.532759E-2</v>
      </c>
      <c r="L1324" s="49">
        <v>2.5731980000000002E-2</v>
      </c>
      <c r="M1324" s="49">
        <v>2.9951100000000001E-2</v>
      </c>
      <c r="N1324" s="49">
        <v>0.59741730000000004</v>
      </c>
      <c r="O1324" s="49">
        <v>0.55907989000000002</v>
      </c>
      <c r="P1324" s="49">
        <v>0.58154322000000003</v>
      </c>
      <c r="Q1324" s="49">
        <v>0.59741730000000004</v>
      </c>
      <c r="R1324" s="49">
        <v>0.61329138000000005</v>
      </c>
      <c r="S1324" s="49">
        <v>0.63575470999999995</v>
      </c>
      <c r="T1324" s="49" t="s">
        <v>19</v>
      </c>
      <c r="W1324" s="7"/>
    </row>
    <row r="1325" spans="1:23" x14ac:dyDescent="0.25">
      <c r="A1325" s="49" t="str">
        <f t="shared" si="20"/>
        <v>41820OtherN/A_3All</v>
      </c>
      <c r="B1325" s="7">
        <v>41820</v>
      </c>
      <c r="C1325" s="49">
        <v>3</v>
      </c>
      <c r="D1325" s="49" t="s">
        <v>13</v>
      </c>
      <c r="E1325" s="49">
        <v>0.70853202999999998</v>
      </c>
      <c r="F1325" s="49">
        <v>0.68751505000000002</v>
      </c>
      <c r="G1325" s="49" t="s">
        <v>33</v>
      </c>
      <c r="H1325" s="49">
        <v>4989.6850000000004</v>
      </c>
      <c r="I1325" s="49">
        <v>25355.253000000001</v>
      </c>
      <c r="J1325" s="49">
        <v>73.81756</v>
      </c>
      <c r="K1325" s="49">
        <v>5.1561200000000001E-3</v>
      </c>
      <c r="L1325" s="49">
        <v>1.0004229999999999E-2</v>
      </c>
      <c r="M1325" s="49">
        <v>1.1254800000000001E-2</v>
      </c>
      <c r="N1325" s="49">
        <v>2.1016980000000001E-2</v>
      </c>
      <c r="O1325" s="49">
        <v>6.6108399999999998E-3</v>
      </c>
      <c r="P1325" s="49">
        <v>1.505194E-2</v>
      </c>
      <c r="Q1325" s="49">
        <v>2.1016980000000001E-2</v>
      </c>
      <c r="R1325" s="49">
        <v>2.6982019999999999E-2</v>
      </c>
      <c r="S1325" s="49">
        <v>3.5423120000000002E-2</v>
      </c>
      <c r="T1325" s="49" t="s">
        <v>19</v>
      </c>
      <c r="W1325" s="7"/>
    </row>
    <row r="1326" spans="1:23" x14ac:dyDescent="0.25">
      <c r="A1326" s="49" t="str">
        <f t="shared" si="20"/>
        <v>41820OtherN/A_21All</v>
      </c>
      <c r="B1326" s="7">
        <v>41820</v>
      </c>
      <c r="C1326" s="49">
        <v>21</v>
      </c>
      <c r="D1326" s="49" t="s">
        <v>13</v>
      </c>
      <c r="E1326" s="49">
        <v>2.541906</v>
      </c>
      <c r="F1326" s="49">
        <v>2.7736515000000002</v>
      </c>
      <c r="G1326" s="49" t="s">
        <v>33</v>
      </c>
      <c r="H1326" s="49">
        <v>4989.6850000000004</v>
      </c>
      <c r="I1326" s="49">
        <v>25355.253000000001</v>
      </c>
      <c r="J1326" s="49">
        <v>89.285030000000006</v>
      </c>
      <c r="K1326" s="49">
        <v>1.3163869999999999E-2</v>
      </c>
      <c r="L1326" s="49">
        <v>2.8753600000000001E-2</v>
      </c>
      <c r="M1326" s="49">
        <v>3.1623699999999998E-2</v>
      </c>
      <c r="N1326" s="49">
        <v>-0.23174549999999999</v>
      </c>
      <c r="O1326" s="49">
        <v>-0.27222383999999999</v>
      </c>
      <c r="P1326" s="49">
        <v>-0.24850606</v>
      </c>
      <c r="Q1326" s="49">
        <v>-0.23174549999999999</v>
      </c>
      <c r="R1326" s="49">
        <v>-0.21498494000000001</v>
      </c>
      <c r="S1326" s="49">
        <v>-0.19126715999999999</v>
      </c>
      <c r="T1326" s="49" t="s">
        <v>19</v>
      </c>
      <c r="W1326" s="7"/>
    </row>
    <row r="1327" spans="1:23" x14ac:dyDescent="0.25">
      <c r="A1327" s="49" t="str">
        <f t="shared" si="20"/>
        <v>41820OtherN/A_11All</v>
      </c>
      <c r="B1327" s="7">
        <v>41820</v>
      </c>
      <c r="C1327" s="49">
        <v>11</v>
      </c>
      <c r="D1327" s="49" t="s">
        <v>13</v>
      </c>
      <c r="E1327" s="49">
        <v>1.1699793999999999</v>
      </c>
      <c r="F1327" s="49">
        <v>1.1409035000000001</v>
      </c>
      <c r="G1327" s="49" t="s">
        <v>33</v>
      </c>
      <c r="H1327" s="49">
        <v>4989.6850000000004</v>
      </c>
      <c r="I1327" s="49">
        <v>25355.253000000001</v>
      </c>
      <c r="J1327" s="49">
        <v>89.081890000000001</v>
      </c>
      <c r="K1327" s="49">
        <v>1.024047E-2</v>
      </c>
      <c r="L1327" s="49">
        <v>2.111097E-2</v>
      </c>
      <c r="M1327" s="49">
        <v>2.3463600000000001E-2</v>
      </c>
      <c r="N1327" s="49">
        <v>2.9075899999999998E-2</v>
      </c>
      <c r="O1327" s="49">
        <v>-9.5750999999999996E-4</v>
      </c>
      <c r="P1327" s="49">
        <v>1.6640189999999999E-2</v>
      </c>
      <c r="Q1327" s="49">
        <v>2.9075899999999998E-2</v>
      </c>
      <c r="R1327" s="49">
        <v>4.1511609999999997E-2</v>
      </c>
      <c r="S1327" s="49">
        <v>5.9109309999999998E-2</v>
      </c>
      <c r="T1327" s="49" t="s">
        <v>19</v>
      </c>
      <c r="W1327" s="7"/>
    </row>
    <row r="1328" spans="1:23" x14ac:dyDescent="0.25">
      <c r="A1328" s="49" t="str">
        <f t="shared" si="20"/>
        <v>41820OtherN/A_7All</v>
      </c>
      <c r="B1328" s="7">
        <v>41820</v>
      </c>
      <c r="C1328" s="49">
        <v>7</v>
      </c>
      <c r="D1328" s="49" t="s">
        <v>13</v>
      </c>
      <c r="E1328" s="49">
        <v>0.72616990000000003</v>
      </c>
      <c r="F1328" s="49">
        <v>0.74185804</v>
      </c>
      <c r="G1328" s="49" t="s">
        <v>33</v>
      </c>
      <c r="H1328" s="49">
        <v>4989.6850000000004</v>
      </c>
      <c r="I1328" s="49">
        <v>25355.253000000001</v>
      </c>
      <c r="J1328" s="49">
        <v>70.404259999999994</v>
      </c>
      <c r="K1328" s="49">
        <v>5.1542100000000002E-3</v>
      </c>
      <c r="L1328" s="49">
        <v>1.0769859999999999E-2</v>
      </c>
      <c r="M1328" s="49">
        <v>1.1939699999999999E-2</v>
      </c>
      <c r="N1328" s="49">
        <v>-1.568814E-2</v>
      </c>
      <c r="O1328" s="49">
        <v>-3.0970959999999999E-2</v>
      </c>
      <c r="P1328" s="49">
        <v>-2.201618E-2</v>
      </c>
      <c r="Q1328" s="49">
        <v>-1.568814E-2</v>
      </c>
      <c r="R1328" s="49">
        <v>-9.3600999999999997E-3</v>
      </c>
      <c r="S1328" s="49">
        <v>-4.0531999999999998E-4</v>
      </c>
      <c r="T1328" s="49" t="s">
        <v>19</v>
      </c>
      <c r="W1328" s="7"/>
    </row>
    <row r="1329" spans="1:23" x14ac:dyDescent="0.25">
      <c r="A1329" s="49" t="str">
        <f t="shared" si="20"/>
        <v>41820OtherN/A_24All</v>
      </c>
      <c r="B1329" s="7">
        <v>41820</v>
      </c>
      <c r="C1329" s="49">
        <v>24</v>
      </c>
      <c r="D1329" s="49" t="s">
        <v>13</v>
      </c>
      <c r="E1329" s="49">
        <v>1.3057799000000001</v>
      </c>
      <c r="F1329" s="49">
        <v>1.3610907000000001</v>
      </c>
      <c r="G1329" s="49" t="s">
        <v>33</v>
      </c>
      <c r="H1329" s="49">
        <v>4989.6850000000004</v>
      </c>
      <c r="I1329" s="49">
        <v>25355.253000000001</v>
      </c>
      <c r="J1329" s="49">
        <v>80.093279999999993</v>
      </c>
      <c r="K1329" s="49">
        <v>9.05772E-3</v>
      </c>
      <c r="L1329" s="49">
        <v>1.8939569999999999E-2</v>
      </c>
      <c r="M1329" s="49">
        <v>2.0993999999999999E-2</v>
      </c>
      <c r="N1329" s="49">
        <v>-5.53108E-2</v>
      </c>
      <c r="O1329" s="49">
        <v>-8.2183119999999998E-2</v>
      </c>
      <c r="P1329" s="49">
        <v>-6.6437620000000003E-2</v>
      </c>
      <c r="Q1329" s="49">
        <v>-5.53108E-2</v>
      </c>
      <c r="R1329" s="49">
        <v>-4.4183979999999998E-2</v>
      </c>
      <c r="S1329" s="49">
        <v>-2.8438479999999999E-2</v>
      </c>
      <c r="T1329" s="49" t="s">
        <v>19</v>
      </c>
      <c r="W1329" s="7"/>
    </row>
    <row r="1330" spans="1:23" x14ac:dyDescent="0.25">
      <c r="A1330" s="49" t="str">
        <f t="shared" si="20"/>
        <v>41820OtherN/A_17All</v>
      </c>
      <c r="B1330" s="7">
        <v>41820</v>
      </c>
      <c r="C1330" s="49">
        <v>17</v>
      </c>
      <c r="D1330" s="49" t="s">
        <v>13</v>
      </c>
      <c r="E1330" s="49">
        <v>2.8962097</v>
      </c>
      <c r="F1330" s="49">
        <v>2.2461809000000001</v>
      </c>
      <c r="G1330" s="49" t="s">
        <v>33</v>
      </c>
      <c r="H1330" s="49">
        <v>4989.6850000000004</v>
      </c>
      <c r="I1330" s="49">
        <v>25355.253000000001</v>
      </c>
      <c r="J1330" s="49">
        <v>102.04859999999999</v>
      </c>
      <c r="K1330" s="49">
        <v>1.5281930000000001E-2</v>
      </c>
      <c r="L1330" s="49">
        <v>2.5266540000000001E-2</v>
      </c>
      <c r="M1330" s="49">
        <v>2.9528499999999999E-2</v>
      </c>
      <c r="N1330" s="49">
        <v>0.65002879999999996</v>
      </c>
      <c r="O1330" s="49">
        <v>0.61223232000000005</v>
      </c>
      <c r="P1330" s="49">
        <v>0.63437869000000002</v>
      </c>
      <c r="Q1330" s="49">
        <v>0.65002879999999996</v>
      </c>
      <c r="R1330" s="49">
        <v>0.66567889999999996</v>
      </c>
      <c r="S1330" s="49">
        <v>0.68782527999999998</v>
      </c>
      <c r="T1330" s="49" t="s">
        <v>19</v>
      </c>
      <c r="W1330" s="7"/>
    </row>
    <row r="1331" spans="1:23" x14ac:dyDescent="0.25">
      <c r="A1331" s="49" t="str">
        <f t="shared" si="20"/>
        <v>41820OtherN/A_14All</v>
      </c>
      <c r="B1331" s="7">
        <v>41820</v>
      </c>
      <c r="C1331" s="49">
        <v>14</v>
      </c>
      <c r="D1331" s="49" t="s">
        <v>13</v>
      </c>
      <c r="E1331" s="49">
        <v>2.0885880000000001</v>
      </c>
      <c r="F1331" s="49">
        <v>2.0385773</v>
      </c>
      <c r="G1331" s="49" t="s">
        <v>33</v>
      </c>
      <c r="H1331" s="49">
        <v>4989.6850000000004</v>
      </c>
      <c r="I1331" s="49">
        <v>25355.253000000001</v>
      </c>
      <c r="J1331" s="49">
        <v>98.613249999999994</v>
      </c>
      <c r="K1331" s="49">
        <v>1.435521E-2</v>
      </c>
      <c r="L1331" s="49">
        <v>2.923249E-2</v>
      </c>
      <c r="M1331" s="49">
        <v>3.2566999999999999E-2</v>
      </c>
      <c r="N1331" s="49">
        <v>5.0010699999999998E-2</v>
      </c>
      <c r="O1331" s="49">
        <v>8.3249399999999994E-3</v>
      </c>
      <c r="P1331" s="49">
        <v>3.2750189999999998E-2</v>
      </c>
      <c r="Q1331" s="49">
        <v>5.0010699999999998E-2</v>
      </c>
      <c r="R1331" s="49">
        <v>6.7271209999999998E-2</v>
      </c>
      <c r="S1331" s="49">
        <v>9.1696459999999994E-2</v>
      </c>
      <c r="T1331" s="49" t="s">
        <v>19</v>
      </c>
      <c r="W1331" s="7"/>
    </row>
    <row r="1332" spans="1:23" x14ac:dyDescent="0.25">
      <c r="A1332" s="49" t="str">
        <f t="shared" si="20"/>
        <v>41820OtherN/A_20All</v>
      </c>
      <c r="B1332" s="7">
        <v>41820</v>
      </c>
      <c r="C1332" s="49">
        <v>20</v>
      </c>
      <c r="D1332" s="49" t="s">
        <v>13</v>
      </c>
      <c r="E1332" s="49">
        <v>2.8824785999999998</v>
      </c>
      <c r="F1332" s="49">
        <v>3.1936187</v>
      </c>
      <c r="G1332" s="49" t="s">
        <v>33</v>
      </c>
      <c r="H1332" s="49">
        <v>4989.6850000000004</v>
      </c>
      <c r="I1332" s="49">
        <v>25355.253000000001</v>
      </c>
      <c r="J1332" s="49">
        <v>93.58466</v>
      </c>
      <c r="K1332" s="49">
        <v>1.4108870000000001E-2</v>
      </c>
      <c r="L1332" s="49">
        <v>3.0954740000000001E-2</v>
      </c>
      <c r="M1332" s="49">
        <v>3.40185E-2</v>
      </c>
      <c r="N1332" s="49">
        <v>-0.31114009999999998</v>
      </c>
      <c r="O1332" s="49">
        <v>-0.35468378</v>
      </c>
      <c r="P1332" s="49">
        <v>-0.32916991000000001</v>
      </c>
      <c r="Q1332" s="49">
        <v>-0.31114009999999998</v>
      </c>
      <c r="R1332" s="49">
        <v>-0.29311029999999999</v>
      </c>
      <c r="S1332" s="49">
        <v>-0.26759642</v>
      </c>
      <c r="T1332" s="49" t="s">
        <v>19</v>
      </c>
      <c r="W1332" s="7"/>
    </row>
    <row r="1333" spans="1:23" x14ac:dyDescent="0.25">
      <c r="A1333" s="49" t="str">
        <f t="shared" si="20"/>
        <v>41820OtherN/A_15All</v>
      </c>
      <c r="B1333" s="7">
        <v>41820</v>
      </c>
      <c r="C1333" s="49">
        <v>15</v>
      </c>
      <c r="D1333" s="49" t="s">
        <v>13</v>
      </c>
      <c r="E1333" s="49">
        <v>2.3987851999999998</v>
      </c>
      <c r="F1333" s="49">
        <v>2.1669451999999998</v>
      </c>
      <c r="G1333" s="49" t="s">
        <v>33</v>
      </c>
      <c r="H1333" s="49">
        <v>4989.6850000000004</v>
      </c>
      <c r="I1333" s="49">
        <v>25355.253000000001</v>
      </c>
      <c r="J1333" s="49">
        <v>100.3261</v>
      </c>
      <c r="K1333" s="49">
        <v>1.502854E-2</v>
      </c>
      <c r="L1333" s="49">
        <v>2.836501E-2</v>
      </c>
      <c r="M1333" s="49">
        <v>3.2100299999999998E-2</v>
      </c>
      <c r="N1333" s="49">
        <v>0.23183999999999999</v>
      </c>
      <c r="O1333" s="49">
        <v>0.19075162000000001</v>
      </c>
      <c r="P1333" s="49">
        <v>0.21482683999999999</v>
      </c>
      <c r="Q1333" s="49">
        <v>0.23183999999999999</v>
      </c>
      <c r="R1333" s="49">
        <v>0.24885315999999999</v>
      </c>
      <c r="S1333" s="49">
        <v>0.27292838000000003</v>
      </c>
      <c r="T1333" s="49" t="s">
        <v>19</v>
      </c>
      <c r="W1333" s="7"/>
    </row>
    <row r="1334" spans="1:23" x14ac:dyDescent="0.25">
      <c r="A1334" s="49" t="str">
        <f t="shared" si="20"/>
        <v>41820OtherN/A_9All</v>
      </c>
      <c r="B1334" s="7">
        <v>41820</v>
      </c>
      <c r="C1334" s="49">
        <v>9</v>
      </c>
      <c r="D1334" s="49" t="s">
        <v>13</v>
      </c>
      <c r="E1334" s="49">
        <v>0.87204508999999997</v>
      </c>
      <c r="F1334" s="49">
        <v>0.88697360999999997</v>
      </c>
      <c r="G1334" s="49" t="s">
        <v>33</v>
      </c>
      <c r="H1334" s="49">
        <v>4989.6850000000004</v>
      </c>
      <c r="I1334" s="49">
        <v>25355.253000000001</v>
      </c>
      <c r="J1334" s="49">
        <v>80.06147</v>
      </c>
      <c r="K1334" s="49">
        <v>6.9596900000000001E-3</v>
      </c>
      <c r="L1334" s="49">
        <v>1.453306E-2</v>
      </c>
      <c r="M1334" s="49">
        <v>1.6113599999999999E-2</v>
      </c>
      <c r="N1334" s="49">
        <v>-1.4928520000000001E-2</v>
      </c>
      <c r="O1334" s="49">
        <v>-3.5553929999999997E-2</v>
      </c>
      <c r="P1334" s="49">
        <v>-2.346873E-2</v>
      </c>
      <c r="Q1334" s="49">
        <v>-1.4928520000000001E-2</v>
      </c>
      <c r="R1334" s="49">
        <v>-6.3883100000000003E-3</v>
      </c>
      <c r="S1334" s="49">
        <v>5.6968899999999996E-3</v>
      </c>
      <c r="T1334" s="49" t="s">
        <v>19</v>
      </c>
      <c r="W1334" s="7"/>
    </row>
    <row r="1335" spans="1:23" x14ac:dyDescent="0.25">
      <c r="A1335" s="49" t="str">
        <f t="shared" si="20"/>
        <v>41820OtherN/A_13All</v>
      </c>
      <c r="B1335" s="7">
        <v>41820</v>
      </c>
      <c r="C1335" s="49">
        <v>13</v>
      </c>
      <c r="D1335" s="49" t="s">
        <v>13</v>
      </c>
      <c r="E1335" s="49">
        <v>1.7641114</v>
      </c>
      <c r="F1335" s="49">
        <v>1.6956709000000001</v>
      </c>
      <c r="G1335" s="49" t="s">
        <v>33</v>
      </c>
      <c r="H1335" s="49">
        <v>4989.6850000000004</v>
      </c>
      <c r="I1335" s="49">
        <v>25355.253000000001</v>
      </c>
      <c r="J1335" s="49">
        <v>95.91686</v>
      </c>
      <c r="K1335" s="49">
        <v>1.33682E-2</v>
      </c>
      <c r="L1335" s="49">
        <v>2.698383E-2</v>
      </c>
      <c r="M1335" s="49">
        <v>3.01137E-2</v>
      </c>
      <c r="N1335" s="49">
        <v>6.8440500000000001E-2</v>
      </c>
      <c r="O1335" s="49">
        <v>2.9894960000000002E-2</v>
      </c>
      <c r="P1335" s="49">
        <v>5.2480239999999997E-2</v>
      </c>
      <c r="Q1335" s="49">
        <v>6.8440500000000001E-2</v>
      </c>
      <c r="R1335" s="49">
        <v>8.4400760000000005E-2</v>
      </c>
      <c r="S1335" s="49">
        <v>0.10698604</v>
      </c>
      <c r="T1335" s="49" t="s">
        <v>19</v>
      </c>
      <c r="W1335" s="7"/>
    </row>
    <row r="1336" spans="1:23" x14ac:dyDescent="0.25">
      <c r="A1336" s="49" t="str">
        <f t="shared" si="20"/>
        <v>41820OtherN/A_22All</v>
      </c>
      <c r="B1336" s="7">
        <v>41820</v>
      </c>
      <c r="C1336" s="49">
        <v>22</v>
      </c>
      <c r="D1336" s="49" t="s">
        <v>13</v>
      </c>
      <c r="E1336" s="49">
        <v>2.1676291000000001</v>
      </c>
      <c r="F1336" s="49">
        <v>2.319232</v>
      </c>
      <c r="G1336" s="49" t="s">
        <v>33</v>
      </c>
      <c r="H1336" s="49">
        <v>4989.6850000000004</v>
      </c>
      <c r="I1336" s="49">
        <v>25355.253000000001</v>
      </c>
      <c r="J1336" s="49">
        <v>84.696969999999993</v>
      </c>
      <c r="K1336" s="49">
        <v>1.208798E-2</v>
      </c>
      <c r="L1336" s="49">
        <v>2.6531059999999999E-2</v>
      </c>
      <c r="M1336" s="49">
        <v>2.9155E-2</v>
      </c>
      <c r="N1336" s="49">
        <v>-0.15160290000000001</v>
      </c>
      <c r="O1336" s="49">
        <v>-0.18892129999999999</v>
      </c>
      <c r="P1336" s="49">
        <v>-0.16705505000000001</v>
      </c>
      <c r="Q1336" s="49">
        <v>-0.15160290000000001</v>
      </c>
      <c r="R1336" s="49">
        <v>-0.13615074999999999</v>
      </c>
      <c r="S1336" s="49">
        <v>-0.1142845</v>
      </c>
      <c r="T1336" s="49" t="s">
        <v>19</v>
      </c>
      <c r="W1336" s="7"/>
    </row>
    <row r="1337" spans="1:23" x14ac:dyDescent="0.25">
      <c r="A1337" s="49" t="str">
        <f t="shared" si="20"/>
        <v>41820OtherN/A_23All</v>
      </c>
      <c r="B1337" s="7">
        <v>41820</v>
      </c>
      <c r="C1337" s="49">
        <v>23</v>
      </c>
      <c r="D1337" s="49" t="s">
        <v>13</v>
      </c>
      <c r="E1337" s="49">
        <v>1.7102082999999999</v>
      </c>
      <c r="F1337" s="49">
        <v>1.782367</v>
      </c>
      <c r="G1337" s="49" t="s">
        <v>33</v>
      </c>
      <c r="H1337" s="49">
        <v>4989.6850000000004</v>
      </c>
      <c r="I1337" s="49">
        <v>25355.253000000001</v>
      </c>
      <c r="J1337" s="49">
        <v>81.679400000000001</v>
      </c>
      <c r="K1337" s="49">
        <v>1.0719350000000001E-2</v>
      </c>
      <c r="L1337" s="49">
        <v>2.2924190000000001E-2</v>
      </c>
      <c r="M1337" s="49">
        <v>2.5306599999999999E-2</v>
      </c>
      <c r="N1337" s="49">
        <v>-7.2158700000000006E-2</v>
      </c>
      <c r="O1337" s="49">
        <v>-0.10455115</v>
      </c>
      <c r="P1337" s="49">
        <v>-8.55712E-2</v>
      </c>
      <c r="Q1337" s="49">
        <v>-7.2158700000000006E-2</v>
      </c>
      <c r="R1337" s="49">
        <v>-5.8746199999999998E-2</v>
      </c>
      <c r="S1337" s="49">
        <v>-3.9766250000000003E-2</v>
      </c>
      <c r="T1337" s="49" t="s">
        <v>19</v>
      </c>
      <c r="W1337" s="7"/>
    </row>
    <row r="1338" spans="1:23" x14ac:dyDescent="0.25">
      <c r="A1338" s="49" t="str">
        <f t="shared" si="20"/>
        <v>41820OtherN/A_4All</v>
      </c>
      <c r="B1338" s="7">
        <v>41820</v>
      </c>
      <c r="C1338" s="49">
        <v>4</v>
      </c>
      <c r="D1338" s="49" t="s">
        <v>13</v>
      </c>
      <c r="E1338" s="49">
        <v>0.65487021999999995</v>
      </c>
      <c r="F1338" s="49">
        <v>0.64830421999999999</v>
      </c>
      <c r="G1338" s="49" t="s">
        <v>33</v>
      </c>
      <c r="H1338" s="49">
        <v>4989.6850000000004</v>
      </c>
      <c r="I1338" s="49">
        <v>25355.253000000001</v>
      </c>
      <c r="J1338" s="49">
        <v>72.342519999999993</v>
      </c>
      <c r="K1338" s="49">
        <v>4.7451999999999998E-3</v>
      </c>
      <c r="L1338" s="49">
        <v>9.6763400000000003E-3</v>
      </c>
      <c r="M1338" s="49">
        <v>1.0777200000000001E-2</v>
      </c>
      <c r="N1338" s="49">
        <v>6.5659999999999998E-3</v>
      </c>
      <c r="O1338" s="49">
        <v>-7.2288200000000004E-3</v>
      </c>
      <c r="P1338" s="49">
        <v>8.5408000000000001E-4</v>
      </c>
      <c r="Q1338" s="49">
        <v>6.5659999999999998E-3</v>
      </c>
      <c r="R1338" s="49">
        <v>1.2277919999999999E-2</v>
      </c>
      <c r="S1338" s="49">
        <v>2.0360820000000002E-2</v>
      </c>
      <c r="T1338" s="49" t="s">
        <v>19</v>
      </c>
      <c r="W1338" s="7"/>
    </row>
    <row r="1339" spans="1:23" x14ac:dyDescent="0.25">
      <c r="A1339" s="49" t="str">
        <f t="shared" si="20"/>
        <v>41820OtherN/A_8All</v>
      </c>
      <c r="B1339" s="7">
        <v>41820</v>
      </c>
      <c r="C1339" s="49">
        <v>8</v>
      </c>
      <c r="D1339" s="49" t="s">
        <v>13</v>
      </c>
      <c r="E1339" s="49">
        <v>0.80528516999999999</v>
      </c>
      <c r="F1339" s="49">
        <v>0.82131054000000003</v>
      </c>
      <c r="G1339" s="49" t="s">
        <v>33</v>
      </c>
      <c r="H1339" s="49">
        <v>4989.6850000000004</v>
      </c>
      <c r="I1339" s="49">
        <v>25355.253000000001</v>
      </c>
      <c r="J1339" s="49">
        <v>74.902559999999994</v>
      </c>
      <c r="K1339" s="49">
        <v>5.9336500000000004E-3</v>
      </c>
      <c r="L1339" s="49">
        <v>1.227167E-2</v>
      </c>
      <c r="M1339" s="49">
        <v>1.36309E-2</v>
      </c>
      <c r="N1339" s="49">
        <v>-1.6025370000000001E-2</v>
      </c>
      <c r="O1339" s="49">
        <v>-3.3472920000000003E-2</v>
      </c>
      <c r="P1339" s="49">
        <v>-2.324975E-2</v>
      </c>
      <c r="Q1339" s="49">
        <v>-1.6025370000000001E-2</v>
      </c>
      <c r="R1339" s="49">
        <v>-8.8009899999999999E-3</v>
      </c>
      <c r="S1339" s="49">
        <v>1.4221800000000001E-3</v>
      </c>
      <c r="T1339" s="49" t="s">
        <v>19</v>
      </c>
      <c r="W1339" s="7"/>
    </row>
    <row r="1340" spans="1:23" x14ac:dyDescent="0.25">
      <c r="A1340" s="49" t="str">
        <f t="shared" si="20"/>
        <v>41820OtherN/A_5All</v>
      </c>
      <c r="B1340" s="7">
        <v>41820</v>
      </c>
      <c r="C1340" s="49">
        <v>5</v>
      </c>
      <c r="D1340" s="49" t="s">
        <v>13</v>
      </c>
      <c r="E1340" s="49">
        <v>0.63848031000000005</v>
      </c>
      <c r="F1340" s="49">
        <v>0.64079070000000005</v>
      </c>
      <c r="G1340" s="49" t="s">
        <v>33</v>
      </c>
      <c r="H1340" s="49">
        <v>4989.6850000000004</v>
      </c>
      <c r="I1340" s="49">
        <v>25355.253000000001</v>
      </c>
      <c r="J1340" s="49">
        <v>70.042289999999994</v>
      </c>
      <c r="K1340" s="49">
        <v>4.6130600000000004E-3</v>
      </c>
      <c r="L1340" s="49">
        <v>9.6057E-3</v>
      </c>
      <c r="M1340" s="49">
        <v>1.0656000000000001E-2</v>
      </c>
      <c r="N1340" s="49">
        <v>-2.3103899999999998E-3</v>
      </c>
      <c r="O1340" s="49">
        <v>-1.595007E-2</v>
      </c>
      <c r="P1340" s="49">
        <v>-7.9580699999999994E-3</v>
      </c>
      <c r="Q1340" s="49">
        <v>-2.3103899999999998E-3</v>
      </c>
      <c r="R1340" s="49">
        <v>3.3372900000000001E-3</v>
      </c>
      <c r="S1340" s="49">
        <v>1.1329290000000001E-2</v>
      </c>
      <c r="T1340" s="49" t="s">
        <v>19</v>
      </c>
      <c r="W1340" s="7"/>
    </row>
    <row r="1341" spans="1:23" x14ac:dyDescent="0.25">
      <c r="A1341" s="49" t="str">
        <f t="shared" si="20"/>
        <v>41820OtherN/A_12All</v>
      </c>
      <c r="B1341" s="7">
        <v>41820</v>
      </c>
      <c r="C1341" s="49">
        <v>12</v>
      </c>
      <c r="D1341" s="49" t="s">
        <v>13</v>
      </c>
      <c r="E1341" s="49">
        <v>1.4338793999999999</v>
      </c>
      <c r="F1341" s="49">
        <v>1.3899193999999999</v>
      </c>
      <c r="G1341" s="49" t="s">
        <v>33</v>
      </c>
      <c r="H1341" s="49">
        <v>4989.6850000000004</v>
      </c>
      <c r="I1341" s="49">
        <v>25355.253000000001</v>
      </c>
      <c r="J1341" s="49">
        <v>92.505799999999994</v>
      </c>
      <c r="K1341" s="49">
        <v>1.1892460000000001E-2</v>
      </c>
      <c r="L1341" s="49">
        <v>2.4303330000000001E-2</v>
      </c>
      <c r="M1341" s="49">
        <v>2.7057000000000001E-2</v>
      </c>
      <c r="N1341" s="49">
        <v>4.3959999999999999E-2</v>
      </c>
      <c r="O1341" s="49">
        <v>9.32704E-3</v>
      </c>
      <c r="P1341" s="49">
        <v>2.961979E-2</v>
      </c>
      <c r="Q1341" s="49">
        <v>4.3959999999999999E-2</v>
      </c>
      <c r="R1341" s="49">
        <v>5.8300209999999998E-2</v>
      </c>
      <c r="S1341" s="49">
        <v>7.8592960000000003E-2</v>
      </c>
      <c r="T1341" s="49" t="s">
        <v>19</v>
      </c>
      <c r="W1341" s="7"/>
    </row>
    <row r="1342" spans="1:23" x14ac:dyDescent="0.25">
      <c r="A1342" s="49" t="str">
        <f t="shared" si="20"/>
        <v>41820OtherN/A_6All</v>
      </c>
      <c r="B1342" s="7">
        <v>41820</v>
      </c>
      <c r="C1342" s="49">
        <v>6</v>
      </c>
      <c r="D1342" s="49" t="s">
        <v>13</v>
      </c>
      <c r="E1342" s="49">
        <v>0.66159097</v>
      </c>
      <c r="F1342" s="49">
        <v>0.66017230999999998</v>
      </c>
      <c r="G1342" s="49" t="s">
        <v>33</v>
      </c>
      <c r="H1342" s="49">
        <v>4989.6850000000004</v>
      </c>
      <c r="I1342" s="49">
        <v>25355.253000000001</v>
      </c>
      <c r="J1342" s="49">
        <v>69.191280000000006</v>
      </c>
      <c r="K1342" s="49">
        <v>4.6807999999999997E-3</v>
      </c>
      <c r="L1342" s="49">
        <v>9.4802500000000008E-3</v>
      </c>
      <c r="M1342" s="49">
        <v>1.05728E-2</v>
      </c>
      <c r="N1342" s="49">
        <v>1.41866E-3</v>
      </c>
      <c r="O1342" s="49">
        <v>-1.211452E-2</v>
      </c>
      <c r="P1342" s="49">
        <v>-4.18492E-3</v>
      </c>
      <c r="Q1342" s="49">
        <v>1.41866E-3</v>
      </c>
      <c r="R1342" s="49">
        <v>7.0222399999999999E-3</v>
      </c>
      <c r="S1342" s="49">
        <v>1.4951839999999999E-2</v>
      </c>
      <c r="T1342" s="49" t="s">
        <v>19</v>
      </c>
      <c r="W1342" s="7"/>
    </row>
    <row r="1343" spans="1:23" x14ac:dyDescent="0.25">
      <c r="A1343" s="49" t="str">
        <f t="shared" si="20"/>
        <v>41820OtherN/A_1All</v>
      </c>
      <c r="B1343" s="7">
        <v>41820</v>
      </c>
      <c r="C1343" s="49">
        <v>1</v>
      </c>
      <c r="D1343" s="49" t="s">
        <v>13</v>
      </c>
      <c r="E1343" s="49">
        <v>0.95009611000000005</v>
      </c>
      <c r="F1343" s="49">
        <v>0.94149366000000001</v>
      </c>
      <c r="G1343" s="49" t="s">
        <v>33</v>
      </c>
      <c r="H1343" s="49">
        <v>4989.6850000000004</v>
      </c>
      <c r="I1343" s="49">
        <v>25355.253000000001</v>
      </c>
      <c r="J1343" s="49">
        <v>76.98415</v>
      </c>
      <c r="K1343" s="49">
        <v>6.9410499999999998E-3</v>
      </c>
      <c r="L1343" s="49">
        <v>1.3923049999999999E-2</v>
      </c>
      <c r="M1343" s="49">
        <v>1.55573E-2</v>
      </c>
      <c r="N1343" s="49">
        <v>8.6024499999999993E-3</v>
      </c>
      <c r="O1343" s="49">
        <v>-1.1310890000000001E-2</v>
      </c>
      <c r="P1343" s="49">
        <v>3.5708000000000002E-4</v>
      </c>
      <c r="Q1343" s="49">
        <v>8.6024499999999993E-3</v>
      </c>
      <c r="R1343" s="49">
        <v>1.6847819999999999E-2</v>
      </c>
      <c r="S1343" s="49">
        <v>2.8515789999999999E-2</v>
      </c>
      <c r="T1343" s="49" t="s">
        <v>19</v>
      </c>
      <c r="W1343" s="7"/>
    </row>
    <row r="1344" spans="1:23" x14ac:dyDescent="0.25">
      <c r="A1344" s="49" t="str">
        <f t="shared" si="20"/>
        <v>41820OtherN/A_2All</v>
      </c>
      <c r="B1344" s="7">
        <v>41820</v>
      </c>
      <c r="C1344" s="49">
        <v>2</v>
      </c>
      <c r="D1344" s="49" t="s">
        <v>13</v>
      </c>
      <c r="E1344" s="49">
        <v>0.79915426000000001</v>
      </c>
      <c r="F1344" s="49">
        <v>0.77519590000000005</v>
      </c>
      <c r="G1344" s="49" t="s">
        <v>33</v>
      </c>
      <c r="H1344" s="49">
        <v>4989.6850000000004</v>
      </c>
      <c r="I1344" s="49">
        <v>25355.253000000001</v>
      </c>
      <c r="J1344" s="49">
        <v>74.706119999999999</v>
      </c>
      <c r="K1344" s="49">
        <v>5.8052299999999998E-3</v>
      </c>
      <c r="L1344" s="49">
        <v>1.1473300000000001E-2</v>
      </c>
      <c r="M1344" s="49">
        <v>1.2858400000000001E-2</v>
      </c>
      <c r="N1344" s="49">
        <v>2.3958360000000001E-2</v>
      </c>
      <c r="O1344" s="49">
        <v>7.4996100000000003E-3</v>
      </c>
      <c r="P1344" s="49">
        <v>1.7143410000000001E-2</v>
      </c>
      <c r="Q1344" s="49">
        <v>2.3958360000000001E-2</v>
      </c>
      <c r="R1344" s="49">
        <v>3.0773310000000002E-2</v>
      </c>
      <c r="S1344" s="49">
        <v>4.0417109999999999E-2</v>
      </c>
      <c r="T1344" s="49" t="s">
        <v>19</v>
      </c>
      <c r="W1344" s="7"/>
    </row>
    <row r="1345" spans="1:23" x14ac:dyDescent="0.25">
      <c r="A1345" s="49" t="str">
        <f t="shared" si="20"/>
        <v>41820OtherN/A_19All</v>
      </c>
      <c r="B1345" s="7">
        <v>41820</v>
      </c>
      <c r="C1345" s="49">
        <v>19</v>
      </c>
      <c r="D1345" s="49" t="s">
        <v>13</v>
      </c>
      <c r="E1345" s="49">
        <v>3.0699977999999999</v>
      </c>
      <c r="F1345" s="49">
        <v>3.1954056</v>
      </c>
      <c r="G1345" s="49" t="s">
        <v>33</v>
      </c>
      <c r="H1345" s="49">
        <v>4989.6850000000004</v>
      </c>
      <c r="I1345" s="49">
        <v>25355.253000000001</v>
      </c>
      <c r="J1345" s="49">
        <v>97.693470000000005</v>
      </c>
      <c r="K1345" s="49">
        <v>1.4780949999999999E-2</v>
      </c>
      <c r="L1345" s="49">
        <v>3.0473630000000002E-2</v>
      </c>
      <c r="M1345" s="49">
        <v>3.3869099999999999E-2</v>
      </c>
      <c r="N1345" s="49">
        <v>-0.12540780000000001</v>
      </c>
      <c r="O1345" s="49">
        <v>-0.16876025</v>
      </c>
      <c r="P1345" s="49">
        <v>-0.14335841999999999</v>
      </c>
      <c r="Q1345" s="49">
        <v>-0.12540780000000001</v>
      </c>
      <c r="R1345" s="49">
        <v>-0.10745718</v>
      </c>
      <c r="S1345" s="49">
        <v>-8.2055349999999999E-2</v>
      </c>
      <c r="T1345" s="49" t="s">
        <v>19</v>
      </c>
      <c r="W1345" s="7"/>
    </row>
    <row r="1346" spans="1:23" x14ac:dyDescent="0.25">
      <c r="A1346" s="49" t="str">
        <f t="shared" si="20"/>
        <v>41850Other1_10All</v>
      </c>
      <c r="B1346" s="7">
        <v>41850</v>
      </c>
      <c r="C1346" s="49">
        <v>10</v>
      </c>
      <c r="D1346" s="49" t="s">
        <v>13</v>
      </c>
      <c r="E1346" s="49">
        <v>0.97911298000000002</v>
      </c>
      <c r="F1346" s="49">
        <v>0.94848273999999999</v>
      </c>
      <c r="G1346" s="49">
        <v>1</v>
      </c>
      <c r="H1346" s="49">
        <v>3376.471</v>
      </c>
      <c r="I1346" s="49">
        <v>33404.203999999998</v>
      </c>
      <c r="J1346" s="49">
        <v>79.604280000000003</v>
      </c>
      <c r="K1346" s="49">
        <v>9.1416699999999993E-3</v>
      </c>
      <c r="L1346" s="49">
        <v>9.0779199999999997E-3</v>
      </c>
      <c r="M1346" s="49">
        <v>2.6986699999999999E-2</v>
      </c>
      <c r="N1346" s="49">
        <v>3.063024E-2</v>
      </c>
      <c r="O1346" s="49">
        <v>-3.9127399999999996E-3</v>
      </c>
      <c r="P1346" s="49">
        <v>1.6327290000000001E-2</v>
      </c>
      <c r="Q1346" s="49">
        <v>3.063024E-2</v>
      </c>
      <c r="R1346" s="49">
        <v>4.4933189999999998E-2</v>
      </c>
      <c r="S1346" s="49">
        <v>6.5173220000000004E-2</v>
      </c>
      <c r="T1346" s="49" t="s">
        <v>19</v>
      </c>
      <c r="W1346" s="7"/>
    </row>
    <row r="1347" spans="1:23" x14ac:dyDescent="0.25">
      <c r="A1347" s="49" t="str">
        <f t="shared" ref="A1347:A1410" si="21">CONCATENATE(B1347,D1347,G1347,"_",C1347,T1347)</f>
        <v>41850Other1_6All</v>
      </c>
      <c r="B1347" s="7">
        <v>41850</v>
      </c>
      <c r="C1347" s="49">
        <v>6</v>
      </c>
      <c r="D1347" s="49" t="s">
        <v>13</v>
      </c>
      <c r="E1347" s="49">
        <v>0.71973310999999995</v>
      </c>
      <c r="F1347" s="49">
        <v>0.71849911</v>
      </c>
      <c r="G1347" s="49">
        <v>1</v>
      </c>
      <c r="H1347" s="49">
        <v>3376.471</v>
      </c>
      <c r="I1347" s="49">
        <v>33404.203999999998</v>
      </c>
      <c r="J1347" s="49">
        <v>71.55856</v>
      </c>
      <c r="K1347" s="49">
        <v>5.8255299999999998E-3</v>
      </c>
      <c r="L1347" s="49">
        <v>5.7682300000000001E-3</v>
      </c>
      <c r="M1347" s="49">
        <v>1.71726E-2</v>
      </c>
      <c r="N1347" s="49">
        <v>1.2340000000000001E-3</v>
      </c>
      <c r="O1347" s="49">
        <v>-2.074693E-2</v>
      </c>
      <c r="P1347" s="49">
        <v>-7.8674799999999996E-3</v>
      </c>
      <c r="Q1347" s="49">
        <v>1.2340000000000001E-3</v>
      </c>
      <c r="R1347" s="49">
        <v>1.0335479999999999E-2</v>
      </c>
      <c r="S1347" s="49">
        <v>2.3214930000000002E-2</v>
      </c>
      <c r="T1347" s="49" t="s">
        <v>19</v>
      </c>
      <c r="W1347" s="7"/>
    </row>
    <row r="1348" spans="1:23" x14ac:dyDescent="0.25">
      <c r="A1348" s="49" t="str">
        <f t="shared" si="21"/>
        <v>41850Other1_8All</v>
      </c>
      <c r="B1348" s="7">
        <v>41850</v>
      </c>
      <c r="C1348" s="49">
        <v>8</v>
      </c>
      <c r="D1348" s="49" t="s">
        <v>13</v>
      </c>
      <c r="E1348" s="49">
        <v>0.83527742000000005</v>
      </c>
      <c r="F1348" s="49">
        <v>0.84563074999999999</v>
      </c>
      <c r="G1348" s="49">
        <v>1</v>
      </c>
      <c r="H1348" s="49">
        <v>3376.471</v>
      </c>
      <c r="I1348" s="49">
        <v>33404.203999999998</v>
      </c>
      <c r="J1348" s="49">
        <v>72.96987</v>
      </c>
      <c r="K1348" s="49">
        <v>7.1383899999999997E-3</v>
      </c>
      <c r="L1348" s="49">
        <v>6.88055E-3</v>
      </c>
      <c r="M1348" s="49">
        <v>2.0767600000000001E-2</v>
      </c>
      <c r="N1348" s="49">
        <v>-1.0353330000000001E-2</v>
      </c>
      <c r="O1348" s="49">
        <v>-3.6935860000000001E-2</v>
      </c>
      <c r="P1348" s="49">
        <v>-2.136016E-2</v>
      </c>
      <c r="Q1348" s="49">
        <v>-1.0353330000000001E-2</v>
      </c>
      <c r="R1348" s="49">
        <v>6.535E-4</v>
      </c>
      <c r="S1348" s="49">
        <v>1.6229199999999999E-2</v>
      </c>
      <c r="T1348" s="49" t="s">
        <v>19</v>
      </c>
      <c r="W1348" s="7"/>
    </row>
    <row r="1349" spans="1:23" x14ac:dyDescent="0.25">
      <c r="A1349" s="49" t="str">
        <f t="shared" si="21"/>
        <v>41850Other1_11All</v>
      </c>
      <c r="B1349" s="7">
        <v>41850</v>
      </c>
      <c r="C1349" s="49">
        <v>11</v>
      </c>
      <c r="D1349" s="49" t="s">
        <v>13</v>
      </c>
      <c r="E1349" s="49">
        <v>1.0986302999999999</v>
      </c>
      <c r="F1349" s="49">
        <v>1.0114787000000001</v>
      </c>
      <c r="G1349" s="49">
        <v>1</v>
      </c>
      <c r="H1349" s="49">
        <v>3376.471</v>
      </c>
      <c r="I1349" s="49">
        <v>33404.203999999998</v>
      </c>
      <c r="J1349" s="49">
        <v>84.004589999999993</v>
      </c>
      <c r="K1349" s="49">
        <v>1.083948E-2</v>
      </c>
      <c r="L1349" s="49">
        <v>1.000616E-2</v>
      </c>
      <c r="M1349" s="49">
        <v>3.0899099999999999E-2</v>
      </c>
      <c r="N1349" s="49">
        <v>8.7151599999999996E-2</v>
      </c>
      <c r="O1349" s="49">
        <v>4.7600749999999997E-2</v>
      </c>
      <c r="P1349" s="49">
        <v>7.0775080000000004E-2</v>
      </c>
      <c r="Q1349" s="49">
        <v>8.7151599999999996E-2</v>
      </c>
      <c r="R1349" s="49">
        <v>0.10352812</v>
      </c>
      <c r="S1349" s="49">
        <v>0.12670244999999999</v>
      </c>
      <c r="T1349" s="49" t="s">
        <v>19</v>
      </c>
      <c r="W1349" s="7"/>
    </row>
    <row r="1350" spans="1:23" x14ac:dyDescent="0.25">
      <c r="A1350" s="49" t="str">
        <f t="shared" si="21"/>
        <v>41850Other1_5All</v>
      </c>
      <c r="B1350" s="7">
        <v>41850</v>
      </c>
      <c r="C1350" s="49">
        <v>5</v>
      </c>
      <c r="D1350" s="49" t="s">
        <v>13</v>
      </c>
      <c r="E1350" s="49">
        <v>0.71168259</v>
      </c>
      <c r="F1350" s="49">
        <v>0.68578417999999997</v>
      </c>
      <c r="G1350" s="49">
        <v>1</v>
      </c>
      <c r="H1350" s="49">
        <v>3376.471</v>
      </c>
      <c r="I1350" s="49">
        <v>33404.203999999998</v>
      </c>
      <c r="J1350" s="49">
        <v>72.614609999999999</v>
      </c>
      <c r="K1350" s="49">
        <v>5.9283000000000001E-3</v>
      </c>
      <c r="L1350" s="49">
        <v>5.6678400000000004E-3</v>
      </c>
      <c r="M1350" s="49">
        <v>1.7179799999999999E-2</v>
      </c>
      <c r="N1350" s="49">
        <v>2.589841E-2</v>
      </c>
      <c r="O1350" s="49">
        <v>3.9082700000000001E-3</v>
      </c>
      <c r="P1350" s="49">
        <v>1.6793120000000002E-2</v>
      </c>
      <c r="Q1350" s="49">
        <v>2.589841E-2</v>
      </c>
      <c r="R1350" s="49">
        <v>3.5003699999999999E-2</v>
      </c>
      <c r="S1350" s="49">
        <v>4.7888550000000002E-2</v>
      </c>
      <c r="T1350" s="49" t="s">
        <v>19</v>
      </c>
      <c r="W1350" s="7"/>
    </row>
    <row r="1351" spans="1:23" x14ac:dyDescent="0.25">
      <c r="A1351" s="49" t="str">
        <f t="shared" si="21"/>
        <v>41850Other1_13All</v>
      </c>
      <c r="B1351" s="7">
        <v>41850</v>
      </c>
      <c r="C1351" s="49">
        <v>13</v>
      </c>
      <c r="D1351" s="49" t="s">
        <v>13</v>
      </c>
      <c r="E1351" s="49">
        <v>1.5729447000000001</v>
      </c>
      <c r="F1351" s="49">
        <v>1.5481164999999999</v>
      </c>
      <c r="G1351" s="49">
        <v>1</v>
      </c>
      <c r="H1351" s="49">
        <v>3376.471</v>
      </c>
      <c r="I1351" s="49">
        <v>33404.203999999998</v>
      </c>
      <c r="J1351" s="49">
        <v>90.971890000000002</v>
      </c>
      <c r="K1351" s="49">
        <v>1.4323499999999999E-2</v>
      </c>
      <c r="L1351" s="49">
        <v>1.448018E-2</v>
      </c>
      <c r="M1351" s="49">
        <v>4.26647E-2</v>
      </c>
      <c r="N1351" s="49">
        <v>2.4828200000000002E-2</v>
      </c>
      <c r="O1351" s="49">
        <v>-2.9782619999999999E-2</v>
      </c>
      <c r="P1351" s="49">
        <v>2.2159100000000002E-3</v>
      </c>
      <c r="Q1351" s="49">
        <v>2.4828200000000002E-2</v>
      </c>
      <c r="R1351" s="49">
        <v>4.7440490000000002E-2</v>
      </c>
      <c r="S1351" s="49">
        <v>7.9439019999999999E-2</v>
      </c>
      <c r="T1351" s="49" t="s">
        <v>19</v>
      </c>
      <c r="W1351" s="7"/>
    </row>
    <row r="1352" spans="1:23" x14ac:dyDescent="0.25">
      <c r="A1352" s="49" t="str">
        <f t="shared" si="21"/>
        <v>41850Other1_15All</v>
      </c>
      <c r="B1352" s="7">
        <v>41850</v>
      </c>
      <c r="C1352" s="49">
        <v>15</v>
      </c>
      <c r="D1352" s="49" t="s">
        <v>13</v>
      </c>
      <c r="E1352" s="49">
        <v>2.1981815999999998</v>
      </c>
      <c r="F1352" s="49">
        <v>2.1366312000000001</v>
      </c>
      <c r="G1352" s="49">
        <v>1</v>
      </c>
      <c r="H1352" s="49">
        <v>3376.471</v>
      </c>
      <c r="I1352" s="49">
        <v>33404.203999999998</v>
      </c>
      <c r="J1352" s="49">
        <v>96.090900000000005</v>
      </c>
      <c r="K1352" s="49">
        <v>1.6972919999999999E-2</v>
      </c>
      <c r="L1352" s="49">
        <v>1.6663529999999999E-2</v>
      </c>
      <c r="M1352" s="49">
        <v>4.9823399999999997E-2</v>
      </c>
      <c r="N1352" s="49">
        <v>6.1550399999999998E-2</v>
      </c>
      <c r="O1352" s="49">
        <v>-2.2235499999999999E-3</v>
      </c>
      <c r="P1352" s="49">
        <v>3.5144000000000002E-2</v>
      </c>
      <c r="Q1352" s="49">
        <v>6.1550399999999998E-2</v>
      </c>
      <c r="R1352" s="49">
        <v>8.7956800000000002E-2</v>
      </c>
      <c r="S1352" s="49">
        <v>0.12532435</v>
      </c>
      <c r="T1352" s="49" t="s">
        <v>19</v>
      </c>
      <c r="W1352" s="7"/>
    </row>
    <row r="1353" spans="1:23" x14ac:dyDescent="0.25">
      <c r="A1353" s="49" t="str">
        <f t="shared" si="21"/>
        <v>41850Other1_18All</v>
      </c>
      <c r="B1353" s="7">
        <v>41850</v>
      </c>
      <c r="C1353" s="49">
        <v>18</v>
      </c>
      <c r="D1353" s="49" t="s">
        <v>13</v>
      </c>
      <c r="E1353" s="49">
        <v>2.8691504999999999</v>
      </c>
      <c r="F1353" s="49">
        <v>2.8607526999999999</v>
      </c>
      <c r="G1353" s="49">
        <v>1</v>
      </c>
      <c r="H1353" s="49">
        <v>3376.471</v>
      </c>
      <c r="I1353" s="49">
        <v>33404.203999999998</v>
      </c>
      <c r="J1353" s="49">
        <v>98.848920000000007</v>
      </c>
      <c r="K1353" s="49">
        <v>1.7171550000000001E-2</v>
      </c>
      <c r="L1353" s="49">
        <v>1.689562E-2</v>
      </c>
      <c r="M1353" s="49">
        <v>5.0460999999999999E-2</v>
      </c>
      <c r="N1353" s="49">
        <v>8.3978000000000004E-3</v>
      </c>
      <c r="O1353" s="49">
        <v>-5.6192279999999997E-2</v>
      </c>
      <c r="P1353" s="49">
        <v>-1.834653E-2</v>
      </c>
      <c r="Q1353" s="49">
        <v>8.3978000000000004E-3</v>
      </c>
      <c r="R1353" s="49">
        <v>3.5142130000000001E-2</v>
      </c>
      <c r="S1353" s="49">
        <v>7.2987880000000005E-2</v>
      </c>
      <c r="T1353" s="49" t="s">
        <v>19</v>
      </c>
      <c r="W1353" s="7"/>
    </row>
    <row r="1354" spans="1:23" x14ac:dyDescent="0.25">
      <c r="A1354" s="49" t="str">
        <f t="shared" si="21"/>
        <v>41850Other1_19All</v>
      </c>
      <c r="B1354" s="7">
        <v>41850</v>
      </c>
      <c r="C1354" s="49">
        <v>19</v>
      </c>
      <c r="D1354" s="49" t="s">
        <v>13</v>
      </c>
      <c r="E1354" s="49">
        <v>2.8529376000000002</v>
      </c>
      <c r="F1354" s="49">
        <v>2.9344499000000002</v>
      </c>
      <c r="G1354" s="49">
        <v>1</v>
      </c>
      <c r="H1354" s="49">
        <v>3376.471</v>
      </c>
      <c r="I1354" s="49">
        <v>33404.203999999998</v>
      </c>
      <c r="J1354" s="49">
        <v>97.679789999999997</v>
      </c>
      <c r="K1354" s="49">
        <v>1.6914599999999998E-2</v>
      </c>
      <c r="L1354" s="49">
        <v>1.6502159999999998E-2</v>
      </c>
      <c r="M1354" s="49">
        <v>4.9499399999999999E-2</v>
      </c>
      <c r="N1354" s="49">
        <v>-8.1512299999999996E-2</v>
      </c>
      <c r="O1354" s="49">
        <v>-0.14487153</v>
      </c>
      <c r="P1354" s="49">
        <v>-0.10774698000000001</v>
      </c>
      <c r="Q1354" s="49">
        <v>-8.1512299999999996E-2</v>
      </c>
      <c r="R1354" s="49">
        <v>-5.527762E-2</v>
      </c>
      <c r="S1354" s="49">
        <v>-1.815307E-2</v>
      </c>
      <c r="T1354" s="49" t="s">
        <v>19</v>
      </c>
      <c r="W1354" s="7"/>
    </row>
    <row r="1355" spans="1:23" x14ac:dyDescent="0.25">
      <c r="A1355" s="49" t="str">
        <f t="shared" si="21"/>
        <v>41850Other1_2All</v>
      </c>
      <c r="B1355" s="7">
        <v>41850</v>
      </c>
      <c r="C1355" s="49">
        <v>2</v>
      </c>
      <c r="D1355" s="49" t="s">
        <v>13</v>
      </c>
      <c r="E1355" s="49">
        <v>0.87298779000000004</v>
      </c>
      <c r="F1355" s="49">
        <v>0.84494747999999997</v>
      </c>
      <c r="G1355" s="49">
        <v>1</v>
      </c>
      <c r="H1355" s="49">
        <v>3376.471</v>
      </c>
      <c r="I1355" s="49">
        <v>33404.203999999998</v>
      </c>
      <c r="J1355" s="49">
        <v>76.581180000000003</v>
      </c>
      <c r="K1355" s="49">
        <v>7.3165900000000004E-3</v>
      </c>
      <c r="L1355" s="49">
        <v>7.31476E-3</v>
      </c>
      <c r="M1355" s="49">
        <v>2.1671800000000001E-2</v>
      </c>
      <c r="N1355" s="49">
        <v>2.8040309999999999E-2</v>
      </c>
      <c r="O1355" s="49">
        <v>3.0040999999999998E-4</v>
      </c>
      <c r="P1355" s="49">
        <v>1.6554260000000001E-2</v>
      </c>
      <c r="Q1355" s="49">
        <v>2.8040309999999999E-2</v>
      </c>
      <c r="R1355" s="49">
        <v>3.9526360000000003E-2</v>
      </c>
      <c r="S1355" s="49">
        <v>5.5780209999999997E-2</v>
      </c>
      <c r="T1355" s="49" t="s">
        <v>19</v>
      </c>
      <c r="W1355" s="7"/>
    </row>
    <row r="1356" spans="1:23" x14ac:dyDescent="0.25">
      <c r="A1356" s="49" t="str">
        <f t="shared" si="21"/>
        <v>41850Other1_23All</v>
      </c>
      <c r="B1356" s="7">
        <v>41850</v>
      </c>
      <c r="C1356" s="49">
        <v>23</v>
      </c>
      <c r="D1356" s="49" t="s">
        <v>13</v>
      </c>
      <c r="E1356" s="49">
        <v>1.7223501000000001</v>
      </c>
      <c r="F1356" s="49">
        <v>1.6749346000000001</v>
      </c>
      <c r="G1356" s="49">
        <v>1</v>
      </c>
      <c r="H1356" s="49">
        <v>3376.471</v>
      </c>
      <c r="I1356" s="49">
        <v>33404.203999999998</v>
      </c>
      <c r="J1356" s="49">
        <v>82.457419999999999</v>
      </c>
      <c r="K1356" s="49">
        <v>1.287889E-2</v>
      </c>
      <c r="L1356" s="49">
        <v>1.224368E-2</v>
      </c>
      <c r="M1356" s="49">
        <v>3.7221700000000003E-2</v>
      </c>
      <c r="N1356" s="49">
        <v>4.7415499999999999E-2</v>
      </c>
      <c r="O1356" s="49">
        <v>-2.2828E-4</v>
      </c>
      <c r="P1356" s="49">
        <v>2.7688000000000001E-2</v>
      </c>
      <c r="Q1356" s="49">
        <v>4.7415499999999999E-2</v>
      </c>
      <c r="R1356" s="49">
        <v>6.7142999999999994E-2</v>
      </c>
      <c r="S1356" s="49">
        <v>9.5059279999999996E-2</v>
      </c>
      <c r="T1356" s="49" t="s">
        <v>19</v>
      </c>
      <c r="W1356" s="7"/>
    </row>
    <row r="1357" spans="1:23" x14ac:dyDescent="0.25">
      <c r="A1357" s="49" t="str">
        <f t="shared" si="21"/>
        <v>41850Other1_14All</v>
      </c>
      <c r="B1357" s="7">
        <v>41850</v>
      </c>
      <c r="C1357" s="49">
        <v>14</v>
      </c>
      <c r="D1357" s="49" t="s">
        <v>13</v>
      </c>
      <c r="E1357" s="49">
        <v>1.9027744</v>
      </c>
      <c r="F1357" s="49">
        <v>1.8552702000000001</v>
      </c>
      <c r="G1357" s="49">
        <v>1</v>
      </c>
      <c r="H1357" s="49">
        <v>3376.471</v>
      </c>
      <c r="I1357" s="49">
        <v>33404.203999999998</v>
      </c>
      <c r="J1357" s="49">
        <v>93.893590000000003</v>
      </c>
      <c r="K1357" s="49">
        <v>1.608683E-2</v>
      </c>
      <c r="L1357" s="49">
        <v>1.5859720000000001E-2</v>
      </c>
      <c r="M1357" s="49">
        <v>4.7319600000000003E-2</v>
      </c>
      <c r="N1357" s="49">
        <v>4.7504200000000003E-2</v>
      </c>
      <c r="O1357" s="49">
        <v>-1.3064889999999999E-2</v>
      </c>
      <c r="P1357" s="49">
        <v>2.242481E-2</v>
      </c>
      <c r="Q1357" s="49">
        <v>4.7504200000000003E-2</v>
      </c>
      <c r="R1357" s="49">
        <v>7.2583590000000003E-2</v>
      </c>
      <c r="S1357" s="49">
        <v>0.10807329</v>
      </c>
      <c r="T1357" s="49" t="s">
        <v>19</v>
      </c>
      <c r="W1357" s="7"/>
    </row>
    <row r="1358" spans="1:23" x14ac:dyDescent="0.25">
      <c r="A1358" s="49" t="str">
        <f t="shared" si="21"/>
        <v>41850Other1_21All</v>
      </c>
      <c r="B1358" s="7">
        <v>41850</v>
      </c>
      <c r="C1358" s="49">
        <v>21</v>
      </c>
      <c r="D1358" s="49" t="s">
        <v>13</v>
      </c>
      <c r="E1358" s="49">
        <v>2.4618964999999999</v>
      </c>
      <c r="F1358" s="49">
        <v>2.4801943999999998</v>
      </c>
      <c r="G1358" s="49">
        <v>1</v>
      </c>
      <c r="H1358" s="49">
        <v>3376.471</v>
      </c>
      <c r="I1358" s="49">
        <v>33404.203999999998</v>
      </c>
      <c r="J1358" s="49">
        <v>90.214939999999999</v>
      </c>
      <c r="K1358" s="49">
        <v>1.580929E-2</v>
      </c>
      <c r="L1358" s="49">
        <v>1.4749460000000001E-2</v>
      </c>
      <c r="M1358" s="49">
        <v>4.5288099999999998E-2</v>
      </c>
      <c r="N1358" s="49">
        <v>-1.8297899999999999E-2</v>
      </c>
      <c r="O1358" s="49">
        <v>-7.6266669999999995E-2</v>
      </c>
      <c r="P1358" s="49">
        <v>-4.2300589999999999E-2</v>
      </c>
      <c r="Q1358" s="49">
        <v>-1.8297899999999999E-2</v>
      </c>
      <c r="R1358" s="49">
        <v>5.7047900000000004E-3</v>
      </c>
      <c r="S1358" s="49">
        <v>3.9670869999999997E-2</v>
      </c>
      <c r="T1358" s="49" t="s">
        <v>19</v>
      </c>
      <c r="W1358" s="7"/>
    </row>
    <row r="1359" spans="1:23" x14ac:dyDescent="0.25">
      <c r="A1359" s="49" t="str">
        <f t="shared" si="21"/>
        <v>41850Other1_12All</v>
      </c>
      <c r="B1359" s="7">
        <v>41850</v>
      </c>
      <c r="C1359" s="49">
        <v>12</v>
      </c>
      <c r="D1359" s="49" t="s">
        <v>13</v>
      </c>
      <c r="E1359" s="49">
        <v>1.2897616999999999</v>
      </c>
      <c r="F1359" s="49">
        <v>1.3363966</v>
      </c>
      <c r="G1359" s="49">
        <v>1</v>
      </c>
      <c r="H1359" s="49">
        <v>3376.471</v>
      </c>
      <c r="I1359" s="49">
        <v>33404.203999999998</v>
      </c>
      <c r="J1359" s="49">
        <v>87.313450000000003</v>
      </c>
      <c r="K1359" s="49">
        <v>1.240784E-2</v>
      </c>
      <c r="L1359" s="49">
        <v>1.307067E-2</v>
      </c>
      <c r="M1359" s="49">
        <v>3.7752800000000003E-2</v>
      </c>
      <c r="N1359" s="49">
        <v>-4.66349E-2</v>
      </c>
      <c r="O1359" s="49">
        <v>-9.4958479999999998E-2</v>
      </c>
      <c r="P1359" s="49">
        <v>-6.6643880000000003E-2</v>
      </c>
      <c r="Q1359" s="49">
        <v>-4.66349E-2</v>
      </c>
      <c r="R1359" s="49">
        <v>-2.6625920000000001E-2</v>
      </c>
      <c r="S1359" s="49">
        <v>1.6886799999999999E-3</v>
      </c>
      <c r="T1359" s="49" t="s">
        <v>19</v>
      </c>
      <c r="W1359" s="7"/>
    </row>
    <row r="1360" spans="1:23" x14ac:dyDescent="0.25">
      <c r="A1360" s="49" t="str">
        <f t="shared" si="21"/>
        <v>41850Other1_16All</v>
      </c>
      <c r="B1360" s="7">
        <v>41850</v>
      </c>
      <c r="C1360" s="49">
        <v>16</v>
      </c>
      <c r="D1360" s="49" t="s">
        <v>13</v>
      </c>
      <c r="E1360" s="49">
        <v>2.4807847000000001</v>
      </c>
      <c r="F1360" s="49">
        <v>2.4134140999999998</v>
      </c>
      <c r="G1360" s="49">
        <v>1</v>
      </c>
      <c r="H1360" s="49">
        <v>3376.471</v>
      </c>
      <c r="I1360" s="49">
        <v>33404.203999999998</v>
      </c>
      <c r="J1360" s="49">
        <v>98.084999999999994</v>
      </c>
      <c r="K1360" s="49">
        <v>1.74986E-2</v>
      </c>
      <c r="L1360" s="49">
        <v>1.6976970000000001E-2</v>
      </c>
      <c r="M1360" s="49">
        <v>5.1069499999999997E-2</v>
      </c>
      <c r="N1360" s="49">
        <v>6.7370600000000003E-2</v>
      </c>
      <c r="O1360" s="49">
        <v>2.0016399999999998E-3</v>
      </c>
      <c r="P1360" s="49">
        <v>4.0303770000000003E-2</v>
      </c>
      <c r="Q1360" s="49">
        <v>6.7370600000000003E-2</v>
      </c>
      <c r="R1360" s="49">
        <v>9.4437439999999997E-2</v>
      </c>
      <c r="S1360" s="49">
        <v>0.13273956000000001</v>
      </c>
      <c r="T1360" s="49" t="s">
        <v>19</v>
      </c>
      <c r="W1360" s="7"/>
    </row>
    <row r="1361" spans="1:23" x14ac:dyDescent="0.25">
      <c r="A1361" s="49" t="str">
        <f t="shared" si="21"/>
        <v>41850Other1_24All</v>
      </c>
      <c r="B1361" s="7">
        <v>41850</v>
      </c>
      <c r="C1361" s="49">
        <v>24</v>
      </c>
      <c r="D1361" s="49" t="s">
        <v>13</v>
      </c>
      <c r="E1361" s="49">
        <v>1.3280666000000001</v>
      </c>
      <c r="F1361" s="49">
        <v>1.2847294</v>
      </c>
      <c r="G1361" s="49">
        <v>1</v>
      </c>
      <c r="H1361" s="49">
        <v>3376.471</v>
      </c>
      <c r="I1361" s="49">
        <v>33404.203999999998</v>
      </c>
      <c r="J1361" s="49">
        <v>79.264340000000004</v>
      </c>
      <c r="K1361" s="49">
        <v>1.089385E-2</v>
      </c>
      <c r="L1361" s="49">
        <v>1.044495E-2</v>
      </c>
      <c r="M1361" s="49">
        <v>3.1612800000000003E-2</v>
      </c>
      <c r="N1361" s="49">
        <v>4.3337199999999999E-2</v>
      </c>
      <c r="O1361" s="49">
        <v>2.8728199999999999E-3</v>
      </c>
      <c r="P1361" s="49">
        <v>2.6582419999999999E-2</v>
      </c>
      <c r="Q1361" s="49">
        <v>4.3337199999999999E-2</v>
      </c>
      <c r="R1361" s="49">
        <v>6.0091980000000003E-2</v>
      </c>
      <c r="S1361" s="49">
        <v>8.3801580000000001E-2</v>
      </c>
      <c r="T1361" s="49" t="s">
        <v>19</v>
      </c>
      <c r="W1361" s="7"/>
    </row>
    <row r="1362" spans="1:23" x14ac:dyDescent="0.25">
      <c r="A1362" s="49" t="str">
        <f t="shared" si="21"/>
        <v>41850Other1_9All</v>
      </c>
      <c r="B1362" s="7">
        <v>41850</v>
      </c>
      <c r="C1362" s="49">
        <v>9</v>
      </c>
      <c r="D1362" s="49" t="s">
        <v>13</v>
      </c>
      <c r="E1362" s="49">
        <v>0.88217460999999997</v>
      </c>
      <c r="F1362" s="49">
        <v>0.87645932000000004</v>
      </c>
      <c r="G1362" s="49">
        <v>1</v>
      </c>
      <c r="H1362" s="49">
        <v>3376.471</v>
      </c>
      <c r="I1362" s="49">
        <v>33404.203999999998</v>
      </c>
      <c r="J1362" s="49">
        <v>75.636669999999995</v>
      </c>
      <c r="K1362" s="49">
        <v>7.7423300000000004E-3</v>
      </c>
      <c r="L1362" s="49">
        <v>7.6383800000000002E-3</v>
      </c>
      <c r="M1362" s="49">
        <v>2.2782E-2</v>
      </c>
      <c r="N1362" s="49">
        <v>5.7152899999999996E-3</v>
      </c>
      <c r="O1362" s="49">
        <v>-2.3445669999999998E-2</v>
      </c>
      <c r="P1362" s="49">
        <v>-6.3591699999999999E-3</v>
      </c>
      <c r="Q1362" s="49">
        <v>5.7152899999999996E-3</v>
      </c>
      <c r="R1362" s="49">
        <v>1.778975E-2</v>
      </c>
      <c r="S1362" s="49">
        <v>3.4876249999999998E-2</v>
      </c>
      <c r="T1362" s="49" t="s">
        <v>19</v>
      </c>
      <c r="W1362" s="7"/>
    </row>
    <row r="1363" spans="1:23" x14ac:dyDescent="0.25">
      <c r="A1363" s="49" t="str">
        <f t="shared" si="21"/>
        <v>41850Other1_20All</v>
      </c>
      <c r="B1363" s="7">
        <v>41850</v>
      </c>
      <c r="C1363" s="49">
        <v>20</v>
      </c>
      <c r="D1363" s="49" t="s">
        <v>13</v>
      </c>
      <c r="E1363" s="49">
        <v>2.6936327000000002</v>
      </c>
      <c r="F1363" s="49">
        <v>2.7380296</v>
      </c>
      <c r="G1363" s="49">
        <v>1</v>
      </c>
      <c r="H1363" s="49">
        <v>3376.471</v>
      </c>
      <c r="I1363" s="49">
        <v>33404.203999999998</v>
      </c>
      <c r="J1363" s="49">
        <v>94.386279999999999</v>
      </c>
      <c r="K1363" s="49">
        <v>1.6110599999999999E-2</v>
      </c>
      <c r="L1363" s="49">
        <v>1.5743699999999999E-2</v>
      </c>
      <c r="M1363" s="49">
        <v>4.7184499999999997E-2</v>
      </c>
      <c r="N1363" s="49">
        <v>-4.4396900000000003E-2</v>
      </c>
      <c r="O1363" s="49">
        <v>-0.10479305999999999</v>
      </c>
      <c r="P1363" s="49">
        <v>-6.9404679999999996E-2</v>
      </c>
      <c r="Q1363" s="49">
        <v>-4.4396900000000003E-2</v>
      </c>
      <c r="R1363" s="49">
        <v>-1.9389110000000001E-2</v>
      </c>
      <c r="S1363" s="49">
        <v>1.5999260000000001E-2</v>
      </c>
      <c r="T1363" s="49" t="s">
        <v>19</v>
      </c>
      <c r="W1363" s="7"/>
    </row>
    <row r="1364" spans="1:23" x14ac:dyDescent="0.25">
      <c r="A1364" s="49" t="str">
        <f t="shared" si="21"/>
        <v>41850Other1_17All</v>
      </c>
      <c r="B1364" s="7">
        <v>41850</v>
      </c>
      <c r="C1364" s="49">
        <v>17</v>
      </c>
      <c r="D1364" s="49" t="s">
        <v>13</v>
      </c>
      <c r="E1364" s="49">
        <v>2.7182778999999999</v>
      </c>
      <c r="F1364" s="49">
        <v>2.6350528</v>
      </c>
      <c r="G1364" s="49">
        <v>1</v>
      </c>
      <c r="H1364" s="49">
        <v>3376.471</v>
      </c>
      <c r="I1364" s="49">
        <v>33404.203999999998</v>
      </c>
      <c r="J1364" s="49">
        <v>99.302310000000006</v>
      </c>
      <c r="K1364" s="49">
        <v>1.7517649999999999E-2</v>
      </c>
      <c r="L1364" s="49">
        <v>1.6978770000000001E-2</v>
      </c>
      <c r="M1364" s="49">
        <v>5.1100699999999999E-2</v>
      </c>
      <c r="N1364" s="49">
        <v>8.3225099999999996E-2</v>
      </c>
      <c r="O1364" s="49">
        <v>1.7816200000000001E-2</v>
      </c>
      <c r="P1364" s="49">
        <v>5.6141730000000001E-2</v>
      </c>
      <c r="Q1364" s="49">
        <v>8.3225099999999996E-2</v>
      </c>
      <c r="R1364" s="49">
        <v>0.11030847000000001</v>
      </c>
      <c r="S1364" s="49">
        <v>0.14863399999999999</v>
      </c>
      <c r="T1364" s="49" t="s">
        <v>19</v>
      </c>
      <c r="W1364" s="7"/>
    </row>
    <row r="1365" spans="1:23" x14ac:dyDescent="0.25">
      <c r="A1365" s="49" t="str">
        <f t="shared" si="21"/>
        <v>41850Other1_22All</v>
      </c>
      <c r="B1365" s="7">
        <v>41850</v>
      </c>
      <c r="C1365" s="49">
        <v>22</v>
      </c>
      <c r="D1365" s="49" t="s">
        <v>13</v>
      </c>
      <c r="E1365" s="49">
        <v>2.1772005999999999</v>
      </c>
      <c r="F1365" s="49">
        <v>2.1478885999999999</v>
      </c>
      <c r="G1365" s="49">
        <v>1</v>
      </c>
      <c r="H1365" s="49">
        <v>3376.471</v>
      </c>
      <c r="I1365" s="49">
        <v>33404.203999999998</v>
      </c>
      <c r="J1365" s="49">
        <v>86.400959999999998</v>
      </c>
      <c r="K1365" s="49">
        <v>1.4321199999999999E-2</v>
      </c>
      <c r="L1365" s="49">
        <v>1.3846590000000001E-2</v>
      </c>
      <c r="M1365" s="49">
        <v>4.1726699999999999E-2</v>
      </c>
      <c r="N1365" s="49">
        <v>2.9312000000000001E-2</v>
      </c>
      <c r="O1365" s="49">
        <v>-2.409818E-2</v>
      </c>
      <c r="P1365" s="49">
        <v>7.1968500000000003E-3</v>
      </c>
      <c r="Q1365" s="49">
        <v>2.9312000000000001E-2</v>
      </c>
      <c r="R1365" s="49">
        <v>5.1427149999999998E-2</v>
      </c>
      <c r="S1365" s="49">
        <v>8.2722180000000006E-2</v>
      </c>
      <c r="T1365" s="49" t="s">
        <v>19</v>
      </c>
      <c r="W1365" s="7"/>
    </row>
    <row r="1366" spans="1:23" x14ac:dyDescent="0.25">
      <c r="A1366" s="49" t="str">
        <f t="shared" si="21"/>
        <v>41850Other1_7All</v>
      </c>
      <c r="B1366" s="7">
        <v>41850</v>
      </c>
      <c r="C1366" s="49">
        <v>7</v>
      </c>
      <c r="D1366" s="49" t="s">
        <v>13</v>
      </c>
      <c r="E1366" s="49">
        <v>0.77223355000000005</v>
      </c>
      <c r="F1366" s="49">
        <v>0.78896991000000005</v>
      </c>
      <c r="G1366" s="49">
        <v>1</v>
      </c>
      <c r="H1366" s="49">
        <v>3376.471</v>
      </c>
      <c r="I1366" s="49">
        <v>33404.203999999998</v>
      </c>
      <c r="J1366" s="49">
        <v>71.060959999999994</v>
      </c>
      <c r="K1366" s="49">
        <v>6.3450900000000003E-3</v>
      </c>
      <c r="L1366" s="49">
        <v>6.2900100000000004E-3</v>
      </c>
      <c r="M1366" s="49">
        <v>1.8714999999999999E-2</v>
      </c>
      <c r="N1366" s="49">
        <v>-1.6736359999999999E-2</v>
      </c>
      <c r="O1366" s="49">
        <v>-4.0691560000000002E-2</v>
      </c>
      <c r="P1366" s="49">
        <v>-2.6655310000000002E-2</v>
      </c>
      <c r="Q1366" s="49">
        <v>-1.6736359999999999E-2</v>
      </c>
      <c r="R1366" s="49">
        <v>-6.8174100000000003E-3</v>
      </c>
      <c r="S1366" s="49">
        <v>7.2188399999999998E-3</v>
      </c>
      <c r="T1366" s="49" t="s">
        <v>19</v>
      </c>
      <c r="W1366" s="7"/>
    </row>
    <row r="1367" spans="1:23" x14ac:dyDescent="0.25">
      <c r="A1367" s="49" t="str">
        <f t="shared" si="21"/>
        <v>41850Other1_4All</v>
      </c>
      <c r="B1367" s="7">
        <v>41850</v>
      </c>
      <c r="C1367" s="49">
        <v>4</v>
      </c>
      <c r="D1367" s="49" t="s">
        <v>13</v>
      </c>
      <c r="E1367" s="49">
        <v>0.71137523999999996</v>
      </c>
      <c r="F1367" s="49">
        <v>0.69328612000000001</v>
      </c>
      <c r="G1367" s="49">
        <v>1</v>
      </c>
      <c r="H1367" s="49">
        <v>3376.471</v>
      </c>
      <c r="I1367" s="49">
        <v>33404.203999999998</v>
      </c>
      <c r="J1367" s="49">
        <v>74.156679999999994</v>
      </c>
      <c r="K1367" s="49">
        <v>5.84564E-3</v>
      </c>
      <c r="L1367" s="49">
        <v>5.7579199999999997E-3</v>
      </c>
      <c r="M1367" s="49">
        <v>1.7187399999999999E-2</v>
      </c>
      <c r="N1367" s="49">
        <v>1.808912E-2</v>
      </c>
      <c r="O1367" s="49">
        <v>-3.9107500000000002E-3</v>
      </c>
      <c r="P1367" s="49">
        <v>8.9797999999999996E-3</v>
      </c>
      <c r="Q1367" s="49">
        <v>1.808912E-2</v>
      </c>
      <c r="R1367" s="49">
        <v>2.7198440000000001E-2</v>
      </c>
      <c r="S1367" s="49">
        <v>4.0088989999999998E-2</v>
      </c>
      <c r="T1367" s="49" t="s">
        <v>19</v>
      </c>
      <c r="W1367" s="7"/>
    </row>
    <row r="1368" spans="1:23" x14ac:dyDescent="0.25">
      <c r="A1368" s="49" t="str">
        <f t="shared" si="21"/>
        <v>41850Other1_3All</v>
      </c>
      <c r="B1368" s="7">
        <v>41850</v>
      </c>
      <c r="C1368" s="49">
        <v>3</v>
      </c>
      <c r="D1368" s="49" t="s">
        <v>13</v>
      </c>
      <c r="E1368" s="49">
        <v>0.77550171000000001</v>
      </c>
      <c r="F1368" s="49">
        <v>0.75191028999999998</v>
      </c>
      <c r="G1368" s="49">
        <v>1</v>
      </c>
      <c r="H1368" s="49">
        <v>3376.471</v>
      </c>
      <c r="I1368" s="49">
        <v>33404.203999999998</v>
      </c>
      <c r="J1368" s="49">
        <v>75.263959999999997</v>
      </c>
      <c r="K1368" s="49">
        <v>6.4880299999999997E-3</v>
      </c>
      <c r="L1368" s="49">
        <v>6.41962E-3</v>
      </c>
      <c r="M1368" s="49">
        <v>1.9118799999999998E-2</v>
      </c>
      <c r="N1368" s="49">
        <v>2.3591419999999998E-2</v>
      </c>
      <c r="O1368" s="49">
        <v>-8.8064000000000003E-4</v>
      </c>
      <c r="P1368" s="49">
        <v>1.345846E-2</v>
      </c>
      <c r="Q1368" s="49">
        <v>2.3591419999999998E-2</v>
      </c>
      <c r="R1368" s="49">
        <v>3.3724379999999998E-2</v>
      </c>
      <c r="S1368" s="49">
        <v>4.8063479999999999E-2</v>
      </c>
      <c r="T1368" s="49" t="s">
        <v>19</v>
      </c>
      <c r="W1368" s="7"/>
    </row>
    <row r="1369" spans="1:23" x14ac:dyDescent="0.25">
      <c r="A1369" s="49" t="str">
        <f t="shared" si="21"/>
        <v>41850Other1_1All</v>
      </c>
      <c r="B1369" s="7">
        <v>41850</v>
      </c>
      <c r="C1369" s="49">
        <v>1</v>
      </c>
      <c r="D1369" s="49" t="s">
        <v>13</v>
      </c>
      <c r="E1369" s="49">
        <v>1.0225047</v>
      </c>
      <c r="F1369" s="49">
        <v>0.99167083</v>
      </c>
      <c r="G1369" s="49">
        <v>1</v>
      </c>
      <c r="H1369" s="49">
        <v>3376.471</v>
      </c>
      <c r="I1369" s="49">
        <v>33404.203999999998</v>
      </c>
      <c r="J1369" s="49">
        <v>78.438640000000007</v>
      </c>
      <c r="K1369" s="49">
        <v>8.7165699999999999E-3</v>
      </c>
      <c r="L1369" s="49">
        <v>8.7189999999999993E-3</v>
      </c>
      <c r="M1369" s="49">
        <v>2.5825399999999998E-2</v>
      </c>
      <c r="N1369" s="49">
        <v>3.0833869999999999E-2</v>
      </c>
      <c r="O1369" s="49">
        <v>-2.2226400000000001E-3</v>
      </c>
      <c r="P1369" s="49">
        <v>1.7146410000000001E-2</v>
      </c>
      <c r="Q1369" s="49">
        <v>3.0833869999999999E-2</v>
      </c>
      <c r="R1369" s="49">
        <v>4.4521329999999998E-2</v>
      </c>
      <c r="S1369" s="49">
        <v>6.3890379999999997E-2</v>
      </c>
      <c r="T1369" s="49" t="s">
        <v>19</v>
      </c>
      <c r="W1369" s="7"/>
    </row>
    <row r="1370" spans="1:23" x14ac:dyDescent="0.25">
      <c r="A1370" s="49" t="str">
        <f t="shared" si="21"/>
        <v>41850Other2_6All</v>
      </c>
      <c r="B1370" s="7">
        <v>41850</v>
      </c>
      <c r="C1370" s="49">
        <v>6</v>
      </c>
      <c r="D1370" s="49" t="s">
        <v>13</v>
      </c>
      <c r="E1370" s="49">
        <v>0.71973310999999995</v>
      </c>
      <c r="F1370" s="49">
        <v>0.71319913999999995</v>
      </c>
      <c r="G1370" s="49">
        <v>2</v>
      </c>
      <c r="H1370" s="49">
        <v>3290.8760000000002</v>
      </c>
      <c r="I1370" s="49">
        <v>33404.203999999998</v>
      </c>
      <c r="J1370" s="49">
        <v>71.55856</v>
      </c>
      <c r="K1370" s="49">
        <v>5.8255299999999998E-3</v>
      </c>
      <c r="L1370" s="49">
        <v>5.7814900000000002E-3</v>
      </c>
      <c r="M1370" s="49">
        <v>1.7330999999999999E-2</v>
      </c>
      <c r="N1370" s="49">
        <v>6.5339700000000001E-3</v>
      </c>
      <c r="O1370" s="49">
        <v>-1.5649710000000001E-2</v>
      </c>
      <c r="P1370" s="49">
        <v>-2.65146E-3</v>
      </c>
      <c r="Q1370" s="49">
        <v>6.5339700000000001E-3</v>
      </c>
      <c r="R1370" s="49">
        <v>1.5719400000000001E-2</v>
      </c>
      <c r="S1370" s="49">
        <v>2.8717650000000001E-2</v>
      </c>
      <c r="T1370" s="49" t="s">
        <v>19</v>
      </c>
      <c r="W1370" s="7"/>
    </row>
    <row r="1371" spans="1:23" x14ac:dyDescent="0.25">
      <c r="A1371" s="49" t="str">
        <f t="shared" si="21"/>
        <v>41850Other2_7All</v>
      </c>
      <c r="B1371" s="7">
        <v>41850</v>
      </c>
      <c r="C1371" s="49">
        <v>7</v>
      </c>
      <c r="D1371" s="49" t="s">
        <v>13</v>
      </c>
      <c r="E1371" s="49">
        <v>0.77223355000000005</v>
      </c>
      <c r="F1371" s="49">
        <v>0.76799340000000005</v>
      </c>
      <c r="G1371" s="49">
        <v>2</v>
      </c>
      <c r="H1371" s="49">
        <v>3290.8760000000002</v>
      </c>
      <c r="I1371" s="49">
        <v>33404.203999999998</v>
      </c>
      <c r="J1371" s="49">
        <v>71.060959999999994</v>
      </c>
      <c r="K1371" s="49">
        <v>6.3450900000000003E-3</v>
      </c>
      <c r="L1371" s="49">
        <v>6.1166900000000001E-3</v>
      </c>
      <c r="M1371" s="49">
        <v>1.86056E-2</v>
      </c>
      <c r="N1371" s="49">
        <v>4.2401499999999998E-3</v>
      </c>
      <c r="O1371" s="49">
        <v>-1.9575019999999999E-2</v>
      </c>
      <c r="P1371" s="49">
        <v>-5.6208200000000003E-3</v>
      </c>
      <c r="Q1371" s="49">
        <v>4.2401499999999998E-3</v>
      </c>
      <c r="R1371" s="49">
        <v>1.410112E-2</v>
      </c>
      <c r="S1371" s="49">
        <v>2.8055320000000002E-2</v>
      </c>
      <c r="T1371" s="49" t="s">
        <v>19</v>
      </c>
      <c r="W1371" s="7"/>
    </row>
    <row r="1372" spans="1:23" x14ac:dyDescent="0.25">
      <c r="A1372" s="49" t="str">
        <f t="shared" si="21"/>
        <v>41850Other2_22All</v>
      </c>
      <c r="B1372" s="7">
        <v>41850</v>
      </c>
      <c r="C1372" s="49">
        <v>22</v>
      </c>
      <c r="D1372" s="49" t="s">
        <v>13</v>
      </c>
      <c r="E1372" s="49">
        <v>2.1772005999999999</v>
      </c>
      <c r="F1372" s="49">
        <v>2.1195279999999999</v>
      </c>
      <c r="G1372" s="49">
        <v>2</v>
      </c>
      <c r="H1372" s="49">
        <v>3290.8760000000002</v>
      </c>
      <c r="I1372" s="49">
        <v>33404.203999999998</v>
      </c>
      <c r="J1372" s="49">
        <v>86.400959999999998</v>
      </c>
      <c r="K1372" s="49">
        <v>1.4321199999999999E-2</v>
      </c>
      <c r="L1372" s="49">
        <v>1.3806789999999999E-2</v>
      </c>
      <c r="M1372" s="49">
        <v>4.1995400000000002E-2</v>
      </c>
      <c r="N1372" s="49">
        <v>5.7672599999999997E-2</v>
      </c>
      <c r="O1372" s="49">
        <v>3.9184900000000002E-3</v>
      </c>
      <c r="P1372" s="49">
        <v>3.5415040000000002E-2</v>
      </c>
      <c r="Q1372" s="49">
        <v>5.7672599999999997E-2</v>
      </c>
      <c r="R1372" s="49">
        <v>7.993016E-2</v>
      </c>
      <c r="S1372" s="49">
        <v>0.11142671</v>
      </c>
      <c r="T1372" s="49" t="s">
        <v>19</v>
      </c>
      <c r="W1372" s="7"/>
    </row>
    <row r="1373" spans="1:23" x14ac:dyDescent="0.25">
      <c r="A1373" s="49" t="str">
        <f t="shared" si="21"/>
        <v>41850Other2_1All</v>
      </c>
      <c r="B1373" s="7">
        <v>41850</v>
      </c>
      <c r="C1373" s="49">
        <v>1</v>
      </c>
      <c r="D1373" s="49" t="s">
        <v>13</v>
      </c>
      <c r="E1373" s="49">
        <v>1.0225047</v>
      </c>
      <c r="F1373" s="49">
        <v>0.96018442999999998</v>
      </c>
      <c r="G1373" s="49">
        <v>2</v>
      </c>
      <c r="H1373" s="49">
        <v>3290.8760000000002</v>
      </c>
      <c r="I1373" s="49">
        <v>33404.203999999998</v>
      </c>
      <c r="J1373" s="49">
        <v>78.438640000000007</v>
      </c>
      <c r="K1373" s="49">
        <v>8.7165699999999999E-3</v>
      </c>
      <c r="L1373" s="49">
        <v>7.9650899999999993E-3</v>
      </c>
      <c r="M1373" s="49">
        <v>2.4915300000000001E-2</v>
      </c>
      <c r="N1373" s="49">
        <v>6.2320269999999997E-2</v>
      </c>
      <c r="O1373" s="49">
        <v>3.0428690000000001E-2</v>
      </c>
      <c r="P1373" s="49">
        <v>4.9115159999999998E-2</v>
      </c>
      <c r="Q1373" s="49">
        <v>6.2320269999999997E-2</v>
      </c>
      <c r="R1373" s="49">
        <v>7.5525380000000003E-2</v>
      </c>
      <c r="S1373" s="49">
        <v>9.421185E-2</v>
      </c>
      <c r="T1373" s="49" t="s">
        <v>19</v>
      </c>
      <c r="W1373" s="7"/>
    </row>
    <row r="1374" spans="1:23" x14ac:dyDescent="0.25">
      <c r="A1374" s="49" t="str">
        <f t="shared" si="21"/>
        <v>41850Other2_21All</v>
      </c>
      <c r="B1374" s="7">
        <v>41850</v>
      </c>
      <c r="C1374" s="49">
        <v>21</v>
      </c>
      <c r="D1374" s="49" t="s">
        <v>13</v>
      </c>
      <c r="E1374" s="49">
        <v>2.4618964999999999</v>
      </c>
      <c r="F1374" s="49">
        <v>2.4380598</v>
      </c>
      <c r="G1374" s="49">
        <v>2</v>
      </c>
      <c r="H1374" s="49">
        <v>3290.8760000000002</v>
      </c>
      <c r="I1374" s="49">
        <v>33404.203999999998</v>
      </c>
      <c r="J1374" s="49">
        <v>90.214939999999999</v>
      </c>
      <c r="K1374" s="49">
        <v>1.580929E-2</v>
      </c>
      <c r="L1374" s="49">
        <v>1.4688909999999999E-2</v>
      </c>
      <c r="M1374" s="49">
        <v>4.5542399999999997E-2</v>
      </c>
      <c r="N1374" s="49">
        <v>2.3836699999999999E-2</v>
      </c>
      <c r="O1374" s="49">
        <v>-3.445757E-2</v>
      </c>
      <c r="P1374" s="49">
        <v>-3.0077000000000001E-4</v>
      </c>
      <c r="Q1374" s="49">
        <v>2.3836699999999999E-2</v>
      </c>
      <c r="R1374" s="49">
        <v>4.7974169999999997E-2</v>
      </c>
      <c r="S1374" s="49">
        <v>8.2130969999999998E-2</v>
      </c>
      <c r="T1374" s="49" t="s">
        <v>19</v>
      </c>
      <c r="W1374" s="7"/>
    </row>
    <row r="1375" spans="1:23" x14ac:dyDescent="0.25">
      <c r="A1375" s="49" t="str">
        <f t="shared" si="21"/>
        <v>41850Other2_3All</v>
      </c>
      <c r="B1375" s="7">
        <v>41850</v>
      </c>
      <c r="C1375" s="49">
        <v>3</v>
      </c>
      <c r="D1375" s="49" t="s">
        <v>13</v>
      </c>
      <c r="E1375" s="49">
        <v>0.77550171000000001</v>
      </c>
      <c r="F1375" s="49">
        <v>0.73048869000000005</v>
      </c>
      <c r="G1375" s="49">
        <v>2</v>
      </c>
      <c r="H1375" s="49">
        <v>3290.8760000000002</v>
      </c>
      <c r="I1375" s="49">
        <v>33404.203999999998</v>
      </c>
      <c r="J1375" s="49">
        <v>75.263959999999997</v>
      </c>
      <c r="K1375" s="49">
        <v>6.4880299999999997E-3</v>
      </c>
      <c r="L1375" s="49">
        <v>5.9202400000000002E-3</v>
      </c>
      <c r="M1375" s="49">
        <v>1.8533000000000001E-2</v>
      </c>
      <c r="N1375" s="49">
        <v>4.5013020000000001E-2</v>
      </c>
      <c r="O1375" s="49">
        <v>2.1290779999999999E-2</v>
      </c>
      <c r="P1375" s="49">
        <v>3.5190529999999998E-2</v>
      </c>
      <c r="Q1375" s="49">
        <v>4.5013020000000001E-2</v>
      </c>
      <c r="R1375" s="49">
        <v>5.4835509999999997E-2</v>
      </c>
      <c r="S1375" s="49">
        <v>6.8735260000000006E-2</v>
      </c>
      <c r="T1375" s="49" t="s">
        <v>19</v>
      </c>
      <c r="W1375" s="7"/>
    </row>
    <row r="1376" spans="1:23" x14ac:dyDescent="0.25">
      <c r="A1376" s="49" t="str">
        <f t="shared" si="21"/>
        <v>41850Other2_8All</v>
      </c>
      <c r="B1376" s="7">
        <v>41850</v>
      </c>
      <c r="C1376" s="49">
        <v>8</v>
      </c>
      <c r="D1376" s="49" t="s">
        <v>13</v>
      </c>
      <c r="E1376" s="49">
        <v>0.83527742000000005</v>
      </c>
      <c r="F1376" s="49">
        <v>0.82833502999999997</v>
      </c>
      <c r="G1376" s="49">
        <v>2</v>
      </c>
      <c r="H1376" s="49">
        <v>3290.8760000000002</v>
      </c>
      <c r="I1376" s="49">
        <v>33404.203999999998</v>
      </c>
      <c r="J1376" s="49">
        <v>72.96987</v>
      </c>
      <c r="K1376" s="49">
        <v>7.1383899999999997E-3</v>
      </c>
      <c r="L1376" s="49">
        <v>6.8821000000000004E-3</v>
      </c>
      <c r="M1376" s="49">
        <v>2.0932699999999999E-2</v>
      </c>
      <c r="N1376" s="49">
        <v>6.9423899999999997E-3</v>
      </c>
      <c r="O1376" s="49">
        <v>-1.985147E-2</v>
      </c>
      <c r="P1376" s="49">
        <v>-4.1519399999999998E-3</v>
      </c>
      <c r="Q1376" s="49">
        <v>6.9423899999999997E-3</v>
      </c>
      <c r="R1376" s="49">
        <v>1.8036719999999999E-2</v>
      </c>
      <c r="S1376" s="49">
        <v>3.3736250000000002E-2</v>
      </c>
      <c r="T1376" s="49" t="s">
        <v>19</v>
      </c>
      <c r="W1376" s="7"/>
    </row>
    <row r="1377" spans="1:23" x14ac:dyDescent="0.25">
      <c r="A1377" s="49" t="str">
        <f t="shared" si="21"/>
        <v>41850Other2_10All</v>
      </c>
      <c r="B1377" s="7">
        <v>41850</v>
      </c>
      <c r="C1377" s="49">
        <v>10</v>
      </c>
      <c r="D1377" s="49" t="s">
        <v>13</v>
      </c>
      <c r="E1377" s="49">
        <v>0.97911298000000002</v>
      </c>
      <c r="F1377" s="49">
        <v>0.94020179000000004</v>
      </c>
      <c r="G1377" s="49">
        <v>2</v>
      </c>
      <c r="H1377" s="49">
        <v>3290.8760000000002</v>
      </c>
      <c r="I1377" s="49">
        <v>33404.203999999998</v>
      </c>
      <c r="J1377" s="49">
        <v>79.604280000000003</v>
      </c>
      <c r="K1377" s="49">
        <v>9.1416699999999993E-3</v>
      </c>
      <c r="L1377" s="49">
        <v>9.1324000000000006E-3</v>
      </c>
      <c r="M1377" s="49">
        <v>2.72873E-2</v>
      </c>
      <c r="N1377" s="49">
        <v>3.8911189999999998E-2</v>
      </c>
      <c r="O1377" s="49">
        <v>3.9834500000000004E-3</v>
      </c>
      <c r="P1377" s="49">
        <v>2.4448919999999999E-2</v>
      </c>
      <c r="Q1377" s="49">
        <v>3.8911189999999998E-2</v>
      </c>
      <c r="R1377" s="49">
        <v>5.3373459999999998E-2</v>
      </c>
      <c r="S1377" s="49">
        <v>7.3838929999999997E-2</v>
      </c>
      <c r="T1377" s="49" t="s">
        <v>19</v>
      </c>
      <c r="W1377" s="7"/>
    </row>
    <row r="1378" spans="1:23" x14ac:dyDescent="0.25">
      <c r="A1378" s="49" t="str">
        <f t="shared" si="21"/>
        <v>41850Other2_17All</v>
      </c>
      <c r="B1378" s="7">
        <v>41850</v>
      </c>
      <c r="C1378" s="49">
        <v>17</v>
      </c>
      <c r="D1378" s="49" t="s">
        <v>13</v>
      </c>
      <c r="E1378" s="49">
        <v>2.7182778999999999</v>
      </c>
      <c r="F1378" s="49">
        <v>2.7030745</v>
      </c>
      <c r="G1378" s="49">
        <v>2</v>
      </c>
      <c r="H1378" s="49">
        <v>3290.8760000000002</v>
      </c>
      <c r="I1378" s="49">
        <v>33404.203999999998</v>
      </c>
      <c r="J1378" s="49">
        <v>99.302310000000006</v>
      </c>
      <c r="K1378" s="49">
        <v>1.7517649999999999E-2</v>
      </c>
      <c r="L1378" s="49">
        <v>1.678118E-2</v>
      </c>
      <c r="M1378" s="49">
        <v>5.1208799999999999E-2</v>
      </c>
      <c r="N1378" s="49">
        <v>1.5203400000000001E-2</v>
      </c>
      <c r="O1378" s="49">
        <v>-5.0343859999999997E-2</v>
      </c>
      <c r="P1378" s="49">
        <v>-1.193726E-2</v>
      </c>
      <c r="Q1378" s="49">
        <v>1.5203400000000001E-2</v>
      </c>
      <c r="R1378" s="49">
        <v>4.2344060000000003E-2</v>
      </c>
      <c r="S1378" s="49">
        <v>8.0750660000000002E-2</v>
      </c>
      <c r="T1378" s="49" t="s">
        <v>19</v>
      </c>
      <c r="W1378" s="7"/>
    </row>
    <row r="1379" spans="1:23" x14ac:dyDescent="0.25">
      <c r="A1379" s="49" t="str">
        <f t="shared" si="21"/>
        <v>41850Other2_19All</v>
      </c>
      <c r="B1379" s="7">
        <v>41850</v>
      </c>
      <c r="C1379" s="49">
        <v>19</v>
      </c>
      <c r="D1379" s="49" t="s">
        <v>13</v>
      </c>
      <c r="E1379" s="49">
        <v>2.8529376000000002</v>
      </c>
      <c r="F1379" s="49">
        <v>2.8637381999999998</v>
      </c>
      <c r="G1379" s="49">
        <v>2</v>
      </c>
      <c r="H1379" s="49">
        <v>3290.8760000000002</v>
      </c>
      <c r="I1379" s="49">
        <v>33404.203999999998</v>
      </c>
      <c r="J1379" s="49">
        <v>97.679789999999997</v>
      </c>
      <c r="K1379" s="49">
        <v>1.6914599999999998E-2</v>
      </c>
      <c r="L1379" s="49">
        <v>1.6530530000000002E-2</v>
      </c>
      <c r="M1379" s="49">
        <v>4.9934800000000001E-2</v>
      </c>
      <c r="N1379" s="49">
        <v>-1.08006E-2</v>
      </c>
      <c r="O1379" s="49">
        <v>-7.4717140000000001E-2</v>
      </c>
      <c r="P1379" s="49">
        <v>-3.726604E-2</v>
      </c>
      <c r="Q1379" s="49">
        <v>-1.08006E-2</v>
      </c>
      <c r="R1379" s="49">
        <v>1.5664839999999999E-2</v>
      </c>
      <c r="S1379" s="49">
        <v>5.311594E-2</v>
      </c>
      <c r="T1379" s="49" t="s">
        <v>19</v>
      </c>
      <c r="W1379" s="7"/>
    </row>
    <row r="1380" spans="1:23" x14ac:dyDescent="0.25">
      <c r="A1380" s="49" t="str">
        <f t="shared" si="21"/>
        <v>41850Other2_24All</v>
      </c>
      <c r="B1380" s="7">
        <v>41850</v>
      </c>
      <c r="C1380" s="49">
        <v>24</v>
      </c>
      <c r="D1380" s="49" t="s">
        <v>13</v>
      </c>
      <c r="E1380" s="49">
        <v>1.3280666000000001</v>
      </c>
      <c r="F1380" s="49">
        <v>1.2756364</v>
      </c>
      <c r="G1380" s="49">
        <v>2</v>
      </c>
      <c r="H1380" s="49">
        <v>3290.8760000000002</v>
      </c>
      <c r="I1380" s="49">
        <v>33404.203999999998</v>
      </c>
      <c r="J1380" s="49">
        <v>79.264340000000004</v>
      </c>
      <c r="K1380" s="49">
        <v>1.089385E-2</v>
      </c>
      <c r="L1380" s="49">
        <v>1.0127819999999999E-2</v>
      </c>
      <c r="M1380" s="49">
        <v>3.1391099999999998E-2</v>
      </c>
      <c r="N1380" s="49">
        <v>5.2430200000000003E-2</v>
      </c>
      <c r="O1380" s="49">
        <v>1.2249589999999999E-2</v>
      </c>
      <c r="P1380" s="49">
        <v>3.5792919999999999E-2</v>
      </c>
      <c r="Q1380" s="49">
        <v>5.2430200000000003E-2</v>
      </c>
      <c r="R1380" s="49">
        <v>6.9067480000000001E-2</v>
      </c>
      <c r="S1380" s="49">
        <v>9.2610810000000002E-2</v>
      </c>
      <c r="T1380" s="49" t="s">
        <v>19</v>
      </c>
      <c r="W1380" s="7"/>
    </row>
    <row r="1381" spans="1:23" x14ac:dyDescent="0.25">
      <c r="A1381" s="49" t="str">
        <f t="shared" si="21"/>
        <v>41850Other2_18All</v>
      </c>
      <c r="B1381" s="7">
        <v>41850</v>
      </c>
      <c r="C1381" s="49">
        <v>18</v>
      </c>
      <c r="D1381" s="49" t="s">
        <v>13</v>
      </c>
      <c r="E1381" s="49">
        <v>2.8691504999999999</v>
      </c>
      <c r="F1381" s="49">
        <v>2.8658407000000001</v>
      </c>
      <c r="G1381" s="49">
        <v>2</v>
      </c>
      <c r="H1381" s="49">
        <v>3290.8760000000002</v>
      </c>
      <c r="I1381" s="49">
        <v>33404.203999999998</v>
      </c>
      <c r="J1381" s="49">
        <v>98.848920000000007</v>
      </c>
      <c r="K1381" s="49">
        <v>1.7171550000000001E-2</v>
      </c>
      <c r="L1381" s="49">
        <v>1.681854E-2</v>
      </c>
      <c r="M1381" s="49">
        <v>5.0748799999999997E-2</v>
      </c>
      <c r="N1381" s="49">
        <v>3.3097999999999999E-3</v>
      </c>
      <c r="O1381" s="49">
        <v>-6.1648660000000001E-2</v>
      </c>
      <c r="P1381" s="49">
        <v>-2.358706E-2</v>
      </c>
      <c r="Q1381" s="49">
        <v>3.3097999999999999E-3</v>
      </c>
      <c r="R1381" s="49">
        <v>3.020666E-2</v>
      </c>
      <c r="S1381" s="49">
        <v>6.8268259999999997E-2</v>
      </c>
      <c r="T1381" s="49" t="s">
        <v>19</v>
      </c>
      <c r="W1381" s="7"/>
    </row>
    <row r="1382" spans="1:23" x14ac:dyDescent="0.25">
      <c r="A1382" s="49" t="str">
        <f t="shared" si="21"/>
        <v>41850Other2_15All</v>
      </c>
      <c r="B1382" s="7">
        <v>41850</v>
      </c>
      <c r="C1382" s="49">
        <v>15</v>
      </c>
      <c r="D1382" s="49" t="s">
        <v>13</v>
      </c>
      <c r="E1382" s="49">
        <v>2.1981815999999998</v>
      </c>
      <c r="F1382" s="49">
        <v>2.1495234000000001</v>
      </c>
      <c r="G1382" s="49">
        <v>2</v>
      </c>
      <c r="H1382" s="49">
        <v>3290.8760000000002</v>
      </c>
      <c r="I1382" s="49">
        <v>33404.203999999998</v>
      </c>
      <c r="J1382" s="49">
        <v>96.090900000000005</v>
      </c>
      <c r="K1382" s="49">
        <v>1.6972919999999999E-2</v>
      </c>
      <c r="L1382" s="49">
        <v>1.6383869999999998E-2</v>
      </c>
      <c r="M1382" s="49">
        <v>4.9801999999999999E-2</v>
      </c>
      <c r="N1382" s="49">
        <v>4.8658199999999999E-2</v>
      </c>
      <c r="O1382" s="49">
        <v>-1.508836E-2</v>
      </c>
      <c r="P1382" s="49">
        <v>2.2263140000000001E-2</v>
      </c>
      <c r="Q1382" s="49">
        <v>4.8658199999999999E-2</v>
      </c>
      <c r="R1382" s="49">
        <v>7.5053259999999997E-2</v>
      </c>
      <c r="S1382" s="49">
        <v>0.11240476000000001</v>
      </c>
      <c r="T1382" s="49" t="s">
        <v>19</v>
      </c>
      <c r="W1382" s="7"/>
    </row>
    <row r="1383" spans="1:23" x14ac:dyDescent="0.25">
      <c r="A1383" s="49" t="str">
        <f t="shared" si="21"/>
        <v>41850Other2_5All</v>
      </c>
      <c r="B1383" s="7">
        <v>41850</v>
      </c>
      <c r="C1383" s="49">
        <v>5</v>
      </c>
      <c r="D1383" s="49" t="s">
        <v>13</v>
      </c>
      <c r="E1383" s="49">
        <v>0.71168259</v>
      </c>
      <c r="F1383" s="49">
        <v>0.68959446999999996</v>
      </c>
      <c r="G1383" s="49">
        <v>2</v>
      </c>
      <c r="H1383" s="49">
        <v>3290.8760000000002</v>
      </c>
      <c r="I1383" s="49">
        <v>33404.203999999998</v>
      </c>
      <c r="J1383" s="49">
        <v>72.614609999999999</v>
      </c>
      <c r="K1383" s="49">
        <v>5.9283000000000001E-3</v>
      </c>
      <c r="L1383" s="49">
        <v>5.5334299999999998E-3</v>
      </c>
      <c r="M1383" s="49">
        <v>1.7114899999999999E-2</v>
      </c>
      <c r="N1383" s="49">
        <v>2.2088119999999999E-2</v>
      </c>
      <c r="O1383" s="49">
        <v>1.8105000000000001E-4</v>
      </c>
      <c r="P1383" s="49">
        <v>1.3017219999999999E-2</v>
      </c>
      <c r="Q1383" s="49">
        <v>2.2088119999999999E-2</v>
      </c>
      <c r="R1383" s="49">
        <v>3.1159019999999999E-2</v>
      </c>
      <c r="S1383" s="49">
        <v>4.3995190000000003E-2</v>
      </c>
      <c r="T1383" s="49" t="s">
        <v>19</v>
      </c>
      <c r="W1383" s="7"/>
    </row>
    <row r="1384" spans="1:23" x14ac:dyDescent="0.25">
      <c r="A1384" s="49" t="str">
        <f t="shared" si="21"/>
        <v>41850Other2_16All</v>
      </c>
      <c r="B1384" s="7">
        <v>41850</v>
      </c>
      <c r="C1384" s="49">
        <v>16</v>
      </c>
      <c r="D1384" s="49" t="s">
        <v>13</v>
      </c>
      <c r="E1384" s="49">
        <v>2.4807847000000001</v>
      </c>
      <c r="F1384" s="49">
        <v>2.4334875</v>
      </c>
      <c r="G1384" s="49">
        <v>2</v>
      </c>
      <c r="H1384" s="49">
        <v>3290.8760000000002</v>
      </c>
      <c r="I1384" s="49">
        <v>33404.203999999998</v>
      </c>
      <c r="J1384" s="49">
        <v>98.084999999999994</v>
      </c>
      <c r="K1384" s="49">
        <v>1.74986E-2</v>
      </c>
      <c r="L1384" s="49">
        <v>1.6824950000000002E-2</v>
      </c>
      <c r="M1384" s="49">
        <v>5.1245499999999999E-2</v>
      </c>
      <c r="N1384" s="49">
        <v>4.7297199999999998E-2</v>
      </c>
      <c r="O1384" s="49">
        <v>-1.8297040000000001E-2</v>
      </c>
      <c r="P1384" s="49">
        <v>2.013709E-2</v>
      </c>
      <c r="Q1384" s="49">
        <v>4.7297199999999998E-2</v>
      </c>
      <c r="R1384" s="49">
        <v>7.4457319999999994E-2</v>
      </c>
      <c r="S1384" s="49">
        <v>0.11289144</v>
      </c>
      <c r="T1384" s="49" t="s">
        <v>19</v>
      </c>
      <c r="W1384" s="7"/>
    </row>
    <row r="1385" spans="1:23" x14ac:dyDescent="0.25">
      <c r="A1385" s="49" t="str">
        <f t="shared" si="21"/>
        <v>41850Other2_4All</v>
      </c>
      <c r="B1385" s="7">
        <v>41850</v>
      </c>
      <c r="C1385" s="49">
        <v>4</v>
      </c>
      <c r="D1385" s="49" t="s">
        <v>13</v>
      </c>
      <c r="E1385" s="49">
        <v>0.71137523999999996</v>
      </c>
      <c r="F1385" s="49">
        <v>0.69228332999999997</v>
      </c>
      <c r="G1385" s="49">
        <v>2</v>
      </c>
      <c r="H1385" s="49">
        <v>3290.8760000000002</v>
      </c>
      <c r="I1385" s="49">
        <v>33404.203999999998</v>
      </c>
      <c r="J1385" s="49">
        <v>74.156679999999994</v>
      </c>
      <c r="K1385" s="49">
        <v>5.84564E-3</v>
      </c>
      <c r="L1385" s="49">
        <v>5.5120400000000002E-3</v>
      </c>
      <c r="M1385" s="49">
        <v>1.6958299999999999E-2</v>
      </c>
      <c r="N1385" s="49">
        <v>1.909191E-2</v>
      </c>
      <c r="O1385" s="49">
        <v>-2.6147100000000001E-3</v>
      </c>
      <c r="P1385" s="49">
        <v>1.010401E-2</v>
      </c>
      <c r="Q1385" s="49">
        <v>1.909191E-2</v>
      </c>
      <c r="R1385" s="49">
        <v>2.807981E-2</v>
      </c>
      <c r="S1385" s="49">
        <v>4.079853E-2</v>
      </c>
      <c r="T1385" s="49" t="s">
        <v>19</v>
      </c>
      <c r="W1385" s="7"/>
    </row>
    <row r="1386" spans="1:23" x14ac:dyDescent="0.25">
      <c r="A1386" s="49" t="str">
        <f t="shared" si="21"/>
        <v>41850Other2_2All</v>
      </c>
      <c r="B1386" s="7">
        <v>41850</v>
      </c>
      <c r="C1386" s="49">
        <v>2</v>
      </c>
      <c r="D1386" s="49" t="s">
        <v>13</v>
      </c>
      <c r="E1386" s="49">
        <v>0.87298779000000004</v>
      </c>
      <c r="F1386" s="49">
        <v>0.82805713000000003</v>
      </c>
      <c r="G1386" s="49">
        <v>2</v>
      </c>
      <c r="H1386" s="49">
        <v>3290.8760000000002</v>
      </c>
      <c r="I1386" s="49">
        <v>33404.203999999998</v>
      </c>
      <c r="J1386" s="49">
        <v>76.581180000000003</v>
      </c>
      <c r="K1386" s="49">
        <v>7.3165900000000004E-3</v>
      </c>
      <c r="L1386" s="49">
        <v>6.9701700000000004E-3</v>
      </c>
      <c r="M1386" s="49">
        <v>2.1330700000000001E-2</v>
      </c>
      <c r="N1386" s="49">
        <v>4.4930659999999997E-2</v>
      </c>
      <c r="O1386" s="49">
        <v>1.7627360000000002E-2</v>
      </c>
      <c r="P1386" s="49">
        <v>3.3625389999999998E-2</v>
      </c>
      <c r="Q1386" s="49">
        <v>4.4930659999999997E-2</v>
      </c>
      <c r="R1386" s="49">
        <v>5.6235930000000003E-2</v>
      </c>
      <c r="S1386" s="49">
        <v>7.223396E-2</v>
      </c>
      <c r="T1386" s="49" t="s">
        <v>19</v>
      </c>
      <c r="W1386" s="7"/>
    </row>
    <row r="1387" spans="1:23" x14ac:dyDescent="0.25">
      <c r="A1387" s="49" t="str">
        <f t="shared" si="21"/>
        <v>41850Other2_11All</v>
      </c>
      <c r="B1387" s="7">
        <v>41850</v>
      </c>
      <c r="C1387" s="49">
        <v>11</v>
      </c>
      <c r="D1387" s="49" t="s">
        <v>13</v>
      </c>
      <c r="E1387" s="49">
        <v>1.0986302999999999</v>
      </c>
      <c r="F1387" s="49">
        <v>1.0226213</v>
      </c>
      <c r="G1387" s="49">
        <v>2</v>
      </c>
      <c r="H1387" s="49">
        <v>3290.8760000000002</v>
      </c>
      <c r="I1387" s="49">
        <v>33404.203999999998</v>
      </c>
      <c r="J1387" s="49">
        <v>84.004589999999993</v>
      </c>
      <c r="K1387" s="49">
        <v>1.083948E-2</v>
      </c>
      <c r="L1387" s="49">
        <v>1.0229179999999999E-2</v>
      </c>
      <c r="M1387" s="49">
        <v>3.1457699999999998E-2</v>
      </c>
      <c r="N1387" s="49">
        <v>7.6008999999999993E-2</v>
      </c>
      <c r="O1387" s="49">
        <v>3.574314E-2</v>
      </c>
      <c r="P1387" s="49">
        <v>5.9336420000000001E-2</v>
      </c>
      <c r="Q1387" s="49">
        <v>7.6008999999999993E-2</v>
      </c>
      <c r="R1387" s="49">
        <v>9.268158E-2</v>
      </c>
      <c r="S1387" s="49">
        <v>0.11627485999999999</v>
      </c>
      <c r="T1387" s="49" t="s">
        <v>19</v>
      </c>
      <c r="W1387" s="7"/>
    </row>
    <row r="1388" spans="1:23" x14ac:dyDescent="0.25">
      <c r="A1388" s="49" t="str">
        <f t="shared" si="21"/>
        <v>41850Other2_23All</v>
      </c>
      <c r="B1388" s="7">
        <v>41850</v>
      </c>
      <c r="C1388" s="49">
        <v>23</v>
      </c>
      <c r="D1388" s="49" t="s">
        <v>13</v>
      </c>
      <c r="E1388" s="49">
        <v>1.7223501000000001</v>
      </c>
      <c r="F1388" s="49">
        <v>1.6534848</v>
      </c>
      <c r="G1388" s="49">
        <v>2</v>
      </c>
      <c r="H1388" s="49">
        <v>3290.8760000000002</v>
      </c>
      <c r="I1388" s="49">
        <v>33404.203999999998</v>
      </c>
      <c r="J1388" s="49">
        <v>82.457419999999999</v>
      </c>
      <c r="K1388" s="49">
        <v>1.287889E-2</v>
      </c>
      <c r="L1388" s="49">
        <v>1.178478E-2</v>
      </c>
      <c r="M1388" s="49">
        <v>3.6836300000000002E-2</v>
      </c>
      <c r="N1388" s="49">
        <v>6.8865300000000004E-2</v>
      </c>
      <c r="O1388" s="49">
        <v>2.1714839999999999E-2</v>
      </c>
      <c r="P1388" s="49">
        <v>4.934206E-2</v>
      </c>
      <c r="Q1388" s="49">
        <v>6.8865300000000004E-2</v>
      </c>
      <c r="R1388" s="49">
        <v>8.8388540000000002E-2</v>
      </c>
      <c r="S1388" s="49">
        <v>0.11601576</v>
      </c>
      <c r="T1388" s="49" t="s">
        <v>19</v>
      </c>
      <c r="W1388" s="7"/>
    </row>
    <row r="1389" spans="1:23" x14ac:dyDescent="0.25">
      <c r="A1389" s="49" t="str">
        <f t="shared" si="21"/>
        <v>41850Other2_14All</v>
      </c>
      <c r="B1389" s="7">
        <v>41850</v>
      </c>
      <c r="C1389" s="49">
        <v>14</v>
      </c>
      <c r="D1389" s="49" t="s">
        <v>13</v>
      </c>
      <c r="E1389" s="49">
        <v>1.9027744</v>
      </c>
      <c r="F1389" s="49">
        <v>1.8843733</v>
      </c>
      <c r="G1389" s="49">
        <v>2</v>
      </c>
      <c r="H1389" s="49">
        <v>3290.8760000000002</v>
      </c>
      <c r="I1389" s="49">
        <v>33404.203999999998</v>
      </c>
      <c r="J1389" s="49">
        <v>93.893590000000003</v>
      </c>
      <c r="K1389" s="49">
        <v>1.608683E-2</v>
      </c>
      <c r="L1389" s="49">
        <v>1.5946809999999999E-2</v>
      </c>
      <c r="M1389" s="49">
        <v>4.7830699999999997E-2</v>
      </c>
      <c r="N1389" s="49">
        <v>1.84011E-2</v>
      </c>
      <c r="O1389" s="49">
        <v>-4.2822199999999998E-2</v>
      </c>
      <c r="P1389" s="49">
        <v>-6.9491700000000002E-3</v>
      </c>
      <c r="Q1389" s="49">
        <v>1.84011E-2</v>
      </c>
      <c r="R1389" s="49">
        <v>4.3751369999999998E-2</v>
      </c>
      <c r="S1389" s="49">
        <v>7.9624399999999998E-2</v>
      </c>
      <c r="T1389" s="49" t="s">
        <v>19</v>
      </c>
      <c r="W1389" s="7"/>
    </row>
    <row r="1390" spans="1:23" x14ac:dyDescent="0.25">
      <c r="A1390" s="49" t="str">
        <f t="shared" si="21"/>
        <v>41850Other2_20All</v>
      </c>
      <c r="B1390" s="7">
        <v>41850</v>
      </c>
      <c r="C1390" s="49">
        <v>20</v>
      </c>
      <c r="D1390" s="49" t="s">
        <v>13</v>
      </c>
      <c r="E1390" s="49">
        <v>2.6936327000000002</v>
      </c>
      <c r="F1390" s="49">
        <v>2.704259</v>
      </c>
      <c r="G1390" s="49">
        <v>2</v>
      </c>
      <c r="H1390" s="49">
        <v>3290.8760000000002</v>
      </c>
      <c r="I1390" s="49">
        <v>33404.203999999998</v>
      </c>
      <c r="J1390" s="49">
        <v>94.386279999999999</v>
      </c>
      <c r="K1390" s="49">
        <v>1.6110599999999999E-2</v>
      </c>
      <c r="L1390" s="49">
        <v>1.5773929999999999E-2</v>
      </c>
      <c r="M1390" s="49">
        <v>4.7605099999999997E-2</v>
      </c>
      <c r="N1390" s="49">
        <v>-1.06263E-2</v>
      </c>
      <c r="O1390" s="49">
        <v>-7.1560830000000006E-2</v>
      </c>
      <c r="P1390" s="49">
        <v>-3.5857E-2</v>
      </c>
      <c r="Q1390" s="49">
        <v>-1.06263E-2</v>
      </c>
      <c r="R1390" s="49">
        <v>1.46044E-2</v>
      </c>
      <c r="S1390" s="49">
        <v>5.0308230000000002E-2</v>
      </c>
      <c r="T1390" s="49" t="s">
        <v>19</v>
      </c>
      <c r="W1390" s="7"/>
    </row>
    <row r="1391" spans="1:23" x14ac:dyDescent="0.25">
      <c r="A1391" s="49" t="str">
        <f t="shared" si="21"/>
        <v>41850Other2_13All</v>
      </c>
      <c r="B1391" s="7">
        <v>41850</v>
      </c>
      <c r="C1391" s="49">
        <v>13</v>
      </c>
      <c r="D1391" s="49" t="s">
        <v>13</v>
      </c>
      <c r="E1391" s="49">
        <v>1.5729447000000001</v>
      </c>
      <c r="F1391" s="49">
        <v>1.6079566999999999</v>
      </c>
      <c r="G1391" s="49">
        <v>2</v>
      </c>
      <c r="H1391" s="49">
        <v>3290.8760000000002</v>
      </c>
      <c r="I1391" s="49">
        <v>33404.203999999998</v>
      </c>
      <c r="J1391" s="49">
        <v>90.971890000000002</v>
      </c>
      <c r="K1391" s="49">
        <v>1.4323499999999999E-2</v>
      </c>
      <c r="L1391" s="49">
        <v>1.467422E-2</v>
      </c>
      <c r="M1391" s="49">
        <v>4.3312900000000001E-2</v>
      </c>
      <c r="N1391" s="49">
        <v>-3.5012000000000001E-2</v>
      </c>
      <c r="O1391" s="49">
        <v>-9.045251E-2</v>
      </c>
      <c r="P1391" s="49">
        <v>-5.796784E-2</v>
      </c>
      <c r="Q1391" s="49">
        <v>-3.5012000000000001E-2</v>
      </c>
      <c r="R1391" s="49">
        <v>-1.205616E-2</v>
      </c>
      <c r="S1391" s="49">
        <v>2.042851E-2</v>
      </c>
      <c r="T1391" s="49" t="s">
        <v>19</v>
      </c>
      <c r="W1391" s="7"/>
    </row>
    <row r="1392" spans="1:23" x14ac:dyDescent="0.25">
      <c r="A1392" s="49" t="str">
        <f t="shared" si="21"/>
        <v>41850Other2_12All</v>
      </c>
      <c r="B1392" s="7">
        <v>41850</v>
      </c>
      <c r="C1392" s="49">
        <v>12</v>
      </c>
      <c r="D1392" s="49" t="s">
        <v>13</v>
      </c>
      <c r="E1392" s="49">
        <v>1.2897616999999999</v>
      </c>
      <c r="F1392" s="49">
        <v>1.1277381</v>
      </c>
      <c r="G1392" s="49">
        <v>2</v>
      </c>
      <c r="H1392" s="49">
        <v>3290.8760000000002</v>
      </c>
      <c r="I1392" s="49">
        <v>33404.203999999998</v>
      </c>
      <c r="J1392" s="49">
        <v>87.313450000000003</v>
      </c>
      <c r="K1392" s="49">
        <v>1.240784E-2</v>
      </c>
      <c r="L1392" s="49">
        <v>1.119588E-2</v>
      </c>
      <c r="M1392" s="49">
        <v>3.5260699999999999E-2</v>
      </c>
      <c r="N1392" s="49">
        <v>0.16202359999999999</v>
      </c>
      <c r="O1392" s="49">
        <v>0.1168899</v>
      </c>
      <c r="P1392" s="49">
        <v>0.14333543000000001</v>
      </c>
      <c r="Q1392" s="49">
        <v>0.16202359999999999</v>
      </c>
      <c r="R1392" s="49">
        <v>0.18071176999999999</v>
      </c>
      <c r="S1392" s="49">
        <v>0.20715729999999999</v>
      </c>
      <c r="T1392" s="49" t="s">
        <v>19</v>
      </c>
      <c r="W1392" s="7"/>
    </row>
    <row r="1393" spans="1:23" x14ac:dyDescent="0.25">
      <c r="A1393" s="49" t="str">
        <f t="shared" si="21"/>
        <v>41850Other2_9All</v>
      </c>
      <c r="B1393" s="7">
        <v>41850</v>
      </c>
      <c r="C1393" s="49">
        <v>9</v>
      </c>
      <c r="D1393" s="49" t="s">
        <v>13</v>
      </c>
      <c r="E1393" s="49">
        <v>0.88217460999999997</v>
      </c>
      <c r="F1393" s="49">
        <v>0.87163073000000002</v>
      </c>
      <c r="G1393" s="49">
        <v>2</v>
      </c>
      <c r="H1393" s="49">
        <v>3290.8760000000002</v>
      </c>
      <c r="I1393" s="49">
        <v>33404.203999999998</v>
      </c>
      <c r="J1393" s="49">
        <v>75.636669999999995</v>
      </c>
      <c r="K1393" s="49">
        <v>7.7423300000000004E-3</v>
      </c>
      <c r="L1393" s="49">
        <v>7.7595199999999998E-3</v>
      </c>
      <c r="M1393" s="49">
        <v>2.31484E-2</v>
      </c>
      <c r="N1393" s="49">
        <v>1.054388E-2</v>
      </c>
      <c r="O1393" s="49">
        <v>-1.908607E-2</v>
      </c>
      <c r="P1393" s="49">
        <v>-1.72477E-3</v>
      </c>
      <c r="Q1393" s="49">
        <v>1.054388E-2</v>
      </c>
      <c r="R1393" s="49">
        <v>2.2812530000000001E-2</v>
      </c>
      <c r="S1393" s="49">
        <v>4.0173830000000001E-2</v>
      </c>
      <c r="T1393" s="49" t="s">
        <v>19</v>
      </c>
      <c r="W1393" s="7"/>
    </row>
    <row r="1394" spans="1:23" x14ac:dyDescent="0.25">
      <c r="A1394" s="49" t="str">
        <f t="shared" si="21"/>
        <v>41850Other3_9All</v>
      </c>
      <c r="B1394" s="7">
        <v>41850</v>
      </c>
      <c r="C1394" s="49">
        <v>9</v>
      </c>
      <c r="D1394" s="49" t="s">
        <v>13</v>
      </c>
      <c r="E1394" s="49">
        <v>0.88217460999999997</v>
      </c>
      <c r="F1394" s="49">
        <v>0.85602648999999997</v>
      </c>
      <c r="G1394" s="49">
        <v>3</v>
      </c>
      <c r="H1394" s="49">
        <v>3309.002</v>
      </c>
      <c r="I1394" s="49">
        <v>33404.203999999998</v>
      </c>
      <c r="J1394" s="49">
        <v>75.636669999999995</v>
      </c>
      <c r="K1394" s="49">
        <v>7.7423300000000004E-3</v>
      </c>
      <c r="L1394" s="49">
        <v>7.4526499999999999E-3</v>
      </c>
      <c r="M1394" s="49">
        <v>2.2569700000000002E-2</v>
      </c>
      <c r="N1394" s="49">
        <v>2.614812E-2</v>
      </c>
      <c r="O1394" s="49">
        <v>-2.7410999999999998E-3</v>
      </c>
      <c r="P1394" s="49">
        <v>1.418618E-2</v>
      </c>
      <c r="Q1394" s="49">
        <v>2.614812E-2</v>
      </c>
      <c r="R1394" s="49">
        <v>3.8110060000000001E-2</v>
      </c>
      <c r="S1394" s="49">
        <v>5.5037339999999997E-2</v>
      </c>
      <c r="T1394" s="49" t="s">
        <v>19</v>
      </c>
      <c r="W1394" s="7"/>
    </row>
    <row r="1395" spans="1:23" x14ac:dyDescent="0.25">
      <c r="A1395" s="49" t="str">
        <f t="shared" si="21"/>
        <v>41850Other3_20All</v>
      </c>
      <c r="B1395" s="7">
        <v>41850</v>
      </c>
      <c r="C1395" s="49">
        <v>20</v>
      </c>
      <c r="D1395" s="49" t="s">
        <v>13</v>
      </c>
      <c r="E1395" s="49">
        <v>2.6936327000000002</v>
      </c>
      <c r="F1395" s="49">
        <v>2.6790493</v>
      </c>
      <c r="G1395" s="49">
        <v>3</v>
      </c>
      <c r="H1395" s="49">
        <v>3309.002</v>
      </c>
      <c r="I1395" s="49">
        <v>33404.203999999998</v>
      </c>
      <c r="J1395" s="49">
        <v>94.386279999999999</v>
      </c>
      <c r="K1395" s="49">
        <v>1.6110599999999999E-2</v>
      </c>
      <c r="L1395" s="49">
        <v>1.548015E-2</v>
      </c>
      <c r="M1395" s="49">
        <v>4.6923600000000003E-2</v>
      </c>
      <c r="N1395" s="49">
        <v>1.45834E-2</v>
      </c>
      <c r="O1395" s="49">
        <v>-4.5478810000000001E-2</v>
      </c>
      <c r="P1395" s="49">
        <v>-1.0286109999999999E-2</v>
      </c>
      <c r="Q1395" s="49">
        <v>1.45834E-2</v>
      </c>
      <c r="R1395" s="49">
        <v>3.9452910000000001E-2</v>
      </c>
      <c r="S1395" s="49">
        <v>7.4645610000000001E-2</v>
      </c>
      <c r="T1395" s="49" t="s">
        <v>19</v>
      </c>
      <c r="W1395" s="7"/>
    </row>
    <row r="1396" spans="1:23" x14ac:dyDescent="0.25">
      <c r="A1396" s="49" t="str">
        <f t="shared" si="21"/>
        <v>41850Other3_10All</v>
      </c>
      <c r="B1396" s="7">
        <v>41850</v>
      </c>
      <c r="C1396" s="49">
        <v>10</v>
      </c>
      <c r="D1396" s="49" t="s">
        <v>13</v>
      </c>
      <c r="E1396" s="49">
        <v>0.97911298000000002</v>
      </c>
      <c r="F1396" s="49">
        <v>0.91390994999999997</v>
      </c>
      <c r="G1396" s="49">
        <v>3</v>
      </c>
      <c r="H1396" s="49">
        <v>3309.002</v>
      </c>
      <c r="I1396" s="49">
        <v>33404.203999999998</v>
      </c>
      <c r="J1396" s="49">
        <v>79.604280000000003</v>
      </c>
      <c r="K1396" s="49">
        <v>9.1416699999999993E-3</v>
      </c>
      <c r="L1396" s="49">
        <v>8.6055100000000002E-3</v>
      </c>
      <c r="M1396" s="49">
        <v>2.6365800000000002E-2</v>
      </c>
      <c r="N1396" s="49">
        <v>6.5203029999999995E-2</v>
      </c>
      <c r="O1396" s="49">
        <v>3.145481E-2</v>
      </c>
      <c r="P1396" s="49">
        <v>5.1229160000000003E-2</v>
      </c>
      <c r="Q1396" s="49">
        <v>6.5203029999999995E-2</v>
      </c>
      <c r="R1396" s="49">
        <v>7.9176899999999995E-2</v>
      </c>
      <c r="S1396" s="49">
        <v>9.8951250000000004E-2</v>
      </c>
      <c r="T1396" s="49" t="s">
        <v>19</v>
      </c>
      <c r="W1396" s="7"/>
    </row>
    <row r="1397" spans="1:23" x14ac:dyDescent="0.25">
      <c r="A1397" s="49" t="str">
        <f t="shared" si="21"/>
        <v>41850Other3_5All</v>
      </c>
      <c r="B1397" s="7">
        <v>41850</v>
      </c>
      <c r="C1397" s="49">
        <v>5</v>
      </c>
      <c r="D1397" s="49" t="s">
        <v>13</v>
      </c>
      <c r="E1397" s="49">
        <v>0.71168259</v>
      </c>
      <c r="F1397" s="49">
        <v>0.68476568000000004</v>
      </c>
      <c r="G1397" s="49">
        <v>3</v>
      </c>
      <c r="H1397" s="49">
        <v>3309.002</v>
      </c>
      <c r="I1397" s="49">
        <v>33404.203999999998</v>
      </c>
      <c r="J1397" s="49">
        <v>72.614609999999999</v>
      </c>
      <c r="K1397" s="49">
        <v>5.9283000000000001E-3</v>
      </c>
      <c r="L1397" s="49">
        <v>5.8012599999999999E-3</v>
      </c>
      <c r="M1397" s="49">
        <v>1.7421300000000001E-2</v>
      </c>
      <c r="N1397" s="49">
        <v>2.6916909999999999E-2</v>
      </c>
      <c r="O1397" s="49">
        <v>4.6176500000000001E-3</v>
      </c>
      <c r="P1397" s="49">
        <v>1.7683620000000001E-2</v>
      </c>
      <c r="Q1397" s="49">
        <v>2.6916909999999999E-2</v>
      </c>
      <c r="R1397" s="49">
        <v>3.61502E-2</v>
      </c>
      <c r="S1397" s="49">
        <v>4.9216169999999997E-2</v>
      </c>
      <c r="T1397" s="49" t="s">
        <v>19</v>
      </c>
      <c r="W1397" s="7"/>
    </row>
    <row r="1398" spans="1:23" x14ac:dyDescent="0.25">
      <c r="A1398" s="49" t="str">
        <f t="shared" si="21"/>
        <v>41850Other3_7All</v>
      </c>
      <c r="B1398" s="7">
        <v>41850</v>
      </c>
      <c r="C1398" s="49">
        <v>7</v>
      </c>
      <c r="D1398" s="49" t="s">
        <v>13</v>
      </c>
      <c r="E1398" s="49">
        <v>0.77223355000000005</v>
      </c>
      <c r="F1398" s="49">
        <v>0.77172726000000003</v>
      </c>
      <c r="G1398" s="49">
        <v>3</v>
      </c>
      <c r="H1398" s="49">
        <v>3309.002</v>
      </c>
      <c r="I1398" s="49">
        <v>33404.203999999998</v>
      </c>
      <c r="J1398" s="49">
        <v>71.060959999999994</v>
      </c>
      <c r="K1398" s="49">
        <v>6.3450900000000003E-3</v>
      </c>
      <c r="L1398" s="49">
        <v>6.3444599999999997E-3</v>
      </c>
      <c r="M1398" s="49">
        <v>1.88474E-2</v>
      </c>
      <c r="N1398" s="49">
        <v>5.0628999999999995E-4</v>
      </c>
      <c r="O1398" s="49">
        <v>-2.3618380000000001E-2</v>
      </c>
      <c r="P1398" s="49">
        <v>-9.4828299999999994E-3</v>
      </c>
      <c r="Q1398" s="49">
        <v>5.0628999999999995E-4</v>
      </c>
      <c r="R1398" s="49">
        <v>1.049541E-2</v>
      </c>
      <c r="S1398" s="49">
        <v>2.463096E-2</v>
      </c>
      <c r="T1398" s="49" t="s">
        <v>19</v>
      </c>
      <c r="W1398" s="7"/>
    </row>
    <row r="1399" spans="1:23" x14ac:dyDescent="0.25">
      <c r="A1399" s="49" t="str">
        <f t="shared" si="21"/>
        <v>41850Other3_22All</v>
      </c>
      <c r="B1399" s="7">
        <v>41850</v>
      </c>
      <c r="C1399" s="49">
        <v>22</v>
      </c>
      <c r="D1399" s="49" t="s">
        <v>13</v>
      </c>
      <c r="E1399" s="49">
        <v>2.1772005999999999</v>
      </c>
      <c r="F1399" s="49">
        <v>2.0940017000000002</v>
      </c>
      <c r="G1399" s="49">
        <v>3</v>
      </c>
      <c r="H1399" s="49">
        <v>3309.002</v>
      </c>
      <c r="I1399" s="49">
        <v>33404.203999999998</v>
      </c>
      <c r="J1399" s="49">
        <v>86.400959999999998</v>
      </c>
      <c r="K1399" s="49">
        <v>1.4321199999999999E-2</v>
      </c>
      <c r="L1399" s="49">
        <v>1.368721E-2</v>
      </c>
      <c r="M1399" s="49">
        <v>4.1604099999999998E-2</v>
      </c>
      <c r="N1399" s="49">
        <v>8.3198900000000006E-2</v>
      </c>
      <c r="O1399" s="49">
        <v>2.9945650000000001E-2</v>
      </c>
      <c r="P1399" s="49">
        <v>6.1148729999999998E-2</v>
      </c>
      <c r="Q1399" s="49">
        <v>8.3198900000000006E-2</v>
      </c>
      <c r="R1399" s="49">
        <v>0.10524907</v>
      </c>
      <c r="S1399" s="49">
        <v>0.13645214999999999</v>
      </c>
      <c r="T1399" s="49" t="s">
        <v>19</v>
      </c>
      <c r="W1399" s="7"/>
    </row>
    <row r="1400" spans="1:23" x14ac:dyDescent="0.25">
      <c r="A1400" s="49" t="str">
        <f t="shared" si="21"/>
        <v>41850Other3_16All</v>
      </c>
      <c r="B1400" s="7">
        <v>41850</v>
      </c>
      <c r="C1400" s="49">
        <v>16</v>
      </c>
      <c r="D1400" s="49" t="s">
        <v>13</v>
      </c>
      <c r="E1400" s="49">
        <v>2.4807847000000001</v>
      </c>
      <c r="F1400" s="49">
        <v>2.4477606999999999</v>
      </c>
      <c r="G1400" s="49">
        <v>3</v>
      </c>
      <c r="H1400" s="49">
        <v>3309.002</v>
      </c>
      <c r="I1400" s="49">
        <v>33404.203999999998</v>
      </c>
      <c r="J1400" s="49">
        <v>98.084999999999994</v>
      </c>
      <c r="K1400" s="49">
        <v>1.74986E-2</v>
      </c>
      <c r="L1400" s="49">
        <v>1.663827E-2</v>
      </c>
      <c r="M1400" s="49">
        <v>5.0709600000000001E-2</v>
      </c>
      <c r="N1400" s="49">
        <v>3.3023999999999998E-2</v>
      </c>
      <c r="O1400" s="49">
        <v>-3.1884290000000003E-2</v>
      </c>
      <c r="P1400" s="49">
        <v>6.1479100000000004E-3</v>
      </c>
      <c r="Q1400" s="49">
        <v>3.3023999999999998E-2</v>
      </c>
      <c r="R1400" s="49">
        <v>5.9900090000000003E-2</v>
      </c>
      <c r="S1400" s="49">
        <v>9.7932290000000005E-2</v>
      </c>
      <c r="T1400" s="49" t="s">
        <v>19</v>
      </c>
      <c r="W1400" s="7"/>
    </row>
    <row r="1401" spans="1:23" x14ac:dyDescent="0.25">
      <c r="A1401" s="49" t="str">
        <f t="shared" si="21"/>
        <v>41850Other3_6All</v>
      </c>
      <c r="B1401" s="7">
        <v>41850</v>
      </c>
      <c r="C1401" s="49">
        <v>6</v>
      </c>
      <c r="D1401" s="49" t="s">
        <v>13</v>
      </c>
      <c r="E1401" s="49">
        <v>0.71973310999999995</v>
      </c>
      <c r="F1401" s="49">
        <v>0.70922251999999997</v>
      </c>
      <c r="G1401" s="49">
        <v>3</v>
      </c>
      <c r="H1401" s="49">
        <v>3309.002</v>
      </c>
      <c r="I1401" s="49">
        <v>33404.203999999998</v>
      </c>
      <c r="J1401" s="49">
        <v>71.55856</v>
      </c>
      <c r="K1401" s="49">
        <v>5.8255299999999998E-3</v>
      </c>
      <c r="L1401" s="49">
        <v>5.9624300000000003E-3</v>
      </c>
      <c r="M1401" s="49">
        <v>1.7510899999999999E-2</v>
      </c>
      <c r="N1401" s="49">
        <v>1.051059E-2</v>
      </c>
      <c r="O1401" s="49">
        <v>-1.190336E-2</v>
      </c>
      <c r="P1401" s="49">
        <v>1.22981E-3</v>
      </c>
      <c r="Q1401" s="49">
        <v>1.051059E-2</v>
      </c>
      <c r="R1401" s="49">
        <v>1.9791369999999999E-2</v>
      </c>
      <c r="S1401" s="49">
        <v>3.2924540000000002E-2</v>
      </c>
      <c r="T1401" s="49" t="s">
        <v>19</v>
      </c>
      <c r="W1401" s="7"/>
    </row>
    <row r="1402" spans="1:23" x14ac:dyDescent="0.25">
      <c r="A1402" s="49" t="str">
        <f t="shared" si="21"/>
        <v>41850Other3_15All</v>
      </c>
      <c r="B1402" s="7">
        <v>41850</v>
      </c>
      <c r="C1402" s="49">
        <v>15</v>
      </c>
      <c r="D1402" s="49" t="s">
        <v>13</v>
      </c>
      <c r="E1402" s="49">
        <v>2.1981815999999998</v>
      </c>
      <c r="F1402" s="49">
        <v>2.1927246999999999</v>
      </c>
      <c r="G1402" s="49">
        <v>3</v>
      </c>
      <c r="H1402" s="49">
        <v>3309.002</v>
      </c>
      <c r="I1402" s="49">
        <v>33404.203999999998</v>
      </c>
      <c r="J1402" s="49">
        <v>96.090900000000005</v>
      </c>
      <c r="K1402" s="49">
        <v>1.6972919999999999E-2</v>
      </c>
      <c r="L1402" s="49">
        <v>1.649784E-2</v>
      </c>
      <c r="M1402" s="49">
        <v>4.9713199999999999E-2</v>
      </c>
      <c r="N1402" s="49">
        <v>5.4568999999999998E-3</v>
      </c>
      <c r="O1402" s="49">
        <v>-5.8175999999999999E-2</v>
      </c>
      <c r="P1402" s="49">
        <v>-2.0891099999999999E-2</v>
      </c>
      <c r="Q1402" s="49">
        <v>5.4568999999999998E-3</v>
      </c>
      <c r="R1402" s="49">
        <v>3.1804899999999997E-2</v>
      </c>
      <c r="S1402" s="49">
        <v>6.9089800000000007E-2</v>
      </c>
      <c r="T1402" s="49" t="s">
        <v>19</v>
      </c>
      <c r="W1402" s="7"/>
    </row>
    <row r="1403" spans="1:23" x14ac:dyDescent="0.25">
      <c r="A1403" s="49" t="str">
        <f t="shared" si="21"/>
        <v>41850Other3_1All</v>
      </c>
      <c r="B1403" s="7">
        <v>41850</v>
      </c>
      <c r="C1403" s="49">
        <v>1</v>
      </c>
      <c r="D1403" s="49" t="s">
        <v>13</v>
      </c>
      <c r="E1403" s="49">
        <v>1.0225047</v>
      </c>
      <c r="F1403" s="49">
        <v>0.97510322999999999</v>
      </c>
      <c r="G1403" s="49">
        <v>3</v>
      </c>
      <c r="H1403" s="49">
        <v>3309.002</v>
      </c>
      <c r="I1403" s="49">
        <v>33404.203999999998</v>
      </c>
      <c r="J1403" s="49">
        <v>78.438640000000007</v>
      </c>
      <c r="K1403" s="49">
        <v>8.7165699999999999E-3</v>
      </c>
      <c r="L1403" s="49">
        <v>8.1379999999999994E-3</v>
      </c>
      <c r="M1403" s="49">
        <v>2.50423E-2</v>
      </c>
      <c r="N1403" s="49">
        <v>4.7401470000000001E-2</v>
      </c>
      <c r="O1403" s="49">
        <v>1.5347329999999999E-2</v>
      </c>
      <c r="P1403" s="49">
        <v>3.4129050000000001E-2</v>
      </c>
      <c r="Q1403" s="49">
        <v>4.7401470000000001E-2</v>
      </c>
      <c r="R1403" s="49">
        <v>6.0673890000000001E-2</v>
      </c>
      <c r="S1403" s="49">
        <v>7.9455609999999996E-2</v>
      </c>
      <c r="T1403" s="49" t="s">
        <v>19</v>
      </c>
      <c r="W1403" s="7"/>
    </row>
    <row r="1404" spans="1:23" x14ac:dyDescent="0.25">
      <c r="A1404" s="49" t="str">
        <f t="shared" si="21"/>
        <v>41850Other3_18All</v>
      </c>
      <c r="B1404" s="7">
        <v>41850</v>
      </c>
      <c r="C1404" s="49">
        <v>18</v>
      </c>
      <c r="D1404" s="49" t="s">
        <v>13</v>
      </c>
      <c r="E1404" s="49">
        <v>2.8691504999999999</v>
      </c>
      <c r="F1404" s="49">
        <v>2.8541325999999998</v>
      </c>
      <c r="G1404" s="49">
        <v>3</v>
      </c>
      <c r="H1404" s="49">
        <v>3309.002</v>
      </c>
      <c r="I1404" s="49">
        <v>33404.203999999998</v>
      </c>
      <c r="J1404" s="49">
        <v>98.848920000000007</v>
      </c>
      <c r="K1404" s="49">
        <v>1.7171550000000001E-2</v>
      </c>
      <c r="L1404" s="49">
        <v>1.6736460000000002E-2</v>
      </c>
      <c r="M1404" s="49">
        <v>5.0362200000000003E-2</v>
      </c>
      <c r="N1404" s="49">
        <v>1.5017900000000001E-2</v>
      </c>
      <c r="O1404" s="49">
        <v>-4.9445719999999999E-2</v>
      </c>
      <c r="P1404" s="49">
        <v>-1.167407E-2</v>
      </c>
      <c r="Q1404" s="49">
        <v>1.5017900000000001E-2</v>
      </c>
      <c r="R1404" s="49">
        <v>4.1709870000000003E-2</v>
      </c>
      <c r="S1404" s="49">
        <v>7.948152E-2</v>
      </c>
      <c r="T1404" s="49" t="s">
        <v>19</v>
      </c>
      <c r="W1404" s="7"/>
    </row>
    <row r="1405" spans="1:23" x14ac:dyDescent="0.25">
      <c r="A1405" s="49" t="str">
        <f t="shared" si="21"/>
        <v>41850Other3_4All</v>
      </c>
      <c r="B1405" s="7">
        <v>41850</v>
      </c>
      <c r="C1405" s="49">
        <v>4</v>
      </c>
      <c r="D1405" s="49" t="s">
        <v>13</v>
      </c>
      <c r="E1405" s="49">
        <v>0.71137523999999996</v>
      </c>
      <c r="F1405" s="49">
        <v>0.68819962999999995</v>
      </c>
      <c r="G1405" s="49">
        <v>3</v>
      </c>
      <c r="H1405" s="49">
        <v>3309.002</v>
      </c>
      <c r="I1405" s="49">
        <v>33404.203999999998</v>
      </c>
      <c r="J1405" s="49">
        <v>74.156679999999994</v>
      </c>
      <c r="K1405" s="49">
        <v>5.84564E-3</v>
      </c>
      <c r="L1405" s="49">
        <v>5.8824300000000001E-3</v>
      </c>
      <c r="M1405" s="49">
        <v>1.7419799999999999E-2</v>
      </c>
      <c r="N1405" s="49">
        <v>2.3175609999999999E-2</v>
      </c>
      <c r="O1405" s="49">
        <v>8.7827000000000001E-4</v>
      </c>
      <c r="P1405" s="49">
        <v>1.394312E-2</v>
      </c>
      <c r="Q1405" s="49">
        <v>2.3175609999999999E-2</v>
      </c>
      <c r="R1405" s="49">
        <v>3.2408100000000002E-2</v>
      </c>
      <c r="S1405" s="49">
        <v>4.5472949999999998E-2</v>
      </c>
      <c r="T1405" s="49" t="s">
        <v>19</v>
      </c>
      <c r="W1405" s="7"/>
    </row>
    <row r="1406" spans="1:23" x14ac:dyDescent="0.25">
      <c r="A1406" s="49" t="str">
        <f t="shared" si="21"/>
        <v>41850Other3_3All</v>
      </c>
      <c r="B1406" s="7">
        <v>41850</v>
      </c>
      <c r="C1406" s="49">
        <v>3</v>
      </c>
      <c r="D1406" s="49" t="s">
        <v>13</v>
      </c>
      <c r="E1406" s="49">
        <v>0.77550171000000001</v>
      </c>
      <c r="F1406" s="49">
        <v>0.73934272000000001</v>
      </c>
      <c r="G1406" s="49">
        <v>3</v>
      </c>
      <c r="H1406" s="49">
        <v>3309.002</v>
      </c>
      <c r="I1406" s="49">
        <v>33404.203999999998</v>
      </c>
      <c r="J1406" s="49">
        <v>75.263959999999997</v>
      </c>
      <c r="K1406" s="49">
        <v>6.4880299999999997E-3</v>
      </c>
      <c r="L1406" s="49">
        <v>6.32586E-3</v>
      </c>
      <c r="M1406" s="49">
        <v>1.9031900000000001E-2</v>
      </c>
      <c r="N1406" s="49">
        <v>3.6158990000000002E-2</v>
      </c>
      <c r="O1406" s="49">
        <v>1.179816E-2</v>
      </c>
      <c r="P1406" s="49">
        <v>2.6072080000000001E-2</v>
      </c>
      <c r="Q1406" s="49">
        <v>3.6158990000000002E-2</v>
      </c>
      <c r="R1406" s="49">
        <v>4.62459E-2</v>
      </c>
      <c r="S1406" s="49">
        <v>6.0519820000000002E-2</v>
      </c>
      <c r="T1406" s="49" t="s">
        <v>19</v>
      </c>
      <c r="W1406" s="7"/>
    </row>
    <row r="1407" spans="1:23" x14ac:dyDescent="0.25">
      <c r="A1407" s="49" t="str">
        <f t="shared" si="21"/>
        <v>41850Other3_14All</v>
      </c>
      <c r="B1407" s="7">
        <v>41850</v>
      </c>
      <c r="C1407" s="49">
        <v>14</v>
      </c>
      <c r="D1407" s="49" t="s">
        <v>13</v>
      </c>
      <c r="E1407" s="49">
        <v>1.9027744</v>
      </c>
      <c r="F1407" s="49">
        <v>1.9595769000000001</v>
      </c>
      <c r="G1407" s="49">
        <v>3</v>
      </c>
      <c r="H1407" s="49">
        <v>3309.002</v>
      </c>
      <c r="I1407" s="49">
        <v>33404.203999999998</v>
      </c>
      <c r="J1407" s="49">
        <v>93.893590000000003</v>
      </c>
      <c r="K1407" s="49">
        <v>1.608683E-2</v>
      </c>
      <c r="L1407" s="49">
        <v>1.5746E-2</v>
      </c>
      <c r="M1407" s="49">
        <v>4.7279500000000002E-2</v>
      </c>
      <c r="N1407" s="49">
        <v>-5.6802499999999999E-2</v>
      </c>
      <c r="O1407" s="49">
        <v>-0.11732026</v>
      </c>
      <c r="P1407" s="49">
        <v>-8.1860639999999998E-2</v>
      </c>
      <c r="Q1407" s="49">
        <v>-5.6802499999999999E-2</v>
      </c>
      <c r="R1407" s="49">
        <v>-3.1744370000000001E-2</v>
      </c>
      <c r="S1407" s="49">
        <v>3.7152600000000002E-3</v>
      </c>
      <c r="T1407" s="49" t="s">
        <v>19</v>
      </c>
      <c r="W1407" s="7"/>
    </row>
    <row r="1408" spans="1:23" x14ac:dyDescent="0.25">
      <c r="A1408" s="49" t="str">
        <f t="shared" si="21"/>
        <v>41850Other3_21All</v>
      </c>
      <c r="B1408" s="7">
        <v>41850</v>
      </c>
      <c r="C1408" s="49">
        <v>21</v>
      </c>
      <c r="D1408" s="49" t="s">
        <v>13</v>
      </c>
      <c r="E1408" s="49">
        <v>2.4618964999999999</v>
      </c>
      <c r="F1408" s="49">
        <v>2.3949874000000002</v>
      </c>
      <c r="G1408" s="49">
        <v>3</v>
      </c>
      <c r="H1408" s="49">
        <v>3309.002</v>
      </c>
      <c r="I1408" s="49">
        <v>33404.203999999998</v>
      </c>
      <c r="J1408" s="49">
        <v>90.214939999999999</v>
      </c>
      <c r="K1408" s="49">
        <v>1.580929E-2</v>
      </c>
      <c r="L1408" s="49">
        <v>1.463061E-2</v>
      </c>
      <c r="M1408" s="49">
        <v>4.5233099999999998E-2</v>
      </c>
      <c r="N1408" s="49">
        <v>6.6909099999999999E-2</v>
      </c>
      <c r="O1408" s="49">
        <v>9.0107299999999998E-3</v>
      </c>
      <c r="P1408" s="49">
        <v>4.2935559999999998E-2</v>
      </c>
      <c r="Q1408" s="49">
        <v>6.6909099999999999E-2</v>
      </c>
      <c r="R1408" s="49">
        <v>9.0882640000000001E-2</v>
      </c>
      <c r="S1408" s="49">
        <v>0.12480747</v>
      </c>
      <c r="T1408" s="49" t="s">
        <v>19</v>
      </c>
      <c r="W1408" s="7"/>
    </row>
    <row r="1409" spans="1:23" x14ac:dyDescent="0.25">
      <c r="A1409" s="49" t="str">
        <f t="shared" si="21"/>
        <v>41850Other3_24All</v>
      </c>
      <c r="B1409" s="7">
        <v>41850</v>
      </c>
      <c r="C1409" s="49">
        <v>24</v>
      </c>
      <c r="D1409" s="49" t="s">
        <v>13</v>
      </c>
      <c r="E1409" s="49">
        <v>1.3280666000000001</v>
      </c>
      <c r="F1409" s="49">
        <v>1.2941201</v>
      </c>
      <c r="G1409" s="49">
        <v>3</v>
      </c>
      <c r="H1409" s="49">
        <v>3309.002</v>
      </c>
      <c r="I1409" s="49">
        <v>33404.203999999998</v>
      </c>
      <c r="J1409" s="49">
        <v>79.264340000000004</v>
      </c>
      <c r="K1409" s="49">
        <v>1.089385E-2</v>
      </c>
      <c r="L1409" s="49">
        <v>1.0528259999999999E-2</v>
      </c>
      <c r="M1409" s="49">
        <v>3.1818399999999997E-2</v>
      </c>
      <c r="N1409" s="49">
        <v>3.3946499999999998E-2</v>
      </c>
      <c r="O1409" s="49">
        <v>-6.7810500000000003E-3</v>
      </c>
      <c r="P1409" s="49">
        <v>1.7082750000000001E-2</v>
      </c>
      <c r="Q1409" s="49">
        <v>3.3946499999999998E-2</v>
      </c>
      <c r="R1409" s="49">
        <v>5.0810250000000001E-2</v>
      </c>
      <c r="S1409" s="49">
        <v>7.4674050000000006E-2</v>
      </c>
      <c r="T1409" s="49" t="s">
        <v>19</v>
      </c>
      <c r="W1409" s="7"/>
    </row>
    <row r="1410" spans="1:23" x14ac:dyDescent="0.25">
      <c r="A1410" s="49" t="str">
        <f t="shared" si="21"/>
        <v>41850Other3_11All</v>
      </c>
      <c r="B1410" s="7">
        <v>41850</v>
      </c>
      <c r="C1410" s="49">
        <v>11</v>
      </c>
      <c r="D1410" s="49" t="s">
        <v>13</v>
      </c>
      <c r="E1410" s="49">
        <v>1.0986302999999999</v>
      </c>
      <c r="F1410" s="49">
        <v>1.0485536</v>
      </c>
      <c r="G1410" s="49">
        <v>3</v>
      </c>
      <c r="H1410" s="49">
        <v>3309.002</v>
      </c>
      <c r="I1410" s="49">
        <v>33404.203999999998</v>
      </c>
      <c r="J1410" s="49">
        <v>84.004589999999993</v>
      </c>
      <c r="K1410" s="49">
        <v>1.083948E-2</v>
      </c>
      <c r="L1410" s="49">
        <v>9.9554599999999993E-3</v>
      </c>
      <c r="M1410" s="49">
        <v>3.09048E-2</v>
      </c>
      <c r="N1410" s="49">
        <v>5.0076700000000002E-2</v>
      </c>
      <c r="O1410" s="49">
        <v>1.051856E-2</v>
      </c>
      <c r="P1410" s="49">
        <v>3.3697159999999997E-2</v>
      </c>
      <c r="Q1410" s="49">
        <v>5.0076700000000002E-2</v>
      </c>
      <c r="R1410" s="49">
        <v>6.645624E-2</v>
      </c>
      <c r="S1410" s="49">
        <v>8.9634839999999993E-2</v>
      </c>
      <c r="T1410" s="49" t="s">
        <v>19</v>
      </c>
      <c r="W1410" s="7"/>
    </row>
    <row r="1411" spans="1:23" x14ac:dyDescent="0.25">
      <c r="A1411" s="49" t="str">
        <f t="shared" ref="A1411:A1474" si="22">CONCATENATE(B1411,D1411,G1411,"_",C1411,T1411)</f>
        <v>41850Other3_8All</v>
      </c>
      <c r="B1411" s="7">
        <v>41850</v>
      </c>
      <c r="C1411" s="49">
        <v>8</v>
      </c>
      <c r="D1411" s="49" t="s">
        <v>13</v>
      </c>
      <c r="E1411" s="49">
        <v>0.83527742000000005</v>
      </c>
      <c r="F1411" s="49">
        <v>0.81804434000000004</v>
      </c>
      <c r="G1411" s="49">
        <v>3</v>
      </c>
      <c r="H1411" s="49">
        <v>3309.002</v>
      </c>
      <c r="I1411" s="49">
        <v>33404.203999999998</v>
      </c>
      <c r="J1411" s="49">
        <v>72.96987</v>
      </c>
      <c r="K1411" s="49">
        <v>7.1383899999999997E-3</v>
      </c>
      <c r="L1411" s="49">
        <v>6.8842900000000004E-3</v>
      </c>
      <c r="M1411" s="49">
        <v>2.0828200000000002E-2</v>
      </c>
      <c r="N1411" s="49">
        <v>1.7233080000000001E-2</v>
      </c>
      <c r="O1411" s="49">
        <v>-9.4270199999999995E-3</v>
      </c>
      <c r="P1411" s="49">
        <v>6.1941299999999999E-3</v>
      </c>
      <c r="Q1411" s="49">
        <v>1.7233080000000001E-2</v>
      </c>
      <c r="R1411" s="49">
        <v>2.827203E-2</v>
      </c>
      <c r="S1411" s="49">
        <v>4.3893179999999997E-2</v>
      </c>
      <c r="T1411" s="49" t="s">
        <v>19</v>
      </c>
      <c r="W1411" s="7"/>
    </row>
    <row r="1412" spans="1:23" x14ac:dyDescent="0.25">
      <c r="A1412" s="49" t="str">
        <f t="shared" si="22"/>
        <v>41850Other3_23All</v>
      </c>
      <c r="B1412" s="7">
        <v>41850</v>
      </c>
      <c r="C1412" s="49">
        <v>23</v>
      </c>
      <c r="D1412" s="49" t="s">
        <v>13</v>
      </c>
      <c r="E1412" s="49">
        <v>1.7223501000000001</v>
      </c>
      <c r="F1412" s="49">
        <v>1.6509434000000001</v>
      </c>
      <c r="G1412" s="49">
        <v>3</v>
      </c>
      <c r="H1412" s="49">
        <v>3309.002</v>
      </c>
      <c r="I1412" s="49">
        <v>33404.203999999998</v>
      </c>
      <c r="J1412" s="49">
        <v>82.457419999999999</v>
      </c>
      <c r="K1412" s="49">
        <v>1.287889E-2</v>
      </c>
      <c r="L1412" s="49">
        <v>1.2287859999999999E-2</v>
      </c>
      <c r="M1412" s="49">
        <v>3.7383600000000003E-2</v>
      </c>
      <c r="N1412" s="49">
        <v>7.1406700000000004E-2</v>
      </c>
      <c r="O1412" s="49">
        <v>2.3555690000000001E-2</v>
      </c>
      <c r="P1412" s="49">
        <v>5.1593390000000003E-2</v>
      </c>
      <c r="Q1412" s="49">
        <v>7.1406700000000004E-2</v>
      </c>
      <c r="R1412" s="49">
        <v>9.1220010000000004E-2</v>
      </c>
      <c r="S1412" s="49">
        <v>0.11925771</v>
      </c>
      <c r="T1412" s="49" t="s">
        <v>19</v>
      </c>
      <c r="W1412" s="7"/>
    </row>
    <row r="1413" spans="1:23" x14ac:dyDescent="0.25">
      <c r="A1413" s="49" t="str">
        <f t="shared" si="22"/>
        <v>41850Other3_19All</v>
      </c>
      <c r="B1413" s="7">
        <v>41850</v>
      </c>
      <c r="C1413" s="49">
        <v>19</v>
      </c>
      <c r="D1413" s="49" t="s">
        <v>13</v>
      </c>
      <c r="E1413" s="49">
        <v>2.8529376000000002</v>
      </c>
      <c r="F1413" s="49">
        <v>2.8480932999999999</v>
      </c>
      <c r="G1413" s="49">
        <v>3</v>
      </c>
      <c r="H1413" s="49">
        <v>3309.002</v>
      </c>
      <c r="I1413" s="49">
        <v>33404.203999999998</v>
      </c>
      <c r="J1413" s="49">
        <v>97.679789999999997</v>
      </c>
      <c r="K1413" s="49">
        <v>1.6914599999999998E-2</v>
      </c>
      <c r="L1413" s="49">
        <v>1.605608E-2</v>
      </c>
      <c r="M1413" s="49">
        <v>4.8978000000000001E-2</v>
      </c>
      <c r="N1413" s="49">
        <v>4.8443000000000002E-3</v>
      </c>
      <c r="O1413" s="49">
        <v>-5.7847540000000003E-2</v>
      </c>
      <c r="P1413" s="49">
        <v>-2.1114040000000001E-2</v>
      </c>
      <c r="Q1413" s="49">
        <v>4.8443000000000002E-3</v>
      </c>
      <c r="R1413" s="49">
        <v>3.0802639999999999E-2</v>
      </c>
      <c r="S1413" s="49">
        <v>6.7536139999999995E-2</v>
      </c>
      <c r="T1413" s="49" t="s">
        <v>19</v>
      </c>
      <c r="W1413" s="7"/>
    </row>
    <row r="1414" spans="1:23" x14ac:dyDescent="0.25">
      <c r="A1414" s="49" t="str">
        <f t="shared" si="22"/>
        <v>41850Other3_12All</v>
      </c>
      <c r="B1414" s="7">
        <v>41850</v>
      </c>
      <c r="C1414" s="49">
        <v>12</v>
      </c>
      <c r="D1414" s="49" t="s">
        <v>13</v>
      </c>
      <c r="E1414" s="49">
        <v>1.2897616999999999</v>
      </c>
      <c r="F1414" s="49">
        <v>1.2254818999999999</v>
      </c>
      <c r="G1414" s="49">
        <v>3</v>
      </c>
      <c r="H1414" s="49">
        <v>3309.002</v>
      </c>
      <c r="I1414" s="49">
        <v>33404.203999999998</v>
      </c>
      <c r="J1414" s="49">
        <v>87.313450000000003</v>
      </c>
      <c r="K1414" s="49">
        <v>1.240784E-2</v>
      </c>
      <c r="L1414" s="49">
        <v>1.150877E-2</v>
      </c>
      <c r="M1414" s="49">
        <v>3.5538300000000002E-2</v>
      </c>
      <c r="N1414" s="49">
        <v>6.4279799999999998E-2</v>
      </c>
      <c r="O1414" s="49">
        <v>1.879078E-2</v>
      </c>
      <c r="P1414" s="49">
        <v>4.5444499999999999E-2</v>
      </c>
      <c r="Q1414" s="49">
        <v>6.4279799999999998E-2</v>
      </c>
      <c r="R1414" s="49">
        <v>8.3115099999999997E-2</v>
      </c>
      <c r="S1414" s="49">
        <v>0.10976882</v>
      </c>
      <c r="T1414" s="49" t="s">
        <v>19</v>
      </c>
      <c r="W1414" s="7"/>
    </row>
    <row r="1415" spans="1:23" x14ac:dyDescent="0.25">
      <c r="A1415" s="49" t="str">
        <f t="shared" si="22"/>
        <v>41850Other3_17All</v>
      </c>
      <c r="B1415" s="7">
        <v>41850</v>
      </c>
      <c r="C1415" s="49">
        <v>17</v>
      </c>
      <c r="D1415" s="49" t="s">
        <v>13</v>
      </c>
      <c r="E1415" s="49">
        <v>2.7182778999999999</v>
      </c>
      <c r="F1415" s="49">
        <v>2.6814122999999999</v>
      </c>
      <c r="G1415" s="49">
        <v>3</v>
      </c>
      <c r="H1415" s="49">
        <v>3309.002</v>
      </c>
      <c r="I1415" s="49">
        <v>33404.203999999998</v>
      </c>
      <c r="J1415" s="49">
        <v>99.302310000000006</v>
      </c>
      <c r="K1415" s="49">
        <v>1.7517649999999999E-2</v>
      </c>
      <c r="L1415" s="49">
        <v>1.6811679999999999E-2</v>
      </c>
      <c r="M1415" s="49">
        <v>5.0991700000000001E-2</v>
      </c>
      <c r="N1415" s="49">
        <v>3.6865599999999998E-2</v>
      </c>
      <c r="O1415" s="49">
        <v>-2.840378E-2</v>
      </c>
      <c r="P1415" s="49">
        <v>9.8399999999999998E-3</v>
      </c>
      <c r="Q1415" s="49">
        <v>3.6865599999999998E-2</v>
      </c>
      <c r="R1415" s="49">
        <v>6.3891199999999995E-2</v>
      </c>
      <c r="S1415" s="49">
        <v>0.10213498</v>
      </c>
      <c r="T1415" s="49" t="s">
        <v>19</v>
      </c>
      <c r="W1415" s="7"/>
    </row>
    <row r="1416" spans="1:23" x14ac:dyDescent="0.25">
      <c r="A1416" s="49" t="str">
        <f t="shared" si="22"/>
        <v>41850Other3_13All</v>
      </c>
      <c r="B1416" s="7">
        <v>41850</v>
      </c>
      <c r="C1416" s="49">
        <v>13</v>
      </c>
      <c r="D1416" s="49" t="s">
        <v>13</v>
      </c>
      <c r="E1416" s="49">
        <v>1.5729447000000001</v>
      </c>
      <c r="F1416" s="49">
        <v>1.3597245</v>
      </c>
      <c r="G1416" s="49">
        <v>3</v>
      </c>
      <c r="H1416" s="49">
        <v>3309.002</v>
      </c>
      <c r="I1416" s="49">
        <v>33404.203999999998</v>
      </c>
      <c r="J1416" s="49">
        <v>90.971890000000002</v>
      </c>
      <c r="K1416" s="49">
        <v>1.4323499999999999E-2</v>
      </c>
      <c r="L1416" s="49">
        <v>1.185552E-2</v>
      </c>
      <c r="M1416" s="49">
        <v>3.9029700000000001E-2</v>
      </c>
      <c r="N1416" s="49">
        <v>0.2132202</v>
      </c>
      <c r="O1416" s="49">
        <v>0.16326218000000001</v>
      </c>
      <c r="P1416" s="49">
        <v>0.19253445999999999</v>
      </c>
      <c r="Q1416" s="49">
        <v>0.2132202</v>
      </c>
      <c r="R1416" s="49">
        <v>0.23390594000000001</v>
      </c>
      <c r="S1416" s="49">
        <v>0.26317822000000002</v>
      </c>
      <c r="T1416" s="49" t="s">
        <v>19</v>
      </c>
      <c r="W1416" s="7"/>
    </row>
    <row r="1417" spans="1:23" x14ac:dyDescent="0.25">
      <c r="A1417" s="49" t="str">
        <f t="shared" si="22"/>
        <v>41850Other3_2All</v>
      </c>
      <c r="B1417" s="7">
        <v>41850</v>
      </c>
      <c r="C1417" s="49">
        <v>2</v>
      </c>
      <c r="D1417" s="49" t="s">
        <v>13</v>
      </c>
      <c r="E1417" s="49">
        <v>0.87298779000000004</v>
      </c>
      <c r="F1417" s="49">
        <v>0.82502222000000003</v>
      </c>
      <c r="G1417" s="49">
        <v>3</v>
      </c>
      <c r="H1417" s="49">
        <v>3309.002</v>
      </c>
      <c r="I1417" s="49">
        <v>33404.203999999998</v>
      </c>
      <c r="J1417" s="49">
        <v>76.581180000000003</v>
      </c>
      <c r="K1417" s="49">
        <v>7.3165900000000004E-3</v>
      </c>
      <c r="L1417" s="49">
        <v>6.8959399999999997E-3</v>
      </c>
      <c r="M1417" s="49">
        <v>2.1114299999999999E-2</v>
      </c>
      <c r="N1417" s="49">
        <v>4.7965569999999999E-2</v>
      </c>
      <c r="O1417" s="49">
        <v>2.0939269999999999E-2</v>
      </c>
      <c r="P1417" s="49">
        <v>3.677499E-2</v>
      </c>
      <c r="Q1417" s="49">
        <v>4.7965569999999999E-2</v>
      </c>
      <c r="R1417" s="49">
        <v>5.9156149999999998E-2</v>
      </c>
      <c r="S1417" s="49">
        <v>7.4991870000000002E-2</v>
      </c>
      <c r="T1417" s="49" t="s">
        <v>19</v>
      </c>
      <c r="W1417" s="7"/>
    </row>
    <row r="1418" spans="1:23" x14ac:dyDescent="0.25">
      <c r="A1418" s="49" t="str">
        <f t="shared" si="22"/>
        <v>41850Other4_14All</v>
      </c>
      <c r="B1418" s="7">
        <v>41850</v>
      </c>
      <c r="C1418" s="49">
        <v>14</v>
      </c>
      <c r="D1418" s="49" t="s">
        <v>13</v>
      </c>
      <c r="E1418" s="49">
        <v>1.9027744</v>
      </c>
      <c r="F1418" s="49">
        <v>1.6089119000000001</v>
      </c>
      <c r="G1418" s="49">
        <v>4</v>
      </c>
      <c r="H1418" s="49">
        <v>3362.373</v>
      </c>
      <c r="I1418" s="49">
        <v>33404.203999999998</v>
      </c>
      <c r="J1418" s="49">
        <v>93.893590000000003</v>
      </c>
      <c r="K1418" s="49">
        <v>1.608683E-2</v>
      </c>
      <c r="L1418" s="49">
        <v>1.34783E-2</v>
      </c>
      <c r="M1418" s="49">
        <v>4.4113399999999997E-2</v>
      </c>
      <c r="N1418" s="49">
        <v>0.29386250000000003</v>
      </c>
      <c r="O1418" s="49">
        <v>0.23739735000000001</v>
      </c>
      <c r="P1418" s="49">
        <v>0.27048240000000001</v>
      </c>
      <c r="Q1418" s="49">
        <v>0.29386250000000003</v>
      </c>
      <c r="R1418" s="49">
        <v>0.31724259999999999</v>
      </c>
      <c r="S1418" s="49">
        <v>0.35032764999999999</v>
      </c>
      <c r="T1418" s="49" t="s">
        <v>19</v>
      </c>
      <c r="W1418" s="7"/>
    </row>
    <row r="1419" spans="1:23" x14ac:dyDescent="0.25">
      <c r="A1419" s="49" t="str">
        <f t="shared" si="22"/>
        <v>41850Other4_13All</v>
      </c>
      <c r="B1419" s="7">
        <v>41850</v>
      </c>
      <c r="C1419" s="49">
        <v>13</v>
      </c>
      <c r="D1419" s="49" t="s">
        <v>13</v>
      </c>
      <c r="E1419" s="49">
        <v>1.5729447000000001</v>
      </c>
      <c r="F1419" s="49">
        <v>1.5230303999999999</v>
      </c>
      <c r="G1419" s="49">
        <v>4</v>
      </c>
      <c r="H1419" s="49">
        <v>3362.373</v>
      </c>
      <c r="I1419" s="49">
        <v>33404.203999999998</v>
      </c>
      <c r="J1419" s="49">
        <v>90.971890000000002</v>
      </c>
      <c r="K1419" s="49">
        <v>1.4323499999999999E-2</v>
      </c>
      <c r="L1419" s="49">
        <v>1.3656400000000001E-2</v>
      </c>
      <c r="M1419" s="49">
        <v>4.1625299999999997E-2</v>
      </c>
      <c r="N1419" s="49">
        <v>4.9914300000000002E-2</v>
      </c>
      <c r="O1419" s="49">
        <v>-3.36608E-3</v>
      </c>
      <c r="P1419" s="49">
        <v>2.7852890000000002E-2</v>
      </c>
      <c r="Q1419" s="49">
        <v>4.9914300000000002E-2</v>
      </c>
      <c r="R1419" s="49">
        <v>7.1975709999999998E-2</v>
      </c>
      <c r="S1419" s="49">
        <v>0.10319468</v>
      </c>
      <c r="T1419" s="49" t="s">
        <v>19</v>
      </c>
      <c r="W1419" s="7"/>
    </row>
    <row r="1420" spans="1:23" x14ac:dyDescent="0.25">
      <c r="A1420" s="49" t="str">
        <f t="shared" si="22"/>
        <v>41850Other4_8All</v>
      </c>
      <c r="B1420" s="7">
        <v>41850</v>
      </c>
      <c r="C1420" s="49">
        <v>8</v>
      </c>
      <c r="D1420" s="49" t="s">
        <v>13</v>
      </c>
      <c r="E1420" s="49">
        <v>0.83527742000000005</v>
      </c>
      <c r="F1420" s="49">
        <v>0.83278291000000004</v>
      </c>
      <c r="G1420" s="49">
        <v>4</v>
      </c>
      <c r="H1420" s="49">
        <v>3362.373</v>
      </c>
      <c r="I1420" s="49">
        <v>33404.203999999998</v>
      </c>
      <c r="J1420" s="49">
        <v>72.96987</v>
      </c>
      <c r="K1420" s="49">
        <v>7.1383899999999997E-3</v>
      </c>
      <c r="L1420" s="49">
        <v>6.7449399999999996E-3</v>
      </c>
      <c r="M1420" s="49">
        <v>2.06555E-2</v>
      </c>
      <c r="N1420" s="49">
        <v>2.4945100000000001E-3</v>
      </c>
      <c r="O1420" s="49">
        <v>-2.3944529999999999E-2</v>
      </c>
      <c r="P1420" s="49">
        <v>-8.4528999999999993E-3</v>
      </c>
      <c r="Q1420" s="49">
        <v>2.4945100000000001E-3</v>
      </c>
      <c r="R1420" s="49">
        <v>1.344193E-2</v>
      </c>
      <c r="S1420" s="49">
        <v>2.8933549999999999E-2</v>
      </c>
      <c r="T1420" s="49" t="s">
        <v>19</v>
      </c>
      <c r="W1420" s="7"/>
    </row>
    <row r="1421" spans="1:23" x14ac:dyDescent="0.25">
      <c r="A1421" s="49" t="str">
        <f t="shared" si="22"/>
        <v>41850Other4_22All</v>
      </c>
      <c r="B1421" s="7">
        <v>41850</v>
      </c>
      <c r="C1421" s="49">
        <v>22</v>
      </c>
      <c r="D1421" s="49" t="s">
        <v>13</v>
      </c>
      <c r="E1421" s="49">
        <v>2.1772005999999999</v>
      </c>
      <c r="F1421" s="49">
        <v>2.1423461000000001</v>
      </c>
      <c r="G1421" s="49">
        <v>4</v>
      </c>
      <c r="H1421" s="49">
        <v>3362.373</v>
      </c>
      <c r="I1421" s="49">
        <v>33404.203999999998</v>
      </c>
      <c r="J1421" s="49">
        <v>86.400959999999998</v>
      </c>
      <c r="K1421" s="49">
        <v>1.4321199999999999E-2</v>
      </c>
      <c r="L1421" s="49">
        <v>1.384407E-2</v>
      </c>
      <c r="M1421" s="49">
        <v>4.1898100000000001E-2</v>
      </c>
      <c r="N1421" s="49">
        <v>3.4854499999999997E-2</v>
      </c>
      <c r="O1421" s="49">
        <v>-1.8775070000000001E-2</v>
      </c>
      <c r="P1421" s="49">
        <v>1.264851E-2</v>
      </c>
      <c r="Q1421" s="49">
        <v>3.4854499999999997E-2</v>
      </c>
      <c r="R1421" s="49">
        <v>5.7060489999999998E-2</v>
      </c>
      <c r="S1421" s="49">
        <v>8.8484069999999998E-2</v>
      </c>
      <c r="T1421" s="49" t="s">
        <v>19</v>
      </c>
      <c r="W1421" s="7"/>
    </row>
    <row r="1422" spans="1:23" x14ac:dyDescent="0.25">
      <c r="A1422" s="49" t="str">
        <f t="shared" si="22"/>
        <v>41850Other4_16All</v>
      </c>
      <c r="B1422" s="7">
        <v>41850</v>
      </c>
      <c r="C1422" s="49">
        <v>16</v>
      </c>
      <c r="D1422" s="49" t="s">
        <v>13</v>
      </c>
      <c r="E1422" s="49">
        <v>2.4807847000000001</v>
      </c>
      <c r="F1422" s="49">
        <v>2.5768222999999999</v>
      </c>
      <c r="G1422" s="49">
        <v>4</v>
      </c>
      <c r="H1422" s="49">
        <v>3362.373</v>
      </c>
      <c r="I1422" s="49">
        <v>33404.203999999998</v>
      </c>
      <c r="J1422" s="49">
        <v>98.084999999999994</v>
      </c>
      <c r="K1422" s="49">
        <v>1.74986E-2</v>
      </c>
      <c r="L1422" s="49">
        <v>1.7752400000000002E-2</v>
      </c>
      <c r="M1422" s="49">
        <v>5.2445400000000003E-2</v>
      </c>
      <c r="N1422" s="49">
        <v>-9.6037600000000001E-2</v>
      </c>
      <c r="O1422" s="49">
        <v>-0.16316770999999999</v>
      </c>
      <c r="P1422" s="49">
        <v>-0.12383366</v>
      </c>
      <c r="Q1422" s="49">
        <v>-9.6037600000000001E-2</v>
      </c>
      <c r="R1422" s="49">
        <v>-6.8241540000000003E-2</v>
      </c>
      <c r="S1422" s="49">
        <v>-2.8907490000000001E-2</v>
      </c>
      <c r="T1422" s="49" t="s">
        <v>19</v>
      </c>
      <c r="W1422" s="7"/>
    </row>
    <row r="1423" spans="1:23" x14ac:dyDescent="0.25">
      <c r="A1423" s="49" t="str">
        <f t="shared" si="22"/>
        <v>41850Other4_5All</v>
      </c>
      <c r="B1423" s="7">
        <v>41850</v>
      </c>
      <c r="C1423" s="49">
        <v>5</v>
      </c>
      <c r="D1423" s="49" t="s">
        <v>13</v>
      </c>
      <c r="E1423" s="49">
        <v>0.71168259</v>
      </c>
      <c r="F1423" s="49">
        <v>0.68462372000000005</v>
      </c>
      <c r="G1423" s="49">
        <v>4</v>
      </c>
      <c r="H1423" s="49">
        <v>3362.373</v>
      </c>
      <c r="I1423" s="49">
        <v>33404.203999999998</v>
      </c>
      <c r="J1423" s="49">
        <v>72.614609999999999</v>
      </c>
      <c r="K1423" s="49">
        <v>5.9283000000000001E-3</v>
      </c>
      <c r="L1423" s="49">
        <v>5.41465E-3</v>
      </c>
      <c r="M1423" s="49">
        <v>1.6883599999999999E-2</v>
      </c>
      <c r="N1423" s="49">
        <v>2.7058869999999999E-2</v>
      </c>
      <c r="O1423" s="49">
        <v>5.4478599999999997E-3</v>
      </c>
      <c r="P1423" s="49">
        <v>1.8110560000000001E-2</v>
      </c>
      <c r="Q1423" s="49">
        <v>2.7058869999999999E-2</v>
      </c>
      <c r="R1423" s="49">
        <v>3.600718E-2</v>
      </c>
      <c r="S1423" s="49">
        <v>4.8669879999999999E-2</v>
      </c>
      <c r="T1423" s="49" t="s">
        <v>19</v>
      </c>
      <c r="W1423" s="7"/>
    </row>
    <row r="1424" spans="1:23" x14ac:dyDescent="0.25">
      <c r="A1424" s="49" t="str">
        <f t="shared" si="22"/>
        <v>41850Other4_7All</v>
      </c>
      <c r="B1424" s="7">
        <v>41850</v>
      </c>
      <c r="C1424" s="49">
        <v>7</v>
      </c>
      <c r="D1424" s="49" t="s">
        <v>13</v>
      </c>
      <c r="E1424" s="49">
        <v>0.77223355000000005</v>
      </c>
      <c r="F1424" s="49">
        <v>0.78863253</v>
      </c>
      <c r="G1424" s="49">
        <v>4</v>
      </c>
      <c r="H1424" s="49">
        <v>3362.373</v>
      </c>
      <c r="I1424" s="49">
        <v>33404.203999999998</v>
      </c>
      <c r="J1424" s="49">
        <v>71.060959999999994</v>
      </c>
      <c r="K1424" s="49">
        <v>6.3450900000000003E-3</v>
      </c>
      <c r="L1424" s="49">
        <v>6.23122E-3</v>
      </c>
      <c r="M1424" s="49">
        <v>1.87079E-2</v>
      </c>
      <c r="N1424" s="49">
        <v>-1.6398980000000001E-2</v>
      </c>
      <c r="O1424" s="49">
        <v>-4.034509E-2</v>
      </c>
      <c r="P1424" s="49">
        <v>-2.6314170000000001E-2</v>
      </c>
      <c r="Q1424" s="49">
        <v>-1.6398980000000001E-2</v>
      </c>
      <c r="R1424" s="49">
        <v>-6.4837899999999997E-3</v>
      </c>
      <c r="S1424" s="49">
        <v>7.54713E-3</v>
      </c>
      <c r="T1424" s="49" t="s">
        <v>19</v>
      </c>
      <c r="W1424" s="7"/>
    </row>
    <row r="1425" spans="1:23" x14ac:dyDescent="0.25">
      <c r="A1425" s="49" t="str">
        <f t="shared" si="22"/>
        <v>41850Other4_12All</v>
      </c>
      <c r="B1425" s="7">
        <v>41850</v>
      </c>
      <c r="C1425" s="49">
        <v>12</v>
      </c>
      <c r="D1425" s="49" t="s">
        <v>13</v>
      </c>
      <c r="E1425" s="49">
        <v>1.2897616999999999</v>
      </c>
      <c r="F1425" s="49">
        <v>1.3152775000000001</v>
      </c>
      <c r="G1425" s="49">
        <v>4</v>
      </c>
      <c r="H1425" s="49">
        <v>3362.373</v>
      </c>
      <c r="I1425" s="49">
        <v>33404.203999999998</v>
      </c>
      <c r="J1425" s="49">
        <v>87.313450000000003</v>
      </c>
      <c r="K1425" s="49">
        <v>1.240784E-2</v>
      </c>
      <c r="L1425" s="49">
        <v>1.278869E-2</v>
      </c>
      <c r="M1425" s="49">
        <v>3.7492999999999999E-2</v>
      </c>
      <c r="N1425" s="49">
        <v>-2.5515800000000002E-2</v>
      </c>
      <c r="O1425" s="49">
        <v>-7.3506840000000004E-2</v>
      </c>
      <c r="P1425" s="49">
        <v>-4.5387089999999998E-2</v>
      </c>
      <c r="Q1425" s="49">
        <v>-2.5515800000000002E-2</v>
      </c>
      <c r="R1425" s="49">
        <v>-5.6445100000000002E-3</v>
      </c>
      <c r="S1425" s="49">
        <v>2.247524E-2</v>
      </c>
      <c r="T1425" s="49" t="s">
        <v>19</v>
      </c>
      <c r="W1425" s="7"/>
    </row>
    <row r="1426" spans="1:23" x14ac:dyDescent="0.25">
      <c r="A1426" s="49" t="str">
        <f t="shared" si="22"/>
        <v>41850Other4_9All</v>
      </c>
      <c r="B1426" s="7">
        <v>41850</v>
      </c>
      <c r="C1426" s="49">
        <v>9</v>
      </c>
      <c r="D1426" s="49" t="s">
        <v>13</v>
      </c>
      <c r="E1426" s="49">
        <v>0.88217460999999997</v>
      </c>
      <c r="F1426" s="49">
        <v>0.87995528000000001</v>
      </c>
      <c r="G1426" s="49">
        <v>4</v>
      </c>
      <c r="H1426" s="49">
        <v>3362.373</v>
      </c>
      <c r="I1426" s="49">
        <v>33404.203999999998</v>
      </c>
      <c r="J1426" s="49">
        <v>75.636669999999995</v>
      </c>
      <c r="K1426" s="49">
        <v>7.7423300000000004E-3</v>
      </c>
      <c r="L1426" s="49">
        <v>7.8832099999999999E-3</v>
      </c>
      <c r="M1426" s="49">
        <v>2.3248000000000001E-2</v>
      </c>
      <c r="N1426" s="49">
        <v>2.2193299999999998E-3</v>
      </c>
      <c r="O1426" s="49">
        <v>-2.7538110000000001E-2</v>
      </c>
      <c r="P1426" s="49">
        <v>-1.0102109999999999E-2</v>
      </c>
      <c r="Q1426" s="49">
        <v>2.2193299999999998E-3</v>
      </c>
      <c r="R1426" s="49">
        <v>1.454077E-2</v>
      </c>
      <c r="S1426" s="49">
        <v>3.1976770000000002E-2</v>
      </c>
      <c r="T1426" s="49" t="s">
        <v>19</v>
      </c>
      <c r="W1426" s="7"/>
    </row>
    <row r="1427" spans="1:23" x14ac:dyDescent="0.25">
      <c r="A1427" s="49" t="str">
        <f t="shared" si="22"/>
        <v>41850Other4_2All</v>
      </c>
      <c r="B1427" s="7">
        <v>41850</v>
      </c>
      <c r="C1427" s="49">
        <v>2</v>
      </c>
      <c r="D1427" s="49" t="s">
        <v>13</v>
      </c>
      <c r="E1427" s="49">
        <v>0.87298779000000004</v>
      </c>
      <c r="F1427" s="49">
        <v>0.84332713999999998</v>
      </c>
      <c r="G1427" s="49">
        <v>4</v>
      </c>
      <c r="H1427" s="49">
        <v>3362.373</v>
      </c>
      <c r="I1427" s="49">
        <v>33404.203999999998</v>
      </c>
      <c r="J1427" s="49">
        <v>76.581180000000003</v>
      </c>
      <c r="K1427" s="49">
        <v>7.3165900000000004E-3</v>
      </c>
      <c r="L1427" s="49">
        <v>6.7902099999999996E-3</v>
      </c>
      <c r="M1427" s="49">
        <v>2.0992299999999998E-2</v>
      </c>
      <c r="N1427" s="49">
        <v>2.966065E-2</v>
      </c>
      <c r="O1427" s="49">
        <v>2.79051E-3</v>
      </c>
      <c r="P1427" s="49">
        <v>1.8534729999999999E-2</v>
      </c>
      <c r="Q1427" s="49">
        <v>2.966065E-2</v>
      </c>
      <c r="R1427" s="49">
        <v>4.0786570000000001E-2</v>
      </c>
      <c r="S1427" s="49">
        <v>5.6530789999999997E-2</v>
      </c>
      <c r="T1427" s="49" t="s">
        <v>19</v>
      </c>
      <c r="W1427" s="7"/>
    </row>
    <row r="1428" spans="1:23" x14ac:dyDescent="0.25">
      <c r="A1428" s="49" t="str">
        <f t="shared" si="22"/>
        <v>41850Other4_23All</v>
      </c>
      <c r="B1428" s="7">
        <v>41850</v>
      </c>
      <c r="C1428" s="49">
        <v>23</v>
      </c>
      <c r="D1428" s="49" t="s">
        <v>13</v>
      </c>
      <c r="E1428" s="49">
        <v>1.7223501000000001</v>
      </c>
      <c r="F1428" s="49">
        <v>1.6946078</v>
      </c>
      <c r="G1428" s="49">
        <v>4</v>
      </c>
      <c r="H1428" s="49">
        <v>3362.373</v>
      </c>
      <c r="I1428" s="49">
        <v>33404.203999999998</v>
      </c>
      <c r="J1428" s="49">
        <v>82.457419999999999</v>
      </c>
      <c r="K1428" s="49">
        <v>1.287889E-2</v>
      </c>
      <c r="L1428" s="49">
        <v>1.216653E-2</v>
      </c>
      <c r="M1428" s="49">
        <v>3.7262499999999997E-2</v>
      </c>
      <c r="N1428" s="49">
        <v>2.7742300000000001E-2</v>
      </c>
      <c r="O1428" s="49">
        <v>-1.9953700000000001E-2</v>
      </c>
      <c r="P1428" s="49">
        <v>7.9931800000000008E-3</v>
      </c>
      <c r="Q1428" s="49">
        <v>2.7742300000000001E-2</v>
      </c>
      <c r="R1428" s="49">
        <v>4.7491430000000001E-2</v>
      </c>
      <c r="S1428" s="49">
        <v>7.54383E-2</v>
      </c>
      <c r="T1428" s="49" t="s">
        <v>19</v>
      </c>
      <c r="W1428" s="7"/>
    </row>
    <row r="1429" spans="1:23" x14ac:dyDescent="0.25">
      <c r="A1429" s="49" t="str">
        <f t="shared" si="22"/>
        <v>41850Other4_4All</v>
      </c>
      <c r="B1429" s="7">
        <v>41850</v>
      </c>
      <c r="C1429" s="49">
        <v>4</v>
      </c>
      <c r="D1429" s="49" t="s">
        <v>13</v>
      </c>
      <c r="E1429" s="49">
        <v>0.71137523999999996</v>
      </c>
      <c r="F1429" s="49">
        <v>0.70779022000000003</v>
      </c>
      <c r="G1429" s="49">
        <v>4</v>
      </c>
      <c r="H1429" s="49">
        <v>3362.373</v>
      </c>
      <c r="I1429" s="49">
        <v>33404.203999999998</v>
      </c>
      <c r="J1429" s="49">
        <v>74.156679999999994</v>
      </c>
      <c r="K1429" s="49">
        <v>5.84564E-3</v>
      </c>
      <c r="L1429" s="49">
        <v>5.7568999999999997E-3</v>
      </c>
      <c r="M1429" s="49">
        <v>1.7259400000000001E-2</v>
      </c>
      <c r="N1429" s="49">
        <v>3.58502E-3</v>
      </c>
      <c r="O1429" s="49">
        <v>-1.8507010000000001E-2</v>
      </c>
      <c r="P1429" s="49">
        <v>-5.56246E-3</v>
      </c>
      <c r="Q1429" s="49">
        <v>3.58502E-3</v>
      </c>
      <c r="R1429" s="49">
        <v>1.2732500000000001E-2</v>
      </c>
      <c r="S1429" s="49">
        <v>2.567705E-2</v>
      </c>
      <c r="T1429" s="49" t="s">
        <v>19</v>
      </c>
      <c r="W1429" s="7"/>
    </row>
    <row r="1430" spans="1:23" x14ac:dyDescent="0.25">
      <c r="A1430" s="49" t="str">
        <f t="shared" si="22"/>
        <v>41850Other4_17All</v>
      </c>
      <c r="B1430" s="7">
        <v>41850</v>
      </c>
      <c r="C1430" s="49">
        <v>17</v>
      </c>
      <c r="D1430" s="49" t="s">
        <v>13</v>
      </c>
      <c r="E1430" s="49">
        <v>2.7182778999999999</v>
      </c>
      <c r="F1430" s="49">
        <v>2.7399239999999998</v>
      </c>
      <c r="G1430" s="49">
        <v>4</v>
      </c>
      <c r="H1430" s="49">
        <v>3362.373</v>
      </c>
      <c r="I1430" s="49">
        <v>33404.203999999998</v>
      </c>
      <c r="J1430" s="49">
        <v>99.302310000000006</v>
      </c>
      <c r="K1430" s="49">
        <v>1.7517649999999999E-2</v>
      </c>
      <c r="L1430" s="49">
        <v>1.724463E-2</v>
      </c>
      <c r="M1430" s="49">
        <v>5.1710699999999998E-2</v>
      </c>
      <c r="N1430" s="49">
        <v>-2.1646100000000001E-2</v>
      </c>
      <c r="O1430" s="49">
        <v>-8.7835800000000006E-2</v>
      </c>
      <c r="P1430" s="49">
        <v>-4.9052770000000002E-2</v>
      </c>
      <c r="Q1430" s="49">
        <v>-2.1646100000000001E-2</v>
      </c>
      <c r="R1430" s="49">
        <v>5.7605699999999996E-3</v>
      </c>
      <c r="S1430" s="49">
        <v>4.4543600000000003E-2</v>
      </c>
      <c r="T1430" s="49" t="s">
        <v>19</v>
      </c>
      <c r="W1430" s="7"/>
    </row>
    <row r="1431" spans="1:23" x14ac:dyDescent="0.25">
      <c r="A1431" s="49" t="str">
        <f t="shared" si="22"/>
        <v>41850Other4_18All</v>
      </c>
      <c r="B1431" s="7">
        <v>41850</v>
      </c>
      <c r="C1431" s="49">
        <v>18</v>
      </c>
      <c r="D1431" s="49" t="s">
        <v>13</v>
      </c>
      <c r="E1431" s="49">
        <v>2.8691504999999999</v>
      </c>
      <c r="F1431" s="49">
        <v>2.8869600000000002</v>
      </c>
      <c r="G1431" s="49">
        <v>4</v>
      </c>
      <c r="H1431" s="49">
        <v>3362.373</v>
      </c>
      <c r="I1431" s="49">
        <v>33404.203999999998</v>
      </c>
      <c r="J1431" s="49">
        <v>98.848920000000007</v>
      </c>
      <c r="K1431" s="49">
        <v>1.7171550000000001E-2</v>
      </c>
      <c r="L1431" s="49">
        <v>1.6933589999999998E-2</v>
      </c>
      <c r="M1431" s="49">
        <v>5.0733300000000002E-2</v>
      </c>
      <c r="N1431" s="49">
        <v>-1.7809499999999999E-2</v>
      </c>
      <c r="O1431" s="49">
        <v>-8.2748119999999994E-2</v>
      </c>
      <c r="P1431" s="49">
        <v>-4.4698149999999999E-2</v>
      </c>
      <c r="Q1431" s="49">
        <v>-1.7809499999999999E-2</v>
      </c>
      <c r="R1431" s="49">
        <v>9.0791499999999994E-3</v>
      </c>
      <c r="S1431" s="49">
        <v>4.7129119999999997E-2</v>
      </c>
      <c r="T1431" s="49" t="s">
        <v>19</v>
      </c>
      <c r="W1431" s="7"/>
    </row>
    <row r="1432" spans="1:23" x14ac:dyDescent="0.25">
      <c r="A1432" s="49" t="str">
        <f t="shared" si="22"/>
        <v>41850Other4_6All</v>
      </c>
      <c r="B1432" s="7">
        <v>41850</v>
      </c>
      <c r="C1432" s="49">
        <v>6</v>
      </c>
      <c r="D1432" s="49" t="s">
        <v>13</v>
      </c>
      <c r="E1432" s="49">
        <v>0.71973310999999995</v>
      </c>
      <c r="F1432" s="49">
        <v>0.71992840999999996</v>
      </c>
      <c r="G1432" s="49">
        <v>4</v>
      </c>
      <c r="H1432" s="49">
        <v>3362.373</v>
      </c>
      <c r="I1432" s="49">
        <v>33404.203999999998</v>
      </c>
      <c r="J1432" s="49">
        <v>71.55856</v>
      </c>
      <c r="K1432" s="49">
        <v>5.8255299999999998E-3</v>
      </c>
      <c r="L1432" s="49">
        <v>5.7911100000000004E-3</v>
      </c>
      <c r="M1432" s="49">
        <v>1.72807E-2</v>
      </c>
      <c r="N1432" s="49">
        <v>-1.953E-4</v>
      </c>
      <c r="O1432" s="49">
        <v>-2.23146E-2</v>
      </c>
      <c r="P1432" s="49">
        <v>-9.3540700000000008E-3</v>
      </c>
      <c r="Q1432" s="49">
        <v>-1.953E-4</v>
      </c>
      <c r="R1432" s="49">
        <v>8.9634699999999994E-3</v>
      </c>
      <c r="S1432" s="49">
        <v>2.1923999999999999E-2</v>
      </c>
      <c r="T1432" s="49" t="s">
        <v>19</v>
      </c>
      <c r="W1432" s="7"/>
    </row>
    <row r="1433" spans="1:23" x14ac:dyDescent="0.25">
      <c r="A1433" s="49" t="str">
        <f t="shared" si="22"/>
        <v>41850Other4_15All</v>
      </c>
      <c r="B1433" s="7">
        <v>41850</v>
      </c>
      <c r="C1433" s="49">
        <v>15</v>
      </c>
      <c r="D1433" s="49" t="s">
        <v>13</v>
      </c>
      <c r="E1433" s="49">
        <v>2.1981815999999998</v>
      </c>
      <c r="F1433" s="49">
        <v>2.2791247000000001</v>
      </c>
      <c r="G1433" s="49">
        <v>4</v>
      </c>
      <c r="H1433" s="49">
        <v>3362.373</v>
      </c>
      <c r="I1433" s="49">
        <v>33404.203999999998</v>
      </c>
      <c r="J1433" s="49">
        <v>96.090900000000005</v>
      </c>
      <c r="K1433" s="49">
        <v>1.6972919999999999E-2</v>
      </c>
      <c r="L1433" s="49">
        <v>1.7052250000000001E-2</v>
      </c>
      <c r="M1433" s="49">
        <v>5.0618000000000003E-2</v>
      </c>
      <c r="N1433" s="49">
        <v>-8.0943100000000004E-2</v>
      </c>
      <c r="O1433" s="49">
        <v>-0.14573414000000001</v>
      </c>
      <c r="P1433" s="49">
        <v>-0.10777064</v>
      </c>
      <c r="Q1433" s="49">
        <v>-8.0943100000000004E-2</v>
      </c>
      <c r="R1433" s="49">
        <v>-5.411556E-2</v>
      </c>
      <c r="S1433" s="49">
        <v>-1.6152059999999999E-2</v>
      </c>
      <c r="T1433" s="49" t="s">
        <v>19</v>
      </c>
      <c r="W1433" s="7"/>
    </row>
    <row r="1434" spans="1:23" x14ac:dyDescent="0.25">
      <c r="A1434" s="49" t="str">
        <f t="shared" si="22"/>
        <v>41850Other4_11All</v>
      </c>
      <c r="B1434" s="7">
        <v>41850</v>
      </c>
      <c r="C1434" s="49">
        <v>11</v>
      </c>
      <c r="D1434" s="49" t="s">
        <v>13</v>
      </c>
      <c r="E1434" s="49">
        <v>1.0986302999999999</v>
      </c>
      <c r="F1434" s="49">
        <v>1.0945275000000001</v>
      </c>
      <c r="G1434" s="49">
        <v>4</v>
      </c>
      <c r="H1434" s="49">
        <v>3362.373</v>
      </c>
      <c r="I1434" s="49">
        <v>33404.203999999998</v>
      </c>
      <c r="J1434" s="49">
        <v>84.004589999999993</v>
      </c>
      <c r="K1434" s="49">
        <v>1.083948E-2</v>
      </c>
      <c r="L1434" s="49">
        <v>1.096973E-2</v>
      </c>
      <c r="M1434" s="49">
        <v>3.24464E-2</v>
      </c>
      <c r="N1434" s="49">
        <v>4.1028000000000002E-3</v>
      </c>
      <c r="O1434" s="49">
        <v>-3.7428589999999998E-2</v>
      </c>
      <c r="P1434" s="49">
        <v>-1.3093789999999999E-2</v>
      </c>
      <c r="Q1434" s="49">
        <v>4.1028000000000002E-3</v>
      </c>
      <c r="R1434" s="49">
        <v>2.1299390000000001E-2</v>
      </c>
      <c r="S1434" s="49">
        <v>4.5634189999999998E-2</v>
      </c>
      <c r="T1434" s="49" t="s">
        <v>19</v>
      </c>
      <c r="W1434" s="7"/>
    </row>
    <row r="1435" spans="1:23" x14ac:dyDescent="0.25">
      <c r="A1435" s="49" t="str">
        <f t="shared" si="22"/>
        <v>41850Other4_3All</v>
      </c>
      <c r="B1435" s="7">
        <v>41850</v>
      </c>
      <c r="C1435" s="49">
        <v>3</v>
      </c>
      <c r="D1435" s="49" t="s">
        <v>13</v>
      </c>
      <c r="E1435" s="49">
        <v>0.77550171000000001</v>
      </c>
      <c r="F1435" s="49">
        <v>0.76229621000000003</v>
      </c>
      <c r="G1435" s="49">
        <v>4</v>
      </c>
      <c r="H1435" s="49">
        <v>3362.373</v>
      </c>
      <c r="I1435" s="49">
        <v>33404.203999999998</v>
      </c>
      <c r="J1435" s="49">
        <v>75.263959999999997</v>
      </c>
      <c r="K1435" s="49">
        <v>6.4880299999999997E-3</v>
      </c>
      <c r="L1435" s="49">
        <v>6.0826300000000003E-3</v>
      </c>
      <c r="M1435" s="49">
        <v>1.8703999999999998E-2</v>
      </c>
      <c r="N1435" s="49">
        <v>1.32055E-2</v>
      </c>
      <c r="O1435" s="49">
        <v>-1.073562E-2</v>
      </c>
      <c r="P1435" s="49">
        <v>3.2923800000000001E-3</v>
      </c>
      <c r="Q1435" s="49">
        <v>1.32055E-2</v>
      </c>
      <c r="R1435" s="49">
        <v>2.3118619999999999E-2</v>
      </c>
      <c r="S1435" s="49">
        <v>3.7146619999999998E-2</v>
      </c>
      <c r="T1435" s="49" t="s">
        <v>19</v>
      </c>
      <c r="W1435" s="7"/>
    </row>
    <row r="1436" spans="1:23" x14ac:dyDescent="0.25">
      <c r="A1436" s="49" t="str">
        <f t="shared" si="22"/>
        <v>41850Other4_1All</v>
      </c>
      <c r="B1436" s="7">
        <v>41850</v>
      </c>
      <c r="C1436" s="49">
        <v>1</v>
      </c>
      <c r="D1436" s="49" t="s">
        <v>13</v>
      </c>
      <c r="E1436" s="49">
        <v>1.0225047</v>
      </c>
      <c r="F1436" s="49">
        <v>0.99376030000000004</v>
      </c>
      <c r="G1436" s="49">
        <v>4</v>
      </c>
      <c r="H1436" s="49">
        <v>3362.373</v>
      </c>
      <c r="I1436" s="49">
        <v>33404.203999999998</v>
      </c>
      <c r="J1436" s="49">
        <v>78.438640000000007</v>
      </c>
      <c r="K1436" s="49">
        <v>8.7165699999999999E-3</v>
      </c>
      <c r="L1436" s="49">
        <v>8.1354600000000006E-3</v>
      </c>
      <c r="M1436" s="49">
        <v>2.50756E-2</v>
      </c>
      <c r="N1436" s="49">
        <v>2.87444E-2</v>
      </c>
      <c r="O1436" s="49">
        <v>-3.3523699999999999E-3</v>
      </c>
      <c r="P1436" s="49">
        <v>1.545433E-2</v>
      </c>
      <c r="Q1436" s="49">
        <v>2.87444E-2</v>
      </c>
      <c r="R1436" s="49">
        <v>4.2034469999999997E-2</v>
      </c>
      <c r="S1436" s="49">
        <v>6.084117E-2</v>
      </c>
      <c r="T1436" s="49" t="s">
        <v>19</v>
      </c>
      <c r="W1436" s="7"/>
    </row>
    <row r="1437" spans="1:23" x14ac:dyDescent="0.25">
      <c r="A1437" s="49" t="str">
        <f t="shared" si="22"/>
        <v>41850Other4_24All</v>
      </c>
      <c r="B1437" s="7">
        <v>41850</v>
      </c>
      <c r="C1437" s="49">
        <v>24</v>
      </c>
      <c r="D1437" s="49" t="s">
        <v>13</v>
      </c>
      <c r="E1437" s="49">
        <v>1.3280666000000001</v>
      </c>
      <c r="F1437" s="49">
        <v>1.3198137000000001</v>
      </c>
      <c r="G1437" s="49">
        <v>4</v>
      </c>
      <c r="H1437" s="49">
        <v>3362.373</v>
      </c>
      <c r="I1437" s="49">
        <v>33404.203999999998</v>
      </c>
      <c r="J1437" s="49">
        <v>79.264340000000004</v>
      </c>
      <c r="K1437" s="49">
        <v>1.089385E-2</v>
      </c>
      <c r="L1437" s="49">
        <v>1.031372E-2</v>
      </c>
      <c r="M1437" s="49">
        <v>3.1551900000000001E-2</v>
      </c>
      <c r="N1437" s="49">
        <v>8.2529000000000005E-3</v>
      </c>
      <c r="O1437" s="49">
        <v>-3.213353E-2</v>
      </c>
      <c r="P1437" s="49">
        <v>-8.4696100000000007E-3</v>
      </c>
      <c r="Q1437" s="49">
        <v>8.2529000000000005E-3</v>
      </c>
      <c r="R1437" s="49">
        <v>2.497541E-2</v>
      </c>
      <c r="S1437" s="49">
        <v>4.8639330000000001E-2</v>
      </c>
      <c r="T1437" s="49" t="s">
        <v>19</v>
      </c>
      <c r="W1437" s="7"/>
    </row>
    <row r="1438" spans="1:23" x14ac:dyDescent="0.25">
      <c r="A1438" s="49" t="str">
        <f t="shared" si="22"/>
        <v>41850Other4_21All</v>
      </c>
      <c r="B1438" s="7">
        <v>41850</v>
      </c>
      <c r="C1438" s="49">
        <v>21</v>
      </c>
      <c r="D1438" s="49" t="s">
        <v>13</v>
      </c>
      <c r="E1438" s="49">
        <v>2.4618964999999999</v>
      </c>
      <c r="F1438" s="49">
        <v>2.4802727999999998</v>
      </c>
      <c r="G1438" s="49">
        <v>4</v>
      </c>
      <c r="H1438" s="49">
        <v>3362.373</v>
      </c>
      <c r="I1438" s="49">
        <v>33404.203999999998</v>
      </c>
      <c r="J1438" s="49">
        <v>90.214939999999999</v>
      </c>
      <c r="K1438" s="49">
        <v>1.580929E-2</v>
      </c>
      <c r="L1438" s="49">
        <v>1.499118E-2</v>
      </c>
      <c r="M1438" s="49">
        <v>4.5823299999999997E-2</v>
      </c>
      <c r="N1438" s="49">
        <v>-1.8376300000000002E-2</v>
      </c>
      <c r="O1438" s="49">
        <v>-7.7030119999999994E-2</v>
      </c>
      <c r="P1438" s="49">
        <v>-4.2662650000000003E-2</v>
      </c>
      <c r="Q1438" s="49">
        <v>-1.8376300000000002E-2</v>
      </c>
      <c r="R1438" s="49">
        <v>5.91005E-3</v>
      </c>
      <c r="S1438" s="49">
        <v>4.0277519999999997E-2</v>
      </c>
      <c r="T1438" s="49" t="s">
        <v>19</v>
      </c>
      <c r="W1438" s="7"/>
    </row>
    <row r="1439" spans="1:23" x14ac:dyDescent="0.25">
      <c r="A1439" s="49" t="str">
        <f t="shared" si="22"/>
        <v>41850Other4_20All</v>
      </c>
      <c r="B1439" s="7">
        <v>41850</v>
      </c>
      <c r="C1439" s="49">
        <v>20</v>
      </c>
      <c r="D1439" s="49" t="s">
        <v>13</v>
      </c>
      <c r="E1439" s="49">
        <v>2.6936327000000002</v>
      </c>
      <c r="F1439" s="49">
        <v>2.7728231999999999</v>
      </c>
      <c r="G1439" s="49">
        <v>4</v>
      </c>
      <c r="H1439" s="49">
        <v>3362.373</v>
      </c>
      <c r="I1439" s="49">
        <v>33404.203999999998</v>
      </c>
      <c r="J1439" s="49">
        <v>94.386279999999999</v>
      </c>
      <c r="K1439" s="49">
        <v>1.6110599999999999E-2</v>
      </c>
      <c r="L1439" s="49">
        <v>1.6041320000000001E-2</v>
      </c>
      <c r="M1439" s="49">
        <v>4.7829000000000003E-2</v>
      </c>
      <c r="N1439" s="49">
        <v>-7.9190499999999997E-2</v>
      </c>
      <c r="O1439" s="49">
        <v>-0.14041161999999999</v>
      </c>
      <c r="P1439" s="49">
        <v>-0.10453986999999999</v>
      </c>
      <c r="Q1439" s="49">
        <v>-7.9190499999999997E-2</v>
      </c>
      <c r="R1439" s="49">
        <v>-5.3841130000000001E-2</v>
      </c>
      <c r="S1439" s="49">
        <v>-1.796938E-2</v>
      </c>
      <c r="T1439" s="49" t="s">
        <v>19</v>
      </c>
      <c r="W1439" s="7"/>
    </row>
    <row r="1440" spans="1:23" x14ac:dyDescent="0.25">
      <c r="A1440" s="49" t="str">
        <f t="shared" si="22"/>
        <v>41850Other4_10All</v>
      </c>
      <c r="B1440" s="7">
        <v>41850</v>
      </c>
      <c r="C1440" s="49">
        <v>10</v>
      </c>
      <c r="D1440" s="49" t="s">
        <v>13</v>
      </c>
      <c r="E1440" s="49">
        <v>0.97911298000000002</v>
      </c>
      <c r="F1440" s="49">
        <v>0.95710322000000003</v>
      </c>
      <c r="G1440" s="49">
        <v>4</v>
      </c>
      <c r="H1440" s="49">
        <v>3362.373</v>
      </c>
      <c r="I1440" s="49">
        <v>33404.203999999998</v>
      </c>
      <c r="J1440" s="49">
        <v>79.604280000000003</v>
      </c>
      <c r="K1440" s="49">
        <v>9.1416699999999993E-3</v>
      </c>
      <c r="L1440" s="49">
        <v>9.0136899999999995E-3</v>
      </c>
      <c r="M1440" s="49">
        <v>2.7007099999999999E-2</v>
      </c>
      <c r="N1440" s="49">
        <v>2.200976E-2</v>
      </c>
      <c r="O1440" s="49">
        <v>-1.255933E-2</v>
      </c>
      <c r="P1440" s="49">
        <v>7.6959999999999997E-3</v>
      </c>
      <c r="Q1440" s="49">
        <v>2.200976E-2</v>
      </c>
      <c r="R1440" s="49">
        <v>3.6323519999999998E-2</v>
      </c>
      <c r="S1440" s="49">
        <v>5.657885E-2</v>
      </c>
      <c r="T1440" s="49" t="s">
        <v>19</v>
      </c>
      <c r="W1440" s="7"/>
    </row>
    <row r="1441" spans="1:23" x14ac:dyDescent="0.25">
      <c r="A1441" s="49" t="str">
        <f t="shared" si="22"/>
        <v>41850Other4_19All</v>
      </c>
      <c r="B1441" s="7">
        <v>41850</v>
      </c>
      <c r="C1441" s="49">
        <v>19</v>
      </c>
      <c r="D1441" s="49" t="s">
        <v>13</v>
      </c>
      <c r="E1441" s="49">
        <v>2.8529376000000002</v>
      </c>
      <c r="F1441" s="49">
        <v>2.9511356000000002</v>
      </c>
      <c r="G1441" s="49">
        <v>4</v>
      </c>
      <c r="H1441" s="49">
        <v>3362.373</v>
      </c>
      <c r="I1441" s="49">
        <v>33404.203999999998</v>
      </c>
      <c r="J1441" s="49">
        <v>97.679789999999997</v>
      </c>
      <c r="K1441" s="49">
        <v>1.6914599999999998E-2</v>
      </c>
      <c r="L1441" s="49">
        <v>1.676567E-2</v>
      </c>
      <c r="M1441" s="49">
        <v>5.0101800000000002E-2</v>
      </c>
      <c r="N1441" s="49">
        <v>-9.8197999999999994E-2</v>
      </c>
      <c r="O1441" s="49">
        <v>-0.16232830000000001</v>
      </c>
      <c r="P1441" s="49">
        <v>-0.12475195</v>
      </c>
      <c r="Q1441" s="49">
        <v>-9.8197999999999994E-2</v>
      </c>
      <c r="R1441" s="49">
        <v>-7.1644050000000001E-2</v>
      </c>
      <c r="S1441" s="49">
        <v>-3.4067699999999999E-2</v>
      </c>
      <c r="T1441" s="49" t="s">
        <v>19</v>
      </c>
      <c r="W1441" s="7"/>
    </row>
    <row r="1442" spans="1:23" x14ac:dyDescent="0.25">
      <c r="A1442" s="49" t="str">
        <f t="shared" si="22"/>
        <v>41850Other5_1All</v>
      </c>
      <c r="B1442" s="7">
        <v>41850</v>
      </c>
      <c r="C1442" s="49">
        <v>1</v>
      </c>
      <c r="D1442" s="49" t="s">
        <v>13</v>
      </c>
      <c r="E1442" s="49">
        <v>1.0225047</v>
      </c>
      <c r="F1442" s="49">
        <v>1.0064493000000001</v>
      </c>
      <c r="G1442" s="49">
        <v>5</v>
      </c>
      <c r="H1442" s="49">
        <v>3275.7710000000002</v>
      </c>
      <c r="I1442" s="49">
        <v>33404.203999999998</v>
      </c>
      <c r="J1442" s="49">
        <v>78.438640000000007</v>
      </c>
      <c r="K1442" s="49">
        <v>8.7165699999999999E-3</v>
      </c>
      <c r="L1442" s="49">
        <v>8.2925099999999995E-3</v>
      </c>
      <c r="M1442" s="49">
        <v>2.5295700000000001E-2</v>
      </c>
      <c r="N1442" s="49">
        <v>1.6055400000000001E-2</v>
      </c>
      <c r="O1442" s="49">
        <v>-1.63231E-2</v>
      </c>
      <c r="P1442" s="49">
        <v>2.64868E-3</v>
      </c>
      <c r="Q1442" s="49">
        <v>1.6055400000000001E-2</v>
      </c>
      <c r="R1442" s="49">
        <v>2.9462120000000001E-2</v>
      </c>
      <c r="S1442" s="49">
        <v>4.8433900000000002E-2</v>
      </c>
      <c r="T1442" s="49" t="s">
        <v>19</v>
      </c>
      <c r="W1442" s="7"/>
    </row>
    <row r="1443" spans="1:23" x14ac:dyDescent="0.25">
      <c r="A1443" s="49" t="str">
        <f t="shared" si="22"/>
        <v>41850Other5_15All</v>
      </c>
      <c r="B1443" s="7">
        <v>41850</v>
      </c>
      <c r="C1443" s="49">
        <v>15</v>
      </c>
      <c r="D1443" s="49" t="s">
        <v>13</v>
      </c>
      <c r="E1443" s="49">
        <v>2.1981815999999998</v>
      </c>
      <c r="F1443" s="49">
        <v>1.8175568</v>
      </c>
      <c r="G1443" s="49">
        <v>5</v>
      </c>
      <c r="H1443" s="49">
        <v>3275.7710000000002</v>
      </c>
      <c r="I1443" s="49">
        <v>33404.203999999998</v>
      </c>
      <c r="J1443" s="49">
        <v>96.090900000000005</v>
      </c>
      <c r="K1443" s="49">
        <v>1.6972919999999999E-2</v>
      </c>
      <c r="L1443" s="49">
        <v>1.3824990000000001E-2</v>
      </c>
      <c r="M1443" s="49">
        <v>4.5993600000000003E-2</v>
      </c>
      <c r="N1443" s="49">
        <v>0.38062479999999999</v>
      </c>
      <c r="O1443" s="49">
        <v>0.32175299000000002</v>
      </c>
      <c r="P1443" s="49">
        <v>0.35624819000000002</v>
      </c>
      <c r="Q1443" s="49">
        <v>0.38062479999999999</v>
      </c>
      <c r="R1443" s="49">
        <v>0.40500141000000001</v>
      </c>
      <c r="S1443" s="49">
        <v>0.43949661000000001</v>
      </c>
      <c r="T1443" s="49" t="s">
        <v>19</v>
      </c>
      <c r="W1443" s="7"/>
    </row>
    <row r="1444" spans="1:23" x14ac:dyDescent="0.25">
      <c r="A1444" s="49" t="str">
        <f t="shared" si="22"/>
        <v>41850Other5_14All</v>
      </c>
      <c r="B1444" s="7">
        <v>41850</v>
      </c>
      <c r="C1444" s="49">
        <v>14</v>
      </c>
      <c r="D1444" s="49" t="s">
        <v>13</v>
      </c>
      <c r="E1444" s="49">
        <v>1.9027744</v>
      </c>
      <c r="F1444" s="49">
        <v>1.8005312</v>
      </c>
      <c r="G1444" s="49">
        <v>5</v>
      </c>
      <c r="H1444" s="49">
        <v>3275.7710000000002</v>
      </c>
      <c r="I1444" s="49">
        <v>33404.203999999998</v>
      </c>
      <c r="J1444" s="49">
        <v>93.893590000000003</v>
      </c>
      <c r="K1444" s="49">
        <v>1.608683E-2</v>
      </c>
      <c r="L1444" s="49">
        <v>1.4712869999999999E-2</v>
      </c>
      <c r="M1444" s="49">
        <v>4.5827899999999998E-2</v>
      </c>
      <c r="N1444" s="49">
        <v>0.10224320000000001</v>
      </c>
      <c r="O1444" s="49">
        <v>4.3583490000000003E-2</v>
      </c>
      <c r="P1444" s="49">
        <v>7.7954410000000002E-2</v>
      </c>
      <c r="Q1444" s="49">
        <v>0.10224320000000001</v>
      </c>
      <c r="R1444" s="49">
        <v>0.12653199000000001</v>
      </c>
      <c r="S1444" s="49">
        <v>0.16090291000000001</v>
      </c>
      <c r="T1444" s="49" t="s">
        <v>19</v>
      </c>
      <c r="W1444" s="7"/>
    </row>
    <row r="1445" spans="1:23" x14ac:dyDescent="0.25">
      <c r="A1445" s="49" t="str">
        <f t="shared" si="22"/>
        <v>41850Other5_17All</v>
      </c>
      <c r="B1445" s="7">
        <v>41850</v>
      </c>
      <c r="C1445" s="49">
        <v>17</v>
      </c>
      <c r="D1445" s="49" t="s">
        <v>13</v>
      </c>
      <c r="E1445" s="49">
        <v>2.7182778999999999</v>
      </c>
      <c r="F1445" s="49">
        <v>2.8495528000000001</v>
      </c>
      <c r="G1445" s="49">
        <v>5</v>
      </c>
      <c r="H1445" s="49">
        <v>3275.7710000000002</v>
      </c>
      <c r="I1445" s="49">
        <v>33404.203999999998</v>
      </c>
      <c r="J1445" s="49">
        <v>99.302310000000006</v>
      </c>
      <c r="K1445" s="49">
        <v>1.7517649999999999E-2</v>
      </c>
      <c r="L1445" s="49">
        <v>1.7582009999999999E-2</v>
      </c>
      <c r="M1445" s="49">
        <v>5.2196899999999997E-2</v>
      </c>
      <c r="N1445" s="49">
        <v>-0.1312749</v>
      </c>
      <c r="O1445" s="49">
        <v>-0.19808692999999999</v>
      </c>
      <c r="P1445" s="49">
        <v>-0.15893926</v>
      </c>
      <c r="Q1445" s="49">
        <v>-0.1312749</v>
      </c>
      <c r="R1445" s="49">
        <v>-0.10361054</v>
      </c>
      <c r="S1445" s="49">
        <v>-6.4462870000000005E-2</v>
      </c>
      <c r="T1445" s="49" t="s">
        <v>19</v>
      </c>
      <c r="W1445" s="7"/>
    </row>
    <row r="1446" spans="1:23" x14ac:dyDescent="0.25">
      <c r="A1446" s="49" t="str">
        <f t="shared" si="22"/>
        <v>41850Other5_10All</v>
      </c>
      <c r="B1446" s="7">
        <v>41850</v>
      </c>
      <c r="C1446" s="49">
        <v>10</v>
      </c>
      <c r="D1446" s="49" t="s">
        <v>13</v>
      </c>
      <c r="E1446" s="49">
        <v>0.97911298000000002</v>
      </c>
      <c r="F1446" s="49">
        <v>0.97508013999999998</v>
      </c>
      <c r="G1446" s="49">
        <v>5</v>
      </c>
      <c r="H1446" s="49">
        <v>3275.7710000000002</v>
      </c>
      <c r="I1446" s="49">
        <v>33404.203999999998</v>
      </c>
      <c r="J1446" s="49">
        <v>79.604280000000003</v>
      </c>
      <c r="K1446" s="49">
        <v>9.1416699999999993E-3</v>
      </c>
      <c r="L1446" s="49">
        <v>9.1231699999999999E-3</v>
      </c>
      <c r="M1446" s="49">
        <v>2.7161000000000001E-2</v>
      </c>
      <c r="N1446" s="49">
        <v>4.0328400000000002E-3</v>
      </c>
      <c r="O1446" s="49">
        <v>-3.0733239999999998E-2</v>
      </c>
      <c r="P1446" s="49">
        <v>-1.036249E-2</v>
      </c>
      <c r="Q1446" s="49">
        <v>4.0328400000000002E-3</v>
      </c>
      <c r="R1446" s="49">
        <v>1.8428170000000001E-2</v>
      </c>
      <c r="S1446" s="49">
        <v>3.8798920000000001E-2</v>
      </c>
      <c r="T1446" s="49" t="s">
        <v>19</v>
      </c>
      <c r="W1446" s="7"/>
    </row>
    <row r="1447" spans="1:23" x14ac:dyDescent="0.25">
      <c r="A1447" s="49" t="str">
        <f t="shared" si="22"/>
        <v>41850Other5_7All</v>
      </c>
      <c r="B1447" s="7">
        <v>41850</v>
      </c>
      <c r="C1447" s="49">
        <v>7</v>
      </c>
      <c r="D1447" s="49" t="s">
        <v>13</v>
      </c>
      <c r="E1447" s="49">
        <v>0.77223355000000005</v>
      </c>
      <c r="F1447" s="49">
        <v>0.78510948999999997</v>
      </c>
      <c r="G1447" s="49">
        <v>5</v>
      </c>
      <c r="H1447" s="49">
        <v>3275.7710000000002</v>
      </c>
      <c r="I1447" s="49">
        <v>33404.203999999998</v>
      </c>
      <c r="J1447" s="49">
        <v>71.060959999999994</v>
      </c>
      <c r="K1447" s="49">
        <v>6.3450900000000003E-3</v>
      </c>
      <c r="L1447" s="49">
        <v>6.1635300000000004E-3</v>
      </c>
      <c r="M1447" s="49">
        <v>1.8600700000000001E-2</v>
      </c>
      <c r="N1447" s="49">
        <v>-1.2875940000000001E-2</v>
      </c>
      <c r="O1447" s="49">
        <v>-3.6684840000000003E-2</v>
      </c>
      <c r="P1447" s="49">
        <v>-2.2734310000000001E-2</v>
      </c>
      <c r="Q1447" s="49">
        <v>-1.2875940000000001E-2</v>
      </c>
      <c r="R1447" s="49">
        <v>-3.0175699999999998E-3</v>
      </c>
      <c r="S1447" s="49">
        <v>1.093296E-2</v>
      </c>
      <c r="T1447" s="49" t="s">
        <v>19</v>
      </c>
      <c r="W1447" s="7"/>
    </row>
    <row r="1448" spans="1:23" x14ac:dyDescent="0.25">
      <c r="A1448" s="49" t="str">
        <f t="shared" si="22"/>
        <v>41850Other5_8All</v>
      </c>
      <c r="B1448" s="7">
        <v>41850</v>
      </c>
      <c r="C1448" s="49">
        <v>8</v>
      </c>
      <c r="D1448" s="49" t="s">
        <v>13</v>
      </c>
      <c r="E1448" s="49">
        <v>0.83527742000000005</v>
      </c>
      <c r="F1448" s="49">
        <v>0.83006148999999996</v>
      </c>
      <c r="G1448" s="49">
        <v>5</v>
      </c>
      <c r="H1448" s="49">
        <v>3275.7710000000002</v>
      </c>
      <c r="I1448" s="49">
        <v>33404.203999999998</v>
      </c>
      <c r="J1448" s="49">
        <v>72.96987</v>
      </c>
      <c r="K1448" s="49">
        <v>7.1383899999999997E-3</v>
      </c>
      <c r="L1448" s="49">
        <v>6.6294700000000002E-3</v>
      </c>
      <c r="M1448" s="49">
        <v>2.0480700000000001E-2</v>
      </c>
      <c r="N1448" s="49">
        <v>5.2159299999999997E-3</v>
      </c>
      <c r="O1448" s="49">
        <v>-2.099937E-2</v>
      </c>
      <c r="P1448" s="49">
        <v>-5.63884E-3</v>
      </c>
      <c r="Q1448" s="49">
        <v>5.2159299999999997E-3</v>
      </c>
      <c r="R1448" s="49">
        <v>1.60707E-2</v>
      </c>
      <c r="S1448" s="49">
        <v>3.1431229999999998E-2</v>
      </c>
      <c r="T1448" s="49" t="s">
        <v>19</v>
      </c>
      <c r="W1448" s="7"/>
    </row>
    <row r="1449" spans="1:23" x14ac:dyDescent="0.25">
      <c r="A1449" s="49" t="str">
        <f t="shared" si="22"/>
        <v>41850Other5_5All</v>
      </c>
      <c r="B1449" s="7">
        <v>41850</v>
      </c>
      <c r="C1449" s="49">
        <v>5</v>
      </c>
      <c r="D1449" s="49" t="s">
        <v>13</v>
      </c>
      <c r="E1449" s="49">
        <v>0.71168259</v>
      </c>
      <c r="F1449" s="49">
        <v>0.70733402000000001</v>
      </c>
      <c r="G1449" s="49">
        <v>5</v>
      </c>
      <c r="H1449" s="49">
        <v>3275.7710000000002</v>
      </c>
      <c r="I1449" s="49">
        <v>33404.203999999998</v>
      </c>
      <c r="J1449" s="49">
        <v>72.614609999999999</v>
      </c>
      <c r="K1449" s="49">
        <v>5.9283000000000001E-3</v>
      </c>
      <c r="L1449" s="49">
        <v>5.7090800000000001E-3</v>
      </c>
      <c r="M1449" s="49">
        <v>1.73057E-2</v>
      </c>
      <c r="N1449" s="49">
        <v>4.3485700000000004E-3</v>
      </c>
      <c r="O1449" s="49">
        <v>-1.7802729999999999E-2</v>
      </c>
      <c r="P1449" s="49">
        <v>-4.82345E-3</v>
      </c>
      <c r="Q1449" s="49">
        <v>4.3485700000000004E-3</v>
      </c>
      <c r="R1449" s="49">
        <v>1.3520590000000001E-2</v>
      </c>
      <c r="S1449" s="49">
        <v>2.6499869999999998E-2</v>
      </c>
      <c r="T1449" s="49" t="s">
        <v>19</v>
      </c>
      <c r="W1449" s="7"/>
    </row>
    <row r="1450" spans="1:23" x14ac:dyDescent="0.25">
      <c r="A1450" s="49" t="str">
        <f t="shared" si="22"/>
        <v>41850Other5_13All</v>
      </c>
      <c r="B1450" s="7">
        <v>41850</v>
      </c>
      <c r="C1450" s="49">
        <v>13</v>
      </c>
      <c r="D1450" s="49" t="s">
        <v>13</v>
      </c>
      <c r="E1450" s="49">
        <v>1.5729447000000001</v>
      </c>
      <c r="F1450" s="49">
        <v>1.6046598999999999</v>
      </c>
      <c r="G1450" s="49">
        <v>5</v>
      </c>
      <c r="H1450" s="49">
        <v>3275.7710000000002</v>
      </c>
      <c r="I1450" s="49">
        <v>33404.203999999998</v>
      </c>
      <c r="J1450" s="49">
        <v>90.971890000000002</v>
      </c>
      <c r="K1450" s="49">
        <v>1.4323499999999999E-2</v>
      </c>
      <c r="L1450" s="49">
        <v>1.425478E-2</v>
      </c>
      <c r="M1450" s="49">
        <v>4.2497300000000002E-2</v>
      </c>
      <c r="N1450" s="49">
        <v>-3.1715199999999999E-2</v>
      </c>
      <c r="O1450" s="49">
        <v>-8.6111740000000006E-2</v>
      </c>
      <c r="P1450" s="49">
        <v>-5.4238769999999999E-2</v>
      </c>
      <c r="Q1450" s="49">
        <v>-3.1715199999999999E-2</v>
      </c>
      <c r="R1450" s="49">
        <v>-9.1916299999999992E-3</v>
      </c>
      <c r="S1450" s="49">
        <v>2.2681340000000001E-2</v>
      </c>
      <c r="T1450" s="49" t="s">
        <v>19</v>
      </c>
      <c r="W1450" s="7"/>
    </row>
    <row r="1451" spans="1:23" x14ac:dyDescent="0.25">
      <c r="A1451" s="49" t="str">
        <f t="shared" si="22"/>
        <v>41850Other5_9All</v>
      </c>
      <c r="B1451" s="7">
        <v>41850</v>
      </c>
      <c r="C1451" s="49">
        <v>9</v>
      </c>
      <c r="D1451" s="49" t="s">
        <v>13</v>
      </c>
      <c r="E1451" s="49">
        <v>0.88217460999999997</v>
      </c>
      <c r="F1451" s="49">
        <v>0.87686551000000001</v>
      </c>
      <c r="G1451" s="49">
        <v>5</v>
      </c>
      <c r="H1451" s="49">
        <v>3275.7710000000002</v>
      </c>
      <c r="I1451" s="49">
        <v>33404.203999999998</v>
      </c>
      <c r="J1451" s="49">
        <v>75.636669999999995</v>
      </c>
      <c r="K1451" s="49">
        <v>7.7423300000000004E-3</v>
      </c>
      <c r="L1451" s="49">
        <v>7.5725000000000002E-3</v>
      </c>
      <c r="M1451" s="49">
        <v>2.2773399999999999E-2</v>
      </c>
      <c r="N1451" s="49">
        <v>5.3090999999999998E-3</v>
      </c>
      <c r="O1451" s="49">
        <v>-2.384085E-2</v>
      </c>
      <c r="P1451" s="49">
        <v>-6.7608E-3</v>
      </c>
      <c r="Q1451" s="49">
        <v>5.3090999999999998E-3</v>
      </c>
      <c r="R1451" s="49">
        <v>1.7378999999999999E-2</v>
      </c>
      <c r="S1451" s="49">
        <v>3.4459049999999998E-2</v>
      </c>
      <c r="T1451" s="49" t="s">
        <v>19</v>
      </c>
      <c r="W1451" s="7"/>
    </row>
    <row r="1452" spans="1:23" x14ac:dyDescent="0.25">
      <c r="A1452" s="49" t="str">
        <f t="shared" si="22"/>
        <v>41850Other5_18All</v>
      </c>
      <c r="B1452" s="7">
        <v>41850</v>
      </c>
      <c r="C1452" s="49">
        <v>18</v>
      </c>
      <c r="D1452" s="49" t="s">
        <v>13</v>
      </c>
      <c r="E1452" s="49">
        <v>2.8691504999999999</v>
      </c>
      <c r="F1452" s="49">
        <v>2.9679319</v>
      </c>
      <c r="G1452" s="49">
        <v>5</v>
      </c>
      <c r="H1452" s="49">
        <v>3275.7710000000002</v>
      </c>
      <c r="I1452" s="49">
        <v>33404.203999999998</v>
      </c>
      <c r="J1452" s="49">
        <v>98.848920000000007</v>
      </c>
      <c r="K1452" s="49">
        <v>1.7171550000000001E-2</v>
      </c>
      <c r="L1452" s="49">
        <v>1.6989839999999999E-2</v>
      </c>
      <c r="M1452" s="49">
        <v>5.0798799999999998E-2</v>
      </c>
      <c r="N1452" s="49">
        <v>-9.8781400000000005E-2</v>
      </c>
      <c r="O1452" s="49">
        <v>-0.16380386</v>
      </c>
      <c r="P1452" s="49">
        <v>-0.12570476</v>
      </c>
      <c r="Q1452" s="49">
        <v>-9.8781400000000005E-2</v>
      </c>
      <c r="R1452" s="49">
        <v>-7.1858039999999998E-2</v>
      </c>
      <c r="S1452" s="49">
        <v>-3.3758940000000001E-2</v>
      </c>
      <c r="T1452" s="49" t="s">
        <v>19</v>
      </c>
      <c r="W1452" s="7"/>
    </row>
    <row r="1453" spans="1:23" x14ac:dyDescent="0.25">
      <c r="A1453" s="49" t="str">
        <f t="shared" si="22"/>
        <v>41850Other5_21All</v>
      </c>
      <c r="B1453" s="7">
        <v>41850</v>
      </c>
      <c r="C1453" s="49">
        <v>21</v>
      </c>
      <c r="D1453" s="49" t="s">
        <v>13</v>
      </c>
      <c r="E1453" s="49">
        <v>2.4618964999999999</v>
      </c>
      <c r="F1453" s="49">
        <v>2.5014139000000002</v>
      </c>
      <c r="G1453" s="49">
        <v>5</v>
      </c>
      <c r="H1453" s="49">
        <v>3275.7710000000002</v>
      </c>
      <c r="I1453" s="49">
        <v>33404.203999999998</v>
      </c>
      <c r="J1453" s="49">
        <v>90.214939999999999</v>
      </c>
      <c r="K1453" s="49">
        <v>1.580929E-2</v>
      </c>
      <c r="L1453" s="49">
        <v>1.4793509999999999E-2</v>
      </c>
      <c r="M1453" s="49">
        <v>4.55196E-2</v>
      </c>
      <c r="N1453" s="49">
        <v>-3.9517400000000001E-2</v>
      </c>
      <c r="O1453" s="49">
        <v>-9.778249E-2</v>
      </c>
      <c r="P1453" s="49">
        <v>-6.3642790000000005E-2</v>
      </c>
      <c r="Q1453" s="49">
        <v>-3.9517400000000001E-2</v>
      </c>
      <c r="R1453" s="49">
        <v>-1.5392009999999999E-2</v>
      </c>
      <c r="S1453" s="49">
        <v>1.8747690000000001E-2</v>
      </c>
      <c r="T1453" s="49" t="s">
        <v>19</v>
      </c>
      <c r="W1453" s="7"/>
    </row>
    <row r="1454" spans="1:23" x14ac:dyDescent="0.25">
      <c r="A1454" s="49" t="str">
        <f t="shared" si="22"/>
        <v>41850Other5_4All</v>
      </c>
      <c r="B1454" s="7">
        <v>41850</v>
      </c>
      <c r="C1454" s="49">
        <v>4</v>
      </c>
      <c r="D1454" s="49" t="s">
        <v>13</v>
      </c>
      <c r="E1454" s="49">
        <v>0.71137523999999996</v>
      </c>
      <c r="F1454" s="49">
        <v>0.71580027000000002</v>
      </c>
      <c r="G1454" s="49">
        <v>5</v>
      </c>
      <c r="H1454" s="49">
        <v>3275.7710000000002</v>
      </c>
      <c r="I1454" s="49">
        <v>33404.203999999998</v>
      </c>
      <c r="J1454" s="49">
        <v>74.156679999999994</v>
      </c>
      <c r="K1454" s="49">
        <v>5.84564E-3</v>
      </c>
      <c r="L1454" s="49">
        <v>5.8459499999999999E-3</v>
      </c>
      <c r="M1454" s="49">
        <v>1.73863E-2</v>
      </c>
      <c r="N1454" s="49">
        <v>-4.4250299999999999E-3</v>
      </c>
      <c r="O1454" s="49">
        <v>-2.667949E-2</v>
      </c>
      <c r="P1454" s="49">
        <v>-1.3639770000000001E-2</v>
      </c>
      <c r="Q1454" s="49">
        <v>-4.4250299999999999E-3</v>
      </c>
      <c r="R1454" s="49">
        <v>4.78971E-3</v>
      </c>
      <c r="S1454" s="49">
        <v>1.782943E-2</v>
      </c>
      <c r="T1454" s="49" t="s">
        <v>19</v>
      </c>
      <c r="W1454" s="7"/>
    </row>
    <row r="1455" spans="1:23" x14ac:dyDescent="0.25">
      <c r="A1455" s="49" t="str">
        <f t="shared" si="22"/>
        <v>41850Other5_24All</v>
      </c>
      <c r="B1455" s="7">
        <v>41850</v>
      </c>
      <c r="C1455" s="49">
        <v>24</v>
      </c>
      <c r="D1455" s="49" t="s">
        <v>13</v>
      </c>
      <c r="E1455" s="49">
        <v>1.3280666000000001</v>
      </c>
      <c r="F1455" s="49">
        <v>1.3290314999999999</v>
      </c>
      <c r="G1455" s="49">
        <v>5</v>
      </c>
      <c r="H1455" s="49">
        <v>3275.7710000000002</v>
      </c>
      <c r="I1455" s="49">
        <v>33404.203999999998</v>
      </c>
      <c r="J1455" s="49">
        <v>79.264340000000004</v>
      </c>
      <c r="K1455" s="49">
        <v>1.089385E-2</v>
      </c>
      <c r="L1455" s="49">
        <v>1.0140130000000001E-2</v>
      </c>
      <c r="M1455" s="49">
        <v>3.1288700000000003E-2</v>
      </c>
      <c r="N1455" s="49">
        <v>-9.6489999999999998E-4</v>
      </c>
      <c r="O1455" s="49">
        <v>-4.1014439999999999E-2</v>
      </c>
      <c r="P1455" s="49">
        <v>-1.754791E-2</v>
      </c>
      <c r="Q1455" s="49">
        <v>-9.6489999999999998E-4</v>
      </c>
      <c r="R1455" s="49">
        <v>1.5618109999999999E-2</v>
      </c>
      <c r="S1455" s="49">
        <v>3.9084639999999997E-2</v>
      </c>
      <c r="T1455" s="49" t="s">
        <v>19</v>
      </c>
      <c r="W1455" s="7"/>
    </row>
    <row r="1456" spans="1:23" x14ac:dyDescent="0.25">
      <c r="A1456" s="49" t="str">
        <f t="shared" si="22"/>
        <v>41850Other5_22All</v>
      </c>
      <c r="B1456" s="7">
        <v>41850</v>
      </c>
      <c r="C1456" s="49">
        <v>22</v>
      </c>
      <c r="D1456" s="49" t="s">
        <v>13</v>
      </c>
      <c r="E1456" s="49">
        <v>2.1772005999999999</v>
      </c>
      <c r="F1456" s="49">
        <v>2.1797130999999998</v>
      </c>
      <c r="G1456" s="49">
        <v>5</v>
      </c>
      <c r="H1456" s="49">
        <v>3275.7710000000002</v>
      </c>
      <c r="I1456" s="49">
        <v>33404.203999999998</v>
      </c>
      <c r="J1456" s="49">
        <v>86.400959999999998</v>
      </c>
      <c r="K1456" s="49">
        <v>1.4321199999999999E-2</v>
      </c>
      <c r="L1456" s="49">
        <v>1.383756E-2</v>
      </c>
      <c r="M1456" s="49">
        <v>4.18737E-2</v>
      </c>
      <c r="N1456" s="49">
        <v>-2.5125E-3</v>
      </c>
      <c r="O1456" s="49">
        <v>-5.6110840000000002E-2</v>
      </c>
      <c r="P1456" s="49">
        <v>-2.4705560000000001E-2</v>
      </c>
      <c r="Q1456" s="49">
        <v>-2.5125E-3</v>
      </c>
      <c r="R1456" s="49">
        <v>1.968056E-2</v>
      </c>
      <c r="S1456" s="49">
        <v>5.108584E-2</v>
      </c>
      <c r="T1456" s="49" t="s">
        <v>19</v>
      </c>
      <c r="W1456" s="7"/>
    </row>
    <row r="1457" spans="1:23" x14ac:dyDescent="0.25">
      <c r="A1457" s="49" t="str">
        <f t="shared" si="22"/>
        <v>41850Other5_23All</v>
      </c>
      <c r="B1457" s="7">
        <v>41850</v>
      </c>
      <c r="C1457" s="49">
        <v>23</v>
      </c>
      <c r="D1457" s="49" t="s">
        <v>13</v>
      </c>
      <c r="E1457" s="49">
        <v>1.7223501000000001</v>
      </c>
      <c r="F1457" s="49">
        <v>1.7318887999999999</v>
      </c>
      <c r="G1457" s="49">
        <v>5</v>
      </c>
      <c r="H1457" s="49">
        <v>3275.7710000000002</v>
      </c>
      <c r="I1457" s="49">
        <v>33404.203999999998</v>
      </c>
      <c r="J1457" s="49">
        <v>82.457419999999999</v>
      </c>
      <c r="K1457" s="49">
        <v>1.287889E-2</v>
      </c>
      <c r="L1457" s="49">
        <v>1.2215749999999999E-2</v>
      </c>
      <c r="M1457" s="49">
        <v>3.7321399999999998E-2</v>
      </c>
      <c r="N1457" s="49">
        <v>-9.5387000000000007E-3</v>
      </c>
      <c r="O1457" s="49">
        <v>-5.7310090000000001E-2</v>
      </c>
      <c r="P1457" s="49">
        <v>-2.9319040000000001E-2</v>
      </c>
      <c r="Q1457" s="49">
        <v>-9.5387000000000007E-3</v>
      </c>
      <c r="R1457" s="49">
        <v>1.024164E-2</v>
      </c>
      <c r="S1457" s="49">
        <v>3.823269E-2</v>
      </c>
      <c r="T1457" s="49" t="s">
        <v>19</v>
      </c>
      <c r="W1457" s="7"/>
    </row>
    <row r="1458" spans="1:23" x14ac:dyDescent="0.25">
      <c r="A1458" s="49" t="str">
        <f t="shared" si="22"/>
        <v>41850Other5_19All</v>
      </c>
      <c r="B1458" s="7">
        <v>41850</v>
      </c>
      <c r="C1458" s="49">
        <v>19</v>
      </c>
      <c r="D1458" s="49" t="s">
        <v>13</v>
      </c>
      <c r="E1458" s="49">
        <v>2.8529376000000002</v>
      </c>
      <c r="F1458" s="49">
        <v>2.9568546000000002</v>
      </c>
      <c r="G1458" s="49">
        <v>5</v>
      </c>
      <c r="H1458" s="49">
        <v>3275.7710000000002</v>
      </c>
      <c r="I1458" s="49">
        <v>33404.203999999998</v>
      </c>
      <c r="J1458" s="49">
        <v>97.679789999999997</v>
      </c>
      <c r="K1458" s="49">
        <v>1.6914599999999998E-2</v>
      </c>
      <c r="L1458" s="49">
        <v>1.6528259999999999E-2</v>
      </c>
      <c r="M1458" s="49">
        <v>4.9730099999999999E-2</v>
      </c>
      <c r="N1458" s="49">
        <v>-0.103917</v>
      </c>
      <c r="O1458" s="49">
        <v>-0.16757153</v>
      </c>
      <c r="P1458" s="49">
        <v>-0.13027395</v>
      </c>
      <c r="Q1458" s="49">
        <v>-0.103917</v>
      </c>
      <c r="R1458" s="49">
        <v>-7.7560050000000005E-2</v>
      </c>
      <c r="S1458" s="49">
        <v>-4.0262470000000002E-2</v>
      </c>
      <c r="T1458" s="49" t="s">
        <v>19</v>
      </c>
      <c r="W1458" s="7"/>
    </row>
    <row r="1459" spans="1:23" x14ac:dyDescent="0.25">
      <c r="A1459" s="49" t="str">
        <f t="shared" si="22"/>
        <v>41850Other5_3All</v>
      </c>
      <c r="B1459" s="7">
        <v>41850</v>
      </c>
      <c r="C1459" s="49">
        <v>3</v>
      </c>
      <c r="D1459" s="49" t="s">
        <v>13</v>
      </c>
      <c r="E1459" s="49">
        <v>0.77550171000000001</v>
      </c>
      <c r="F1459" s="49">
        <v>0.76310615000000004</v>
      </c>
      <c r="G1459" s="49">
        <v>5</v>
      </c>
      <c r="H1459" s="49">
        <v>3275.7710000000002</v>
      </c>
      <c r="I1459" s="49">
        <v>33404.203999999998</v>
      </c>
      <c r="J1459" s="49">
        <v>75.263959999999997</v>
      </c>
      <c r="K1459" s="49">
        <v>6.4880299999999997E-3</v>
      </c>
      <c r="L1459" s="49">
        <v>6.3082600000000004E-3</v>
      </c>
      <c r="M1459" s="49">
        <v>1.9028400000000001E-2</v>
      </c>
      <c r="N1459" s="49">
        <v>1.239556E-2</v>
      </c>
      <c r="O1459" s="49">
        <v>-1.1960790000000001E-2</v>
      </c>
      <c r="P1459" s="49">
        <v>2.31051E-3</v>
      </c>
      <c r="Q1459" s="49">
        <v>1.239556E-2</v>
      </c>
      <c r="R1459" s="49">
        <v>2.2480610000000002E-2</v>
      </c>
      <c r="S1459" s="49">
        <v>3.6751909999999999E-2</v>
      </c>
      <c r="T1459" s="49" t="s">
        <v>19</v>
      </c>
      <c r="W1459" s="7"/>
    </row>
    <row r="1460" spans="1:23" x14ac:dyDescent="0.25">
      <c r="A1460" s="49" t="str">
        <f t="shared" si="22"/>
        <v>41850Other5_2All</v>
      </c>
      <c r="B1460" s="7">
        <v>41850</v>
      </c>
      <c r="C1460" s="49">
        <v>2</v>
      </c>
      <c r="D1460" s="49" t="s">
        <v>13</v>
      </c>
      <c r="E1460" s="49">
        <v>0.87298779000000004</v>
      </c>
      <c r="F1460" s="49">
        <v>0.85842003</v>
      </c>
      <c r="G1460" s="49">
        <v>5</v>
      </c>
      <c r="H1460" s="49">
        <v>3275.7710000000002</v>
      </c>
      <c r="I1460" s="49">
        <v>33404.203999999998</v>
      </c>
      <c r="J1460" s="49">
        <v>76.581180000000003</v>
      </c>
      <c r="K1460" s="49">
        <v>7.3165900000000004E-3</v>
      </c>
      <c r="L1460" s="49">
        <v>7.1109199999999997E-3</v>
      </c>
      <c r="M1460" s="49">
        <v>2.14541E-2</v>
      </c>
      <c r="N1460" s="49">
        <v>1.4567760000000001E-2</v>
      </c>
      <c r="O1460" s="49">
        <v>-1.2893490000000001E-2</v>
      </c>
      <c r="P1460" s="49">
        <v>3.1970900000000001E-3</v>
      </c>
      <c r="Q1460" s="49">
        <v>1.4567760000000001E-2</v>
      </c>
      <c r="R1460" s="49">
        <v>2.5938429999999998E-2</v>
      </c>
      <c r="S1460" s="49">
        <v>4.2029009999999999E-2</v>
      </c>
      <c r="T1460" s="49" t="s">
        <v>19</v>
      </c>
      <c r="W1460" s="7"/>
    </row>
    <row r="1461" spans="1:23" x14ac:dyDescent="0.25">
      <c r="A1461" s="49" t="str">
        <f t="shared" si="22"/>
        <v>41850Other5_11All</v>
      </c>
      <c r="B1461" s="7">
        <v>41850</v>
      </c>
      <c r="C1461" s="49">
        <v>11</v>
      </c>
      <c r="D1461" s="49" t="s">
        <v>13</v>
      </c>
      <c r="E1461" s="49">
        <v>1.0986302999999999</v>
      </c>
      <c r="F1461" s="49">
        <v>1.1308745</v>
      </c>
      <c r="G1461" s="49">
        <v>5</v>
      </c>
      <c r="H1461" s="49">
        <v>3275.7710000000002</v>
      </c>
      <c r="I1461" s="49">
        <v>33404.203999999998</v>
      </c>
      <c r="J1461" s="49">
        <v>84.004589999999993</v>
      </c>
      <c r="K1461" s="49">
        <v>1.083948E-2</v>
      </c>
      <c r="L1461" s="49">
        <v>1.1002609999999999E-2</v>
      </c>
      <c r="M1461" s="49">
        <v>3.2484100000000002E-2</v>
      </c>
      <c r="N1461" s="49">
        <v>-3.2244200000000001E-2</v>
      </c>
      <c r="O1461" s="49">
        <v>-7.3823849999999996E-2</v>
      </c>
      <c r="P1461" s="49">
        <v>-4.9460770000000001E-2</v>
      </c>
      <c r="Q1461" s="49">
        <v>-3.2244200000000001E-2</v>
      </c>
      <c r="R1461" s="49">
        <v>-1.502763E-2</v>
      </c>
      <c r="S1461" s="49">
        <v>9.3354500000000003E-3</v>
      </c>
      <c r="T1461" s="49" t="s">
        <v>19</v>
      </c>
      <c r="W1461" s="7"/>
    </row>
    <row r="1462" spans="1:23" x14ac:dyDescent="0.25">
      <c r="A1462" s="49" t="str">
        <f t="shared" si="22"/>
        <v>41850Other5_12All</v>
      </c>
      <c r="B1462" s="7">
        <v>41850</v>
      </c>
      <c r="C1462" s="49">
        <v>12</v>
      </c>
      <c r="D1462" s="49" t="s">
        <v>13</v>
      </c>
      <c r="E1462" s="49">
        <v>1.2897616999999999</v>
      </c>
      <c r="F1462" s="49">
        <v>1.3630169000000001</v>
      </c>
      <c r="G1462" s="49">
        <v>5</v>
      </c>
      <c r="H1462" s="49">
        <v>3275.7710000000002</v>
      </c>
      <c r="I1462" s="49">
        <v>33404.203999999998</v>
      </c>
      <c r="J1462" s="49">
        <v>87.313450000000003</v>
      </c>
      <c r="K1462" s="49">
        <v>1.240784E-2</v>
      </c>
      <c r="L1462" s="49">
        <v>1.2931430000000001E-2</v>
      </c>
      <c r="M1462" s="49">
        <v>3.7696899999999998E-2</v>
      </c>
      <c r="N1462" s="49">
        <v>-7.3255200000000006E-2</v>
      </c>
      <c r="O1462" s="49">
        <v>-0.12150722999999999</v>
      </c>
      <c r="P1462" s="49">
        <v>-9.3234559999999994E-2</v>
      </c>
      <c r="Q1462" s="49">
        <v>-7.3255200000000006E-2</v>
      </c>
      <c r="R1462" s="49">
        <v>-5.3275839999999998E-2</v>
      </c>
      <c r="S1462" s="49">
        <v>-2.5003170000000002E-2</v>
      </c>
      <c r="T1462" s="49" t="s">
        <v>19</v>
      </c>
      <c r="W1462" s="7"/>
    </row>
    <row r="1463" spans="1:23" x14ac:dyDescent="0.25">
      <c r="A1463" s="49" t="str">
        <f t="shared" si="22"/>
        <v>41850Other5_20All</v>
      </c>
      <c r="B1463" s="7">
        <v>41850</v>
      </c>
      <c r="C1463" s="49">
        <v>20</v>
      </c>
      <c r="D1463" s="49" t="s">
        <v>13</v>
      </c>
      <c r="E1463" s="49">
        <v>2.6936327000000002</v>
      </c>
      <c r="F1463" s="49">
        <v>2.7854763</v>
      </c>
      <c r="G1463" s="49">
        <v>5</v>
      </c>
      <c r="H1463" s="49">
        <v>3275.7710000000002</v>
      </c>
      <c r="I1463" s="49">
        <v>33404.203999999998</v>
      </c>
      <c r="J1463" s="49">
        <v>94.386279999999999</v>
      </c>
      <c r="K1463" s="49">
        <v>1.6110599999999999E-2</v>
      </c>
      <c r="L1463" s="49">
        <v>1.5900870000000001E-2</v>
      </c>
      <c r="M1463" s="49">
        <v>4.7601600000000001E-2</v>
      </c>
      <c r="N1463" s="49">
        <v>-9.1843599999999997E-2</v>
      </c>
      <c r="O1463" s="49">
        <v>-0.15277365000000001</v>
      </c>
      <c r="P1463" s="49">
        <v>-0.11707244999999999</v>
      </c>
      <c r="Q1463" s="49">
        <v>-9.1843599999999997E-2</v>
      </c>
      <c r="R1463" s="49">
        <v>-6.661475E-2</v>
      </c>
      <c r="S1463" s="49">
        <v>-3.0913550000000001E-2</v>
      </c>
      <c r="T1463" s="49" t="s">
        <v>19</v>
      </c>
      <c r="W1463" s="7"/>
    </row>
    <row r="1464" spans="1:23" x14ac:dyDescent="0.25">
      <c r="A1464" s="49" t="str">
        <f t="shared" si="22"/>
        <v>41850Other5_6All</v>
      </c>
      <c r="B1464" s="7">
        <v>41850</v>
      </c>
      <c r="C1464" s="49">
        <v>6</v>
      </c>
      <c r="D1464" s="49" t="s">
        <v>13</v>
      </c>
      <c r="E1464" s="49">
        <v>0.71973310999999995</v>
      </c>
      <c r="F1464" s="49">
        <v>0.73271810999999998</v>
      </c>
      <c r="G1464" s="49">
        <v>5</v>
      </c>
      <c r="H1464" s="49">
        <v>3275.7710000000002</v>
      </c>
      <c r="I1464" s="49">
        <v>33404.203999999998</v>
      </c>
      <c r="J1464" s="49">
        <v>71.55856</v>
      </c>
      <c r="K1464" s="49">
        <v>5.8255299999999998E-3</v>
      </c>
      <c r="L1464" s="49">
        <v>5.8234699999999999E-3</v>
      </c>
      <c r="M1464" s="49">
        <v>1.7323000000000002E-2</v>
      </c>
      <c r="N1464" s="49">
        <v>-1.2985E-2</v>
      </c>
      <c r="O1464" s="49">
        <v>-3.5158439999999999E-2</v>
      </c>
      <c r="P1464" s="49">
        <v>-2.2166189999999999E-2</v>
      </c>
      <c r="Q1464" s="49">
        <v>-1.2985E-2</v>
      </c>
      <c r="R1464" s="49">
        <v>-3.8038099999999999E-3</v>
      </c>
      <c r="S1464" s="49">
        <v>9.1884400000000008E-3</v>
      </c>
      <c r="T1464" s="49" t="s">
        <v>19</v>
      </c>
      <c r="W1464" s="7"/>
    </row>
    <row r="1465" spans="1:23" x14ac:dyDescent="0.25">
      <c r="A1465" s="49" t="str">
        <f t="shared" si="22"/>
        <v>41850Other5_16All</v>
      </c>
      <c r="B1465" s="7">
        <v>41850</v>
      </c>
      <c r="C1465" s="49">
        <v>16</v>
      </c>
      <c r="D1465" s="49" t="s">
        <v>13</v>
      </c>
      <c r="E1465" s="49">
        <v>2.4807847000000001</v>
      </c>
      <c r="F1465" s="49">
        <v>2.6042714</v>
      </c>
      <c r="G1465" s="49">
        <v>5</v>
      </c>
      <c r="H1465" s="49">
        <v>3275.7710000000002</v>
      </c>
      <c r="I1465" s="49">
        <v>33404.203999999998</v>
      </c>
      <c r="J1465" s="49">
        <v>98.084999999999994</v>
      </c>
      <c r="K1465" s="49">
        <v>1.74986E-2</v>
      </c>
      <c r="L1465" s="49">
        <v>1.6997600000000002E-2</v>
      </c>
      <c r="M1465" s="49">
        <v>5.1296899999999999E-2</v>
      </c>
      <c r="N1465" s="49">
        <v>-0.1234867</v>
      </c>
      <c r="O1465" s="49">
        <v>-0.18914673000000001</v>
      </c>
      <c r="P1465" s="49">
        <v>-0.15067406</v>
      </c>
      <c r="Q1465" s="49">
        <v>-0.1234867</v>
      </c>
      <c r="R1465" s="49">
        <v>-9.6299339999999997E-2</v>
      </c>
      <c r="S1465" s="49">
        <v>-5.7826669999999997E-2</v>
      </c>
      <c r="T1465" s="49" t="s">
        <v>19</v>
      </c>
      <c r="W1465" s="7"/>
    </row>
    <row r="1466" spans="1:23" x14ac:dyDescent="0.25">
      <c r="A1466" s="49" t="str">
        <f t="shared" si="22"/>
        <v>41850Other6+7_9All</v>
      </c>
      <c r="B1466" s="7">
        <v>41850</v>
      </c>
      <c r="C1466" s="49">
        <v>9</v>
      </c>
      <c r="D1466" s="49" t="s">
        <v>13</v>
      </c>
      <c r="E1466" s="49">
        <v>0.88217460999999997</v>
      </c>
      <c r="F1466" s="49">
        <v>0.85845159000000004</v>
      </c>
      <c r="G1466" s="49" t="s">
        <v>69</v>
      </c>
      <c r="H1466" s="49">
        <v>6655.2629999999999</v>
      </c>
      <c r="I1466" s="49">
        <v>33404.203999999998</v>
      </c>
      <c r="J1466" s="49">
        <v>75.636669999999995</v>
      </c>
      <c r="K1466" s="49">
        <v>7.7423300000000004E-3</v>
      </c>
      <c r="L1466" s="49">
        <v>8.0060900000000004E-3</v>
      </c>
      <c r="M1466" s="49">
        <v>1.9812099999999999E-2</v>
      </c>
      <c r="N1466" s="49">
        <v>2.3723020000000001E-2</v>
      </c>
      <c r="O1466" s="49">
        <v>-1.6364699999999999E-3</v>
      </c>
      <c r="P1466" s="49">
        <v>1.3222609999999999E-2</v>
      </c>
      <c r="Q1466" s="49">
        <v>2.3723020000000001E-2</v>
      </c>
      <c r="R1466" s="49">
        <v>3.4223429999999999E-2</v>
      </c>
      <c r="S1466" s="49">
        <v>4.9082510000000003E-2</v>
      </c>
      <c r="T1466" s="49" t="s">
        <v>19</v>
      </c>
      <c r="W1466" s="7"/>
    </row>
    <row r="1467" spans="1:23" x14ac:dyDescent="0.25">
      <c r="A1467" s="49" t="str">
        <f t="shared" si="22"/>
        <v>41850Other6+7_2All</v>
      </c>
      <c r="B1467" s="7">
        <v>41850</v>
      </c>
      <c r="C1467" s="49">
        <v>2</v>
      </c>
      <c r="D1467" s="49" t="s">
        <v>13</v>
      </c>
      <c r="E1467" s="49">
        <v>0.87298779000000004</v>
      </c>
      <c r="F1467" s="49">
        <v>0.84717260999999999</v>
      </c>
      <c r="G1467" s="49" t="s">
        <v>69</v>
      </c>
      <c r="H1467" s="49">
        <v>6655.2629999999999</v>
      </c>
      <c r="I1467" s="49">
        <v>33404.203999999998</v>
      </c>
      <c r="J1467" s="49">
        <v>76.581180000000003</v>
      </c>
      <c r="K1467" s="49">
        <v>7.3165900000000004E-3</v>
      </c>
      <c r="L1467" s="49">
        <v>7.2215200000000004E-3</v>
      </c>
      <c r="M1467" s="49">
        <v>1.8554600000000001E-2</v>
      </c>
      <c r="N1467" s="49">
        <v>2.581518E-2</v>
      </c>
      <c r="O1467" s="49">
        <v>2.06529E-3</v>
      </c>
      <c r="P1467" s="49">
        <v>1.5981240000000001E-2</v>
      </c>
      <c r="Q1467" s="49">
        <v>2.581518E-2</v>
      </c>
      <c r="R1467" s="49">
        <v>3.5649119999999999E-2</v>
      </c>
      <c r="S1467" s="49">
        <v>4.9565070000000003E-2</v>
      </c>
      <c r="T1467" s="49" t="s">
        <v>19</v>
      </c>
      <c r="W1467" s="7"/>
    </row>
    <row r="1468" spans="1:23" x14ac:dyDescent="0.25">
      <c r="A1468" s="49" t="str">
        <f t="shared" si="22"/>
        <v>41850Other6+7_16All</v>
      </c>
      <c r="B1468" s="7">
        <v>41850</v>
      </c>
      <c r="C1468" s="49">
        <v>16</v>
      </c>
      <c r="D1468" s="49" t="s">
        <v>13</v>
      </c>
      <c r="E1468" s="49">
        <v>2.4807847000000001</v>
      </c>
      <c r="F1468" s="49">
        <v>2.0004558000000001</v>
      </c>
      <c r="G1468" s="49" t="s">
        <v>69</v>
      </c>
      <c r="H1468" s="49">
        <v>6655.2629999999999</v>
      </c>
      <c r="I1468" s="49">
        <v>33404.203999999998</v>
      </c>
      <c r="J1468" s="49">
        <v>98.084999999999994</v>
      </c>
      <c r="K1468" s="49">
        <v>1.74986E-2</v>
      </c>
      <c r="L1468" s="49">
        <v>1.4169879999999999E-2</v>
      </c>
      <c r="M1468" s="49">
        <v>4.2333599999999999E-2</v>
      </c>
      <c r="N1468" s="49">
        <v>0.4803289</v>
      </c>
      <c r="O1468" s="49">
        <v>0.42614189000000002</v>
      </c>
      <c r="P1468" s="49">
        <v>0.45789208999999997</v>
      </c>
      <c r="Q1468" s="49">
        <v>0.4803289</v>
      </c>
      <c r="R1468" s="49">
        <v>0.50276571000000003</v>
      </c>
      <c r="S1468" s="49">
        <v>0.53451590999999998</v>
      </c>
      <c r="T1468" s="49" t="s">
        <v>19</v>
      </c>
      <c r="W1468" s="7"/>
    </row>
    <row r="1469" spans="1:23" x14ac:dyDescent="0.25">
      <c r="A1469" s="49" t="str">
        <f t="shared" si="22"/>
        <v>41850Other6+7_12All</v>
      </c>
      <c r="B1469" s="7">
        <v>41850</v>
      </c>
      <c r="C1469" s="49">
        <v>12</v>
      </c>
      <c r="D1469" s="49" t="s">
        <v>13</v>
      </c>
      <c r="E1469" s="49">
        <v>1.2897616999999999</v>
      </c>
      <c r="F1469" s="49">
        <v>1.2777335999999999</v>
      </c>
      <c r="G1469" s="49" t="s">
        <v>69</v>
      </c>
      <c r="H1469" s="49">
        <v>6655.2629999999999</v>
      </c>
      <c r="I1469" s="49">
        <v>33404.203999999998</v>
      </c>
      <c r="J1469" s="49">
        <v>87.313450000000003</v>
      </c>
      <c r="K1469" s="49">
        <v>1.240784E-2</v>
      </c>
      <c r="L1469" s="49">
        <v>1.260083E-2</v>
      </c>
      <c r="M1469" s="49">
        <v>3.1727600000000002E-2</v>
      </c>
      <c r="N1469" s="49">
        <v>1.20281E-2</v>
      </c>
      <c r="O1469" s="49">
        <v>-2.8583230000000001E-2</v>
      </c>
      <c r="P1469" s="49">
        <v>-4.7875299999999999E-3</v>
      </c>
      <c r="Q1469" s="49">
        <v>1.20281E-2</v>
      </c>
      <c r="R1469" s="49">
        <v>2.8843730000000001E-2</v>
      </c>
      <c r="S1469" s="49">
        <v>5.2639430000000001E-2</v>
      </c>
      <c r="T1469" s="49" t="s">
        <v>19</v>
      </c>
      <c r="W1469" s="7"/>
    </row>
    <row r="1470" spans="1:23" x14ac:dyDescent="0.25">
      <c r="A1470" s="49" t="str">
        <f t="shared" si="22"/>
        <v>41850Other6+7_21All</v>
      </c>
      <c r="B1470" s="7">
        <v>41850</v>
      </c>
      <c r="C1470" s="49">
        <v>21</v>
      </c>
      <c r="D1470" s="49" t="s">
        <v>13</v>
      </c>
      <c r="E1470" s="49">
        <v>2.4618964999999999</v>
      </c>
      <c r="F1470" s="49">
        <v>2.6436239000000001</v>
      </c>
      <c r="G1470" s="49" t="s">
        <v>69</v>
      </c>
      <c r="H1470" s="49">
        <v>6655.2629999999999</v>
      </c>
      <c r="I1470" s="49">
        <v>33404.203999999998</v>
      </c>
      <c r="J1470" s="49">
        <v>90.214939999999999</v>
      </c>
      <c r="K1470" s="49">
        <v>1.580929E-2</v>
      </c>
      <c r="L1470" s="49">
        <v>1.624604E-2</v>
      </c>
      <c r="M1470" s="49">
        <v>4.0698999999999999E-2</v>
      </c>
      <c r="N1470" s="49">
        <v>-0.18172740000000001</v>
      </c>
      <c r="O1470" s="49">
        <v>-0.23382211999999999</v>
      </c>
      <c r="P1470" s="49">
        <v>-0.20329786999999999</v>
      </c>
      <c r="Q1470" s="49">
        <v>-0.18172740000000001</v>
      </c>
      <c r="R1470" s="49">
        <v>-0.16015693</v>
      </c>
      <c r="S1470" s="49">
        <v>-0.12963268</v>
      </c>
      <c r="T1470" s="49" t="s">
        <v>19</v>
      </c>
      <c r="W1470" s="7"/>
    </row>
    <row r="1471" spans="1:23" x14ac:dyDescent="0.25">
      <c r="A1471" s="49" t="str">
        <f t="shared" si="22"/>
        <v>41850Other6+7_18All</v>
      </c>
      <c r="B1471" s="7">
        <v>41850</v>
      </c>
      <c r="C1471" s="49">
        <v>18</v>
      </c>
      <c r="D1471" s="49" t="s">
        <v>13</v>
      </c>
      <c r="E1471" s="49">
        <v>2.8691504999999999</v>
      </c>
      <c r="F1471" s="49">
        <v>2.2752661000000001</v>
      </c>
      <c r="G1471" s="49" t="s">
        <v>69</v>
      </c>
      <c r="H1471" s="49">
        <v>6655.2629999999999</v>
      </c>
      <c r="I1471" s="49">
        <v>33404.203999999998</v>
      </c>
      <c r="J1471" s="49">
        <v>98.848920000000007</v>
      </c>
      <c r="K1471" s="49">
        <v>1.7171550000000001E-2</v>
      </c>
      <c r="L1471" s="49">
        <v>1.361412E-2</v>
      </c>
      <c r="M1471" s="49">
        <v>4.1267600000000002E-2</v>
      </c>
      <c r="N1471" s="49">
        <v>0.59388439999999998</v>
      </c>
      <c r="O1471" s="49">
        <v>0.54106186999999994</v>
      </c>
      <c r="P1471" s="49">
        <v>0.57201257000000005</v>
      </c>
      <c r="Q1471" s="49">
        <v>0.59388439999999998</v>
      </c>
      <c r="R1471" s="49">
        <v>0.61575623000000002</v>
      </c>
      <c r="S1471" s="49">
        <v>0.64670693000000001</v>
      </c>
      <c r="T1471" s="49" t="s">
        <v>19</v>
      </c>
      <c r="W1471" s="7"/>
    </row>
    <row r="1472" spans="1:23" x14ac:dyDescent="0.25">
      <c r="A1472" s="49" t="str">
        <f t="shared" si="22"/>
        <v>41850Other6+7_7All</v>
      </c>
      <c r="B1472" s="7">
        <v>41850</v>
      </c>
      <c r="C1472" s="49">
        <v>7</v>
      </c>
      <c r="D1472" s="49" t="s">
        <v>13</v>
      </c>
      <c r="E1472" s="49">
        <v>0.77223355000000005</v>
      </c>
      <c r="F1472" s="49">
        <v>0.76481505000000005</v>
      </c>
      <c r="G1472" s="49" t="s">
        <v>69</v>
      </c>
      <c r="H1472" s="49">
        <v>6655.2629999999999</v>
      </c>
      <c r="I1472" s="49">
        <v>33404.203999999998</v>
      </c>
      <c r="J1472" s="49">
        <v>71.060959999999994</v>
      </c>
      <c r="K1472" s="49">
        <v>6.3450900000000003E-3</v>
      </c>
      <c r="L1472" s="49">
        <v>6.2355800000000001E-3</v>
      </c>
      <c r="M1472" s="49">
        <v>1.6104E-2</v>
      </c>
      <c r="N1472" s="49">
        <v>7.4184999999999997E-3</v>
      </c>
      <c r="O1472" s="49">
        <v>-1.3194620000000001E-2</v>
      </c>
      <c r="P1472" s="49">
        <v>-1.11662E-3</v>
      </c>
      <c r="Q1472" s="49">
        <v>7.4184999999999997E-3</v>
      </c>
      <c r="R1472" s="49">
        <v>1.5953620000000002E-2</v>
      </c>
      <c r="S1472" s="49">
        <v>2.803162E-2</v>
      </c>
      <c r="T1472" s="49" t="s">
        <v>19</v>
      </c>
      <c r="W1472" s="7"/>
    </row>
    <row r="1473" spans="1:23" x14ac:dyDescent="0.25">
      <c r="A1473" s="49" t="str">
        <f t="shared" si="22"/>
        <v>41850Other6+7_13All</v>
      </c>
      <c r="B1473" s="7">
        <v>41850</v>
      </c>
      <c r="C1473" s="49">
        <v>13</v>
      </c>
      <c r="D1473" s="49" t="s">
        <v>13</v>
      </c>
      <c r="E1473" s="49">
        <v>1.5729447000000001</v>
      </c>
      <c r="F1473" s="49">
        <v>1.5554842</v>
      </c>
      <c r="G1473" s="49" t="s">
        <v>69</v>
      </c>
      <c r="H1473" s="49">
        <v>6655.2629999999999</v>
      </c>
      <c r="I1473" s="49">
        <v>33404.203999999998</v>
      </c>
      <c r="J1473" s="49">
        <v>90.971890000000002</v>
      </c>
      <c r="K1473" s="49">
        <v>1.4323499999999999E-2</v>
      </c>
      <c r="L1473" s="49">
        <v>1.451293E-2</v>
      </c>
      <c r="M1473" s="49">
        <v>3.6588099999999998E-2</v>
      </c>
      <c r="N1473" s="49">
        <v>1.74605E-2</v>
      </c>
      <c r="O1473" s="49">
        <v>-2.9372269999999999E-2</v>
      </c>
      <c r="P1473" s="49">
        <v>-1.9311899999999999E-3</v>
      </c>
      <c r="Q1473" s="49">
        <v>1.74605E-2</v>
      </c>
      <c r="R1473" s="49">
        <v>3.685219E-2</v>
      </c>
      <c r="S1473" s="49">
        <v>6.429327E-2</v>
      </c>
      <c r="T1473" s="49" t="s">
        <v>19</v>
      </c>
      <c r="W1473" s="7"/>
    </row>
    <row r="1474" spans="1:23" x14ac:dyDescent="0.25">
      <c r="A1474" s="49" t="str">
        <f t="shared" si="22"/>
        <v>41850Other6+7_11All</v>
      </c>
      <c r="B1474" s="7">
        <v>41850</v>
      </c>
      <c r="C1474" s="49">
        <v>11</v>
      </c>
      <c r="D1474" s="49" t="s">
        <v>13</v>
      </c>
      <c r="E1474" s="49">
        <v>1.0986302999999999</v>
      </c>
      <c r="F1474" s="49">
        <v>1.0789481999999999</v>
      </c>
      <c r="G1474" s="49" t="s">
        <v>69</v>
      </c>
      <c r="H1474" s="49">
        <v>6655.2629999999999</v>
      </c>
      <c r="I1474" s="49">
        <v>33404.203999999998</v>
      </c>
      <c r="J1474" s="49">
        <v>84.004589999999993</v>
      </c>
      <c r="K1474" s="49">
        <v>1.083948E-2</v>
      </c>
      <c r="L1474" s="49">
        <v>1.0675280000000001E-2</v>
      </c>
      <c r="M1474" s="49">
        <v>2.7591500000000001E-2</v>
      </c>
      <c r="N1474" s="49">
        <v>1.9682100000000001E-2</v>
      </c>
      <c r="O1474" s="49">
        <v>-1.5635019999999999E-2</v>
      </c>
      <c r="P1474" s="49">
        <v>5.0586099999999998E-3</v>
      </c>
      <c r="Q1474" s="49">
        <v>1.9682100000000001E-2</v>
      </c>
      <c r="R1474" s="49">
        <v>3.4305599999999999E-2</v>
      </c>
      <c r="S1474" s="49">
        <v>5.4999220000000001E-2</v>
      </c>
      <c r="T1474" s="49" t="s">
        <v>19</v>
      </c>
      <c r="W1474" s="7"/>
    </row>
    <row r="1475" spans="1:23" x14ac:dyDescent="0.25">
      <c r="A1475" s="49" t="str">
        <f t="shared" ref="A1475:A1538" si="23">CONCATENATE(B1475,D1475,G1475,"_",C1475,T1475)</f>
        <v>41850Other6+7_17All</v>
      </c>
      <c r="B1475" s="7">
        <v>41850</v>
      </c>
      <c r="C1475" s="49">
        <v>17</v>
      </c>
      <c r="D1475" s="49" t="s">
        <v>13</v>
      </c>
      <c r="E1475" s="49">
        <v>2.7182778999999999</v>
      </c>
      <c r="F1475" s="49">
        <v>2.1643954999999999</v>
      </c>
      <c r="G1475" s="49" t="s">
        <v>69</v>
      </c>
      <c r="H1475" s="49">
        <v>6655.2629999999999</v>
      </c>
      <c r="I1475" s="49">
        <v>33404.203999999998</v>
      </c>
      <c r="J1475" s="49">
        <v>99.302310000000006</v>
      </c>
      <c r="K1475" s="49">
        <v>1.7517649999999999E-2</v>
      </c>
      <c r="L1475" s="49">
        <v>1.4086639999999999E-2</v>
      </c>
      <c r="M1475" s="49">
        <v>4.2153200000000002E-2</v>
      </c>
      <c r="N1475" s="49">
        <v>0.5538824</v>
      </c>
      <c r="O1475" s="49">
        <v>0.49992629999999999</v>
      </c>
      <c r="P1475" s="49">
        <v>0.53154120000000005</v>
      </c>
      <c r="Q1475" s="49">
        <v>0.5538824</v>
      </c>
      <c r="R1475" s="49">
        <v>0.57622359999999995</v>
      </c>
      <c r="S1475" s="49">
        <v>0.60783849999999995</v>
      </c>
      <c r="T1475" s="49" t="s">
        <v>19</v>
      </c>
      <c r="W1475" s="7"/>
    </row>
    <row r="1476" spans="1:23" x14ac:dyDescent="0.25">
      <c r="A1476" s="49" t="str">
        <f t="shared" si="23"/>
        <v>41850Other6+7_23All</v>
      </c>
      <c r="B1476" s="7">
        <v>41850</v>
      </c>
      <c r="C1476" s="49">
        <v>23</v>
      </c>
      <c r="D1476" s="49" t="s">
        <v>13</v>
      </c>
      <c r="E1476" s="49">
        <v>1.7223501000000001</v>
      </c>
      <c r="F1476" s="49">
        <v>1.7534345</v>
      </c>
      <c r="G1476" s="49" t="s">
        <v>69</v>
      </c>
      <c r="H1476" s="49">
        <v>6655.2629999999999</v>
      </c>
      <c r="I1476" s="49">
        <v>33404.203999999998</v>
      </c>
      <c r="J1476" s="49">
        <v>82.457419999999999</v>
      </c>
      <c r="K1476" s="49">
        <v>1.287889E-2</v>
      </c>
      <c r="L1476" s="49">
        <v>1.316288E-2</v>
      </c>
      <c r="M1476" s="49">
        <v>3.3018600000000002E-2</v>
      </c>
      <c r="N1476" s="49">
        <v>-3.1084400000000002E-2</v>
      </c>
      <c r="O1476" s="49">
        <v>-7.3348209999999997E-2</v>
      </c>
      <c r="P1476" s="49">
        <v>-4.8584259999999997E-2</v>
      </c>
      <c r="Q1476" s="49">
        <v>-3.1084400000000002E-2</v>
      </c>
      <c r="R1476" s="49">
        <v>-1.3584540000000001E-2</v>
      </c>
      <c r="S1476" s="49">
        <v>1.1179410000000001E-2</v>
      </c>
      <c r="T1476" s="49" t="s">
        <v>19</v>
      </c>
      <c r="W1476" s="7"/>
    </row>
    <row r="1477" spans="1:23" x14ac:dyDescent="0.25">
      <c r="A1477" s="49" t="str">
        <f t="shared" si="23"/>
        <v>41850Other6+7_5All</v>
      </c>
      <c r="B1477" s="7">
        <v>41850</v>
      </c>
      <c r="C1477" s="49">
        <v>5</v>
      </c>
      <c r="D1477" s="49" t="s">
        <v>13</v>
      </c>
      <c r="E1477" s="49">
        <v>0.71168259</v>
      </c>
      <c r="F1477" s="49">
        <v>0.69393086000000004</v>
      </c>
      <c r="G1477" s="49" t="s">
        <v>69</v>
      </c>
      <c r="H1477" s="49">
        <v>6655.2629999999999</v>
      </c>
      <c r="I1477" s="49">
        <v>33404.203999999998</v>
      </c>
      <c r="J1477" s="49">
        <v>72.614609999999999</v>
      </c>
      <c r="K1477" s="49">
        <v>5.9283000000000001E-3</v>
      </c>
      <c r="L1477" s="49">
        <v>5.8471499999999997E-3</v>
      </c>
      <c r="M1477" s="49">
        <v>1.50422E-2</v>
      </c>
      <c r="N1477" s="49">
        <v>1.775173E-2</v>
      </c>
      <c r="O1477" s="49">
        <v>-1.5022900000000001E-3</v>
      </c>
      <c r="P1477" s="49">
        <v>9.7793600000000008E-3</v>
      </c>
      <c r="Q1477" s="49">
        <v>1.775173E-2</v>
      </c>
      <c r="R1477" s="49">
        <v>2.57241E-2</v>
      </c>
      <c r="S1477" s="49">
        <v>3.7005749999999997E-2</v>
      </c>
      <c r="T1477" s="49" t="s">
        <v>19</v>
      </c>
      <c r="W1477" s="7"/>
    </row>
    <row r="1478" spans="1:23" x14ac:dyDescent="0.25">
      <c r="A1478" s="49" t="str">
        <f t="shared" si="23"/>
        <v>41850Other6+7_3All</v>
      </c>
      <c r="B1478" s="7">
        <v>41850</v>
      </c>
      <c r="C1478" s="49">
        <v>3</v>
      </c>
      <c r="D1478" s="49" t="s">
        <v>13</v>
      </c>
      <c r="E1478" s="49">
        <v>0.77550171000000001</v>
      </c>
      <c r="F1478" s="49">
        <v>0.75804919000000004</v>
      </c>
      <c r="G1478" s="49" t="s">
        <v>69</v>
      </c>
      <c r="H1478" s="49">
        <v>6655.2629999999999</v>
      </c>
      <c r="I1478" s="49">
        <v>33404.203999999998</v>
      </c>
      <c r="J1478" s="49">
        <v>75.263959999999997</v>
      </c>
      <c r="K1478" s="49">
        <v>6.4880299999999997E-3</v>
      </c>
      <c r="L1478" s="49">
        <v>6.4984300000000004E-3</v>
      </c>
      <c r="M1478" s="49">
        <v>1.6459100000000001E-2</v>
      </c>
      <c r="N1478" s="49">
        <v>1.7452519999999999E-2</v>
      </c>
      <c r="O1478" s="49">
        <v>-3.6151299999999998E-3</v>
      </c>
      <c r="P1478" s="49">
        <v>8.7291999999999995E-3</v>
      </c>
      <c r="Q1478" s="49">
        <v>1.7452519999999999E-2</v>
      </c>
      <c r="R1478" s="49">
        <v>2.6175839999999999E-2</v>
      </c>
      <c r="S1478" s="49">
        <v>3.8520169999999999E-2</v>
      </c>
      <c r="T1478" s="49" t="s">
        <v>19</v>
      </c>
      <c r="W1478" s="7"/>
    </row>
    <row r="1479" spans="1:23" x14ac:dyDescent="0.25">
      <c r="A1479" s="49" t="str">
        <f t="shared" si="23"/>
        <v>41850Other6+7_20All</v>
      </c>
      <c r="B1479" s="7">
        <v>41850</v>
      </c>
      <c r="C1479" s="49">
        <v>20</v>
      </c>
      <c r="D1479" s="49" t="s">
        <v>13</v>
      </c>
      <c r="E1479" s="49">
        <v>2.6936327000000002</v>
      </c>
      <c r="F1479" s="49">
        <v>2.9830288</v>
      </c>
      <c r="G1479" s="49" t="s">
        <v>69</v>
      </c>
      <c r="H1479" s="49">
        <v>6655.2629999999999</v>
      </c>
      <c r="I1479" s="49">
        <v>33404.203999999998</v>
      </c>
      <c r="J1479" s="49">
        <v>94.386279999999999</v>
      </c>
      <c r="K1479" s="49">
        <v>1.6110599999999999E-2</v>
      </c>
      <c r="L1479" s="49">
        <v>1.7368149999999999E-2</v>
      </c>
      <c r="M1479" s="49">
        <v>4.22224E-2</v>
      </c>
      <c r="N1479" s="49">
        <v>-0.28939609999999999</v>
      </c>
      <c r="O1479" s="49">
        <v>-0.34344077000000001</v>
      </c>
      <c r="P1479" s="49">
        <v>-0.31177397000000001</v>
      </c>
      <c r="Q1479" s="49">
        <v>-0.28939609999999999</v>
      </c>
      <c r="R1479" s="49">
        <v>-0.26701823000000002</v>
      </c>
      <c r="S1479" s="49">
        <v>-0.23535143</v>
      </c>
      <c r="T1479" s="49" t="s">
        <v>19</v>
      </c>
      <c r="W1479" s="7"/>
    </row>
    <row r="1480" spans="1:23" x14ac:dyDescent="0.25">
      <c r="A1480" s="49" t="str">
        <f t="shared" si="23"/>
        <v>41850Other6+7_6All</v>
      </c>
      <c r="B1480" s="7">
        <v>41850</v>
      </c>
      <c r="C1480" s="49">
        <v>6</v>
      </c>
      <c r="D1480" s="49" t="s">
        <v>13</v>
      </c>
      <c r="E1480" s="49">
        <v>0.71973310999999995</v>
      </c>
      <c r="F1480" s="49">
        <v>0.71864781</v>
      </c>
      <c r="G1480" s="49" t="s">
        <v>69</v>
      </c>
      <c r="H1480" s="49">
        <v>6655.2629999999999</v>
      </c>
      <c r="I1480" s="49">
        <v>33404.203999999998</v>
      </c>
      <c r="J1480" s="49">
        <v>71.55856</v>
      </c>
      <c r="K1480" s="49">
        <v>5.8255299999999998E-3</v>
      </c>
      <c r="L1480" s="49">
        <v>5.9524799999999996E-3</v>
      </c>
      <c r="M1480" s="49">
        <v>1.49838E-2</v>
      </c>
      <c r="N1480" s="49">
        <v>1.0853E-3</v>
      </c>
      <c r="O1480" s="49">
        <v>-1.8093959999999999E-2</v>
      </c>
      <c r="P1480" s="49">
        <v>-6.8561100000000003E-3</v>
      </c>
      <c r="Q1480" s="49">
        <v>1.0853E-3</v>
      </c>
      <c r="R1480" s="49">
        <v>9.0267100000000003E-3</v>
      </c>
      <c r="S1480" s="49">
        <v>2.0264560000000001E-2</v>
      </c>
      <c r="T1480" s="49" t="s">
        <v>19</v>
      </c>
      <c r="W1480" s="7"/>
    </row>
    <row r="1481" spans="1:23" x14ac:dyDescent="0.25">
      <c r="A1481" s="49" t="str">
        <f t="shared" si="23"/>
        <v>41850Other6+7_8All</v>
      </c>
      <c r="B1481" s="7">
        <v>41850</v>
      </c>
      <c r="C1481" s="49">
        <v>8</v>
      </c>
      <c r="D1481" s="49" t="s">
        <v>13</v>
      </c>
      <c r="E1481" s="49">
        <v>0.83527742000000005</v>
      </c>
      <c r="F1481" s="49">
        <v>0.81737680000000001</v>
      </c>
      <c r="G1481" s="49" t="s">
        <v>69</v>
      </c>
      <c r="H1481" s="49">
        <v>6655.2629999999999</v>
      </c>
      <c r="I1481" s="49">
        <v>33404.203999999998</v>
      </c>
      <c r="J1481" s="49">
        <v>72.96987</v>
      </c>
      <c r="K1481" s="49">
        <v>7.1383899999999997E-3</v>
      </c>
      <c r="L1481" s="49">
        <v>6.8754300000000001E-3</v>
      </c>
      <c r="M1481" s="49">
        <v>1.80202E-2</v>
      </c>
      <c r="N1481" s="49">
        <v>1.7900619999999999E-2</v>
      </c>
      <c r="O1481" s="49">
        <v>-5.1652399999999998E-3</v>
      </c>
      <c r="P1481" s="49">
        <v>8.3499100000000003E-3</v>
      </c>
      <c r="Q1481" s="49">
        <v>1.7900619999999999E-2</v>
      </c>
      <c r="R1481" s="49">
        <v>2.7451329999999999E-2</v>
      </c>
      <c r="S1481" s="49">
        <v>4.096648E-2</v>
      </c>
      <c r="T1481" s="49" t="s">
        <v>19</v>
      </c>
      <c r="W1481" s="7"/>
    </row>
    <row r="1482" spans="1:23" x14ac:dyDescent="0.25">
      <c r="A1482" s="49" t="str">
        <f t="shared" si="23"/>
        <v>41850Other6+7_15All</v>
      </c>
      <c r="B1482" s="7">
        <v>41850</v>
      </c>
      <c r="C1482" s="49">
        <v>15</v>
      </c>
      <c r="D1482" s="49" t="s">
        <v>13</v>
      </c>
      <c r="E1482" s="49">
        <v>2.1981815999999998</v>
      </c>
      <c r="F1482" s="49">
        <v>2.034097</v>
      </c>
      <c r="G1482" s="49" t="s">
        <v>69</v>
      </c>
      <c r="H1482" s="49">
        <v>6655.2629999999999</v>
      </c>
      <c r="I1482" s="49">
        <v>33404.203999999998</v>
      </c>
      <c r="J1482" s="49">
        <v>96.090900000000005</v>
      </c>
      <c r="K1482" s="49">
        <v>1.6972919999999999E-2</v>
      </c>
      <c r="L1482" s="49">
        <v>1.6084399999999999E-2</v>
      </c>
      <c r="M1482" s="49">
        <v>4.2615800000000002E-2</v>
      </c>
      <c r="N1482" s="49">
        <v>0.1640846</v>
      </c>
      <c r="O1482" s="49">
        <v>0.10953638</v>
      </c>
      <c r="P1482" s="49">
        <v>0.14149823</v>
      </c>
      <c r="Q1482" s="49">
        <v>0.1640846</v>
      </c>
      <c r="R1482" s="49">
        <v>0.18667096999999999</v>
      </c>
      <c r="S1482" s="49">
        <v>0.21863282000000001</v>
      </c>
      <c r="T1482" s="49" t="s">
        <v>19</v>
      </c>
      <c r="W1482" s="7"/>
    </row>
    <row r="1483" spans="1:23" x14ac:dyDescent="0.25">
      <c r="A1483" s="49" t="str">
        <f t="shared" si="23"/>
        <v>41850Other6+7_19All</v>
      </c>
      <c r="B1483" s="7">
        <v>41850</v>
      </c>
      <c r="C1483" s="49">
        <v>19</v>
      </c>
      <c r="D1483" s="49" t="s">
        <v>13</v>
      </c>
      <c r="E1483" s="49">
        <v>2.8529376000000002</v>
      </c>
      <c r="F1483" s="49">
        <v>3.0342098000000002</v>
      </c>
      <c r="G1483" s="49" t="s">
        <v>69</v>
      </c>
      <c r="H1483" s="49">
        <v>6655.2629999999999</v>
      </c>
      <c r="I1483" s="49">
        <v>33404.203999999998</v>
      </c>
      <c r="J1483" s="49">
        <v>97.679789999999997</v>
      </c>
      <c r="K1483" s="49">
        <v>1.6914599999999998E-2</v>
      </c>
      <c r="L1483" s="49">
        <v>1.6886100000000001E-2</v>
      </c>
      <c r="M1483" s="49">
        <v>4.3331700000000001E-2</v>
      </c>
      <c r="N1483" s="49">
        <v>-0.18127219999999999</v>
      </c>
      <c r="O1483" s="49">
        <v>-0.23673678000000001</v>
      </c>
      <c r="P1483" s="49">
        <v>-0.204238</v>
      </c>
      <c r="Q1483" s="49">
        <v>-0.18127219999999999</v>
      </c>
      <c r="R1483" s="49">
        <v>-0.15830640000000001</v>
      </c>
      <c r="S1483" s="49">
        <v>-0.12580762000000001</v>
      </c>
      <c r="T1483" s="49" t="s">
        <v>19</v>
      </c>
      <c r="W1483" s="7"/>
    </row>
    <row r="1484" spans="1:23" x14ac:dyDescent="0.25">
      <c r="A1484" s="49" t="str">
        <f t="shared" si="23"/>
        <v>41850Other6+7_22All</v>
      </c>
      <c r="B1484" s="7">
        <v>41850</v>
      </c>
      <c r="C1484" s="49">
        <v>22</v>
      </c>
      <c r="D1484" s="49" t="s">
        <v>13</v>
      </c>
      <c r="E1484" s="49">
        <v>2.1772005999999999</v>
      </c>
      <c r="F1484" s="49">
        <v>2.2466708</v>
      </c>
      <c r="G1484" s="49" t="s">
        <v>69</v>
      </c>
      <c r="H1484" s="49">
        <v>6655.2629999999999</v>
      </c>
      <c r="I1484" s="49">
        <v>33404.203999999998</v>
      </c>
      <c r="J1484" s="49">
        <v>86.400959999999998</v>
      </c>
      <c r="K1484" s="49">
        <v>1.4321199999999999E-2</v>
      </c>
      <c r="L1484" s="49">
        <v>1.4920869999999999E-2</v>
      </c>
      <c r="M1484" s="49">
        <v>3.70073E-2</v>
      </c>
      <c r="N1484" s="49">
        <v>-6.9470199999999996E-2</v>
      </c>
      <c r="O1484" s="49">
        <v>-0.11683954000000001</v>
      </c>
      <c r="P1484" s="49">
        <v>-8.9084070000000001E-2</v>
      </c>
      <c r="Q1484" s="49">
        <v>-6.9470199999999996E-2</v>
      </c>
      <c r="R1484" s="49">
        <v>-4.9856329999999997E-2</v>
      </c>
      <c r="S1484" s="49">
        <v>-2.210086E-2</v>
      </c>
      <c r="T1484" s="49" t="s">
        <v>19</v>
      </c>
      <c r="W1484" s="7"/>
    </row>
    <row r="1485" spans="1:23" x14ac:dyDescent="0.25">
      <c r="A1485" s="49" t="str">
        <f t="shared" si="23"/>
        <v>41850Other6+7_1All</v>
      </c>
      <c r="B1485" s="7">
        <v>41850</v>
      </c>
      <c r="C1485" s="49">
        <v>1</v>
      </c>
      <c r="D1485" s="49" t="s">
        <v>13</v>
      </c>
      <c r="E1485" s="49">
        <v>1.0225047</v>
      </c>
      <c r="F1485" s="49">
        <v>0.98554724000000005</v>
      </c>
      <c r="G1485" s="49" t="s">
        <v>69</v>
      </c>
      <c r="H1485" s="49">
        <v>6655.2629999999999</v>
      </c>
      <c r="I1485" s="49">
        <v>33404.203999999998</v>
      </c>
      <c r="J1485" s="49">
        <v>78.438640000000007</v>
      </c>
      <c r="K1485" s="49">
        <v>8.7165699999999999E-3</v>
      </c>
      <c r="L1485" s="49">
        <v>8.4371299999999993E-3</v>
      </c>
      <c r="M1485" s="49">
        <v>2.2038700000000001E-2</v>
      </c>
      <c r="N1485" s="49">
        <v>3.6957459999999998E-2</v>
      </c>
      <c r="O1485" s="49">
        <v>8.7479199999999993E-3</v>
      </c>
      <c r="P1485" s="49">
        <v>2.5276949999999999E-2</v>
      </c>
      <c r="Q1485" s="49">
        <v>3.6957459999999998E-2</v>
      </c>
      <c r="R1485" s="49">
        <v>4.8637970000000003E-2</v>
      </c>
      <c r="S1485" s="49">
        <v>6.5167000000000003E-2</v>
      </c>
      <c r="T1485" s="49" t="s">
        <v>19</v>
      </c>
      <c r="W1485" s="7"/>
    </row>
    <row r="1486" spans="1:23" x14ac:dyDescent="0.25">
      <c r="A1486" s="49" t="str">
        <f t="shared" si="23"/>
        <v>41850Other6+7_24All</v>
      </c>
      <c r="B1486" s="7">
        <v>41850</v>
      </c>
      <c r="C1486" s="49">
        <v>24</v>
      </c>
      <c r="D1486" s="49" t="s">
        <v>13</v>
      </c>
      <c r="E1486" s="49">
        <v>1.3280666000000001</v>
      </c>
      <c r="F1486" s="49">
        <v>1.3539597000000001</v>
      </c>
      <c r="G1486" s="49" t="s">
        <v>69</v>
      </c>
      <c r="H1486" s="49">
        <v>6655.2629999999999</v>
      </c>
      <c r="I1486" s="49">
        <v>33404.203999999998</v>
      </c>
      <c r="J1486" s="49">
        <v>79.264340000000004</v>
      </c>
      <c r="K1486" s="49">
        <v>1.089385E-2</v>
      </c>
      <c r="L1486" s="49">
        <v>1.0946000000000001E-2</v>
      </c>
      <c r="M1486" s="49">
        <v>2.78587E-2</v>
      </c>
      <c r="N1486" s="49">
        <v>-2.5893099999999999E-2</v>
      </c>
      <c r="O1486" s="49">
        <v>-6.1552240000000001E-2</v>
      </c>
      <c r="P1486" s="49">
        <v>-4.065821E-2</v>
      </c>
      <c r="Q1486" s="49">
        <v>-2.5893099999999999E-2</v>
      </c>
      <c r="R1486" s="49">
        <v>-1.1127990000000001E-2</v>
      </c>
      <c r="S1486" s="49">
        <v>9.7660400000000001E-3</v>
      </c>
      <c r="T1486" s="49" t="s">
        <v>19</v>
      </c>
      <c r="W1486" s="7"/>
    </row>
    <row r="1487" spans="1:23" x14ac:dyDescent="0.25">
      <c r="A1487" s="49" t="str">
        <f t="shared" si="23"/>
        <v>41850Other6+7_14All</v>
      </c>
      <c r="B1487" s="7">
        <v>41850</v>
      </c>
      <c r="C1487" s="49">
        <v>14</v>
      </c>
      <c r="D1487" s="49" t="s">
        <v>13</v>
      </c>
      <c r="E1487" s="49">
        <v>1.9027744</v>
      </c>
      <c r="F1487" s="49">
        <v>1.8713964000000001</v>
      </c>
      <c r="G1487" s="49" t="s">
        <v>69</v>
      </c>
      <c r="H1487" s="49">
        <v>6655.2629999999999</v>
      </c>
      <c r="I1487" s="49">
        <v>33404.203999999998</v>
      </c>
      <c r="J1487" s="49">
        <v>93.893590000000003</v>
      </c>
      <c r="K1487" s="49">
        <v>1.608683E-2</v>
      </c>
      <c r="L1487" s="49">
        <v>1.587125E-2</v>
      </c>
      <c r="M1487" s="49">
        <v>4.0772700000000002E-2</v>
      </c>
      <c r="N1487" s="49">
        <v>3.1378000000000003E-2</v>
      </c>
      <c r="O1487" s="49">
        <v>-2.0811059999999999E-2</v>
      </c>
      <c r="P1487" s="49">
        <v>9.7684699999999996E-3</v>
      </c>
      <c r="Q1487" s="49">
        <v>3.1378000000000003E-2</v>
      </c>
      <c r="R1487" s="49">
        <v>5.2987529999999998E-2</v>
      </c>
      <c r="S1487" s="49">
        <v>8.3567059999999999E-2</v>
      </c>
      <c r="T1487" s="49" t="s">
        <v>19</v>
      </c>
      <c r="W1487" s="7"/>
    </row>
    <row r="1488" spans="1:23" x14ac:dyDescent="0.25">
      <c r="A1488" s="49" t="str">
        <f t="shared" si="23"/>
        <v>41850Other6+7_10All</v>
      </c>
      <c r="B1488" s="7">
        <v>41850</v>
      </c>
      <c r="C1488" s="49">
        <v>10</v>
      </c>
      <c r="D1488" s="49" t="s">
        <v>13</v>
      </c>
      <c r="E1488" s="49">
        <v>0.97911298000000002</v>
      </c>
      <c r="F1488" s="49">
        <v>0.94922399000000002</v>
      </c>
      <c r="G1488" s="49" t="s">
        <v>69</v>
      </c>
      <c r="H1488" s="49">
        <v>6655.2629999999999</v>
      </c>
      <c r="I1488" s="49">
        <v>33404.203999999998</v>
      </c>
      <c r="J1488" s="49">
        <v>79.604280000000003</v>
      </c>
      <c r="K1488" s="49">
        <v>9.1416699999999993E-3</v>
      </c>
      <c r="L1488" s="49">
        <v>9.1685499999999993E-3</v>
      </c>
      <c r="M1488" s="49">
        <v>2.33866E-2</v>
      </c>
      <c r="N1488" s="49">
        <v>2.9888990000000001E-2</v>
      </c>
      <c r="O1488" s="49">
        <v>-4.5859999999999998E-5</v>
      </c>
      <c r="P1488" s="49">
        <v>1.749409E-2</v>
      </c>
      <c r="Q1488" s="49">
        <v>2.9888990000000001E-2</v>
      </c>
      <c r="R1488" s="49">
        <v>4.2283889999999998E-2</v>
      </c>
      <c r="S1488" s="49">
        <v>5.9823840000000003E-2</v>
      </c>
      <c r="T1488" s="49" t="s">
        <v>19</v>
      </c>
      <c r="W1488" s="7"/>
    </row>
    <row r="1489" spans="1:23" x14ac:dyDescent="0.25">
      <c r="A1489" s="49" t="str">
        <f t="shared" si="23"/>
        <v>41850Other6+7_4All</v>
      </c>
      <c r="B1489" s="7">
        <v>41850</v>
      </c>
      <c r="C1489" s="49">
        <v>4</v>
      </c>
      <c r="D1489" s="49" t="s">
        <v>13</v>
      </c>
      <c r="E1489" s="49">
        <v>0.71137523999999996</v>
      </c>
      <c r="F1489" s="49">
        <v>0.70121880000000003</v>
      </c>
      <c r="G1489" s="49" t="s">
        <v>69</v>
      </c>
      <c r="H1489" s="49">
        <v>6655.2629999999999</v>
      </c>
      <c r="I1489" s="49">
        <v>33404.203999999998</v>
      </c>
      <c r="J1489" s="49">
        <v>74.156679999999994</v>
      </c>
      <c r="K1489" s="49">
        <v>5.84564E-3</v>
      </c>
      <c r="L1489" s="49">
        <v>5.9019900000000002E-3</v>
      </c>
      <c r="M1489" s="49">
        <v>1.4905099999999999E-2</v>
      </c>
      <c r="N1489" s="49">
        <v>1.0156439999999999E-2</v>
      </c>
      <c r="O1489" s="49">
        <v>-8.9220900000000006E-3</v>
      </c>
      <c r="P1489" s="49">
        <v>2.2567400000000001E-3</v>
      </c>
      <c r="Q1489" s="49">
        <v>1.0156439999999999E-2</v>
      </c>
      <c r="R1489" s="49">
        <v>1.8056139999999998E-2</v>
      </c>
      <c r="S1489" s="49">
        <v>2.9234969999999999E-2</v>
      </c>
      <c r="T1489" s="49" t="s">
        <v>19</v>
      </c>
      <c r="W1489" s="7"/>
    </row>
    <row r="1490" spans="1:23" x14ac:dyDescent="0.25">
      <c r="A1490" s="49" t="str">
        <f t="shared" si="23"/>
        <v>41850Other8_16All</v>
      </c>
      <c r="B1490" s="7">
        <v>41850</v>
      </c>
      <c r="C1490" s="49">
        <v>16</v>
      </c>
      <c r="D1490" s="49" t="s">
        <v>13</v>
      </c>
      <c r="E1490" s="49">
        <v>2.4807847000000001</v>
      </c>
      <c r="F1490" s="49">
        <v>2.4853945999999998</v>
      </c>
      <c r="G1490" s="49">
        <v>8</v>
      </c>
      <c r="H1490" s="49">
        <v>3395.6039999999998</v>
      </c>
      <c r="I1490" s="49">
        <v>33404.203999999998</v>
      </c>
      <c r="J1490" s="49">
        <v>98.084999999999994</v>
      </c>
      <c r="K1490" s="49">
        <v>1.74986E-2</v>
      </c>
      <c r="L1490" s="49">
        <v>1.718074E-2</v>
      </c>
      <c r="M1490" s="49">
        <v>5.1510599999999997E-2</v>
      </c>
      <c r="N1490" s="49">
        <v>-4.6099000000000001E-3</v>
      </c>
      <c r="O1490" s="49">
        <v>-7.0543469999999997E-2</v>
      </c>
      <c r="P1490" s="49">
        <v>-3.1910519999999998E-2</v>
      </c>
      <c r="Q1490" s="49">
        <v>-4.6099000000000001E-3</v>
      </c>
      <c r="R1490" s="49">
        <v>2.2690720000000001E-2</v>
      </c>
      <c r="S1490" s="49">
        <v>6.1323669999999997E-2</v>
      </c>
      <c r="T1490" s="49" t="s">
        <v>19</v>
      </c>
      <c r="W1490" s="7"/>
    </row>
    <row r="1491" spans="1:23" x14ac:dyDescent="0.25">
      <c r="A1491" s="49" t="str">
        <f t="shared" si="23"/>
        <v>41850Other8_12All</v>
      </c>
      <c r="B1491" s="7">
        <v>41850</v>
      </c>
      <c r="C1491" s="49">
        <v>12</v>
      </c>
      <c r="D1491" s="49" t="s">
        <v>13</v>
      </c>
      <c r="E1491" s="49">
        <v>1.2897616999999999</v>
      </c>
      <c r="F1491" s="49">
        <v>1.3096874000000001</v>
      </c>
      <c r="G1491" s="49">
        <v>8</v>
      </c>
      <c r="H1491" s="49">
        <v>3395.6039999999998</v>
      </c>
      <c r="I1491" s="49">
        <v>33404.203999999998</v>
      </c>
      <c r="J1491" s="49">
        <v>87.313450000000003</v>
      </c>
      <c r="K1491" s="49">
        <v>1.240784E-2</v>
      </c>
      <c r="L1491" s="49">
        <v>1.253057E-2</v>
      </c>
      <c r="M1491" s="49">
        <v>3.7044599999999997E-2</v>
      </c>
      <c r="N1491" s="49">
        <v>-1.9925700000000001E-2</v>
      </c>
      <c r="O1491" s="49">
        <v>-6.734279E-2</v>
      </c>
      <c r="P1491" s="49">
        <v>-3.9559339999999998E-2</v>
      </c>
      <c r="Q1491" s="49">
        <v>-1.9925700000000001E-2</v>
      </c>
      <c r="R1491" s="49">
        <v>-2.9206000000000002E-4</v>
      </c>
      <c r="S1491" s="49">
        <v>2.7491390000000001E-2</v>
      </c>
      <c r="T1491" s="49" t="s">
        <v>19</v>
      </c>
      <c r="W1491" s="7"/>
    </row>
    <row r="1492" spans="1:23" x14ac:dyDescent="0.25">
      <c r="A1492" s="49" t="str">
        <f t="shared" si="23"/>
        <v>41850Other8_22All</v>
      </c>
      <c r="B1492" s="7">
        <v>41850</v>
      </c>
      <c r="C1492" s="49">
        <v>22</v>
      </c>
      <c r="D1492" s="49" t="s">
        <v>13</v>
      </c>
      <c r="E1492" s="49">
        <v>2.1772005999999999</v>
      </c>
      <c r="F1492" s="49">
        <v>2.2453953000000002</v>
      </c>
      <c r="G1492" s="49">
        <v>8</v>
      </c>
      <c r="H1492" s="49">
        <v>3395.6039999999998</v>
      </c>
      <c r="I1492" s="49">
        <v>33404.203999999998</v>
      </c>
      <c r="J1492" s="49">
        <v>86.400959999999998</v>
      </c>
      <c r="K1492" s="49">
        <v>1.4321199999999999E-2</v>
      </c>
      <c r="L1492" s="49">
        <v>1.443268E-2</v>
      </c>
      <c r="M1492" s="49">
        <v>4.2711800000000001E-2</v>
      </c>
      <c r="N1492" s="49">
        <v>-6.8194699999999997E-2</v>
      </c>
      <c r="O1492" s="49">
        <v>-0.1228658</v>
      </c>
      <c r="P1492" s="49">
        <v>-9.0831949999999995E-2</v>
      </c>
      <c r="Q1492" s="49">
        <v>-6.8194699999999997E-2</v>
      </c>
      <c r="R1492" s="49">
        <v>-4.5557449999999999E-2</v>
      </c>
      <c r="S1492" s="49">
        <v>-1.35236E-2</v>
      </c>
      <c r="T1492" s="49" t="s">
        <v>19</v>
      </c>
      <c r="W1492" s="7"/>
    </row>
    <row r="1493" spans="1:23" x14ac:dyDescent="0.25">
      <c r="A1493" s="49" t="str">
        <f t="shared" si="23"/>
        <v>41850Other8_17All</v>
      </c>
      <c r="B1493" s="7">
        <v>41850</v>
      </c>
      <c r="C1493" s="49">
        <v>17</v>
      </c>
      <c r="D1493" s="49" t="s">
        <v>13</v>
      </c>
      <c r="E1493" s="49">
        <v>2.7182778999999999</v>
      </c>
      <c r="F1493" s="49">
        <v>2.7218314000000001</v>
      </c>
      <c r="G1493" s="49">
        <v>8</v>
      </c>
      <c r="H1493" s="49">
        <v>3395.6039999999998</v>
      </c>
      <c r="I1493" s="49">
        <v>33404.203999999998</v>
      </c>
      <c r="J1493" s="49">
        <v>99.302310000000006</v>
      </c>
      <c r="K1493" s="49">
        <v>1.7517649999999999E-2</v>
      </c>
      <c r="L1493" s="49">
        <v>1.7151110000000001E-2</v>
      </c>
      <c r="M1493" s="49">
        <v>5.1494999999999999E-2</v>
      </c>
      <c r="N1493" s="49">
        <v>-3.5534999999999998E-3</v>
      </c>
      <c r="O1493" s="49">
        <v>-6.9467100000000004E-2</v>
      </c>
      <c r="P1493" s="49">
        <v>-3.0845850000000001E-2</v>
      </c>
      <c r="Q1493" s="49">
        <v>-3.5534999999999998E-3</v>
      </c>
      <c r="R1493" s="49">
        <v>2.3738849999999999E-2</v>
      </c>
      <c r="S1493" s="49">
        <v>6.2360100000000002E-2</v>
      </c>
      <c r="T1493" s="49" t="s">
        <v>19</v>
      </c>
      <c r="W1493" s="7"/>
    </row>
    <row r="1494" spans="1:23" x14ac:dyDescent="0.25">
      <c r="A1494" s="49" t="str">
        <f t="shared" si="23"/>
        <v>41850Other8_7All</v>
      </c>
      <c r="B1494" s="7">
        <v>41850</v>
      </c>
      <c r="C1494" s="49">
        <v>7</v>
      </c>
      <c r="D1494" s="49" t="s">
        <v>13</v>
      </c>
      <c r="E1494" s="49">
        <v>0.77223355000000005</v>
      </c>
      <c r="F1494" s="49">
        <v>0.77112475000000003</v>
      </c>
      <c r="G1494" s="49">
        <v>8</v>
      </c>
      <c r="H1494" s="49">
        <v>3395.6039999999998</v>
      </c>
      <c r="I1494" s="49">
        <v>33404.203999999998</v>
      </c>
      <c r="J1494" s="49">
        <v>71.060959999999994</v>
      </c>
      <c r="K1494" s="49">
        <v>6.3450900000000003E-3</v>
      </c>
      <c r="L1494" s="49">
        <v>6.2049899999999996E-3</v>
      </c>
      <c r="M1494" s="49">
        <v>1.86412E-2</v>
      </c>
      <c r="N1494" s="49">
        <v>1.1088000000000001E-3</v>
      </c>
      <c r="O1494" s="49">
        <v>-2.2751939999999998E-2</v>
      </c>
      <c r="P1494" s="49">
        <v>-8.7710400000000008E-3</v>
      </c>
      <c r="Q1494" s="49">
        <v>1.1088000000000001E-3</v>
      </c>
      <c r="R1494" s="49">
        <v>1.0988639999999999E-2</v>
      </c>
      <c r="S1494" s="49">
        <v>2.4969539999999998E-2</v>
      </c>
      <c r="T1494" s="49" t="s">
        <v>19</v>
      </c>
      <c r="W1494" s="7"/>
    </row>
    <row r="1495" spans="1:23" x14ac:dyDescent="0.25">
      <c r="A1495" s="49" t="str">
        <f t="shared" si="23"/>
        <v>41850Other8_4All</v>
      </c>
      <c r="B1495" s="7">
        <v>41850</v>
      </c>
      <c r="C1495" s="49">
        <v>4</v>
      </c>
      <c r="D1495" s="49" t="s">
        <v>13</v>
      </c>
      <c r="E1495" s="49">
        <v>0.71137523999999996</v>
      </c>
      <c r="F1495" s="49">
        <v>0.69897960000000003</v>
      </c>
      <c r="G1495" s="49">
        <v>8</v>
      </c>
      <c r="H1495" s="49">
        <v>3395.6039999999998</v>
      </c>
      <c r="I1495" s="49">
        <v>33404.203999999998</v>
      </c>
      <c r="J1495" s="49">
        <v>74.156679999999994</v>
      </c>
      <c r="K1495" s="49">
        <v>5.84564E-3</v>
      </c>
      <c r="L1495" s="49">
        <v>5.6045599999999998E-3</v>
      </c>
      <c r="M1495" s="49">
        <v>1.7009E-2</v>
      </c>
      <c r="N1495" s="49">
        <v>1.2395639999999999E-2</v>
      </c>
      <c r="O1495" s="49">
        <v>-9.3758799999999996E-3</v>
      </c>
      <c r="P1495" s="49">
        <v>3.3808699999999998E-3</v>
      </c>
      <c r="Q1495" s="49">
        <v>1.2395639999999999E-2</v>
      </c>
      <c r="R1495" s="49">
        <v>2.1410410000000001E-2</v>
      </c>
      <c r="S1495" s="49">
        <v>3.4167160000000002E-2</v>
      </c>
      <c r="T1495" s="49" t="s">
        <v>19</v>
      </c>
      <c r="W1495" s="7"/>
    </row>
    <row r="1496" spans="1:23" x14ac:dyDescent="0.25">
      <c r="A1496" s="49" t="str">
        <f t="shared" si="23"/>
        <v>41850Other8_23All</v>
      </c>
      <c r="B1496" s="7">
        <v>41850</v>
      </c>
      <c r="C1496" s="49">
        <v>23</v>
      </c>
      <c r="D1496" s="49" t="s">
        <v>13</v>
      </c>
      <c r="E1496" s="49">
        <v>1.7223501000000001</v>
      </c>
      <c r="F1496" s="49">
        <v>1.7538749</v>
      </c>
      <c r="G1496" s="49">
        <v>8</v>
      </c>
      <c r="H1496" s="49">
        <v>3395.6039999999998</v>
      </c>
      <c r="I1496" s="49">
        <v>33404.203999999998</v>
      </c>
      <c r="J1496" s="49">
        <v>82.457419999999999</v>
      </c>
      <c r="K1496" s="49">
        <v>1.287889E-2</v>
      </c>
      <c r="L1496" s="49">
        <v>1.2710030000000001E-2</v>
      </c>
      <c r="M1496" s="49">
        <v>3.8008100000000003E-2</v>
      </c>
      <c r="N1496" s="49">
        <v>-3.1524799999999999E-2</v>
      </c>
      <c r="O1496" s="49">
        <v>-8.0175170000000004E-2</v>
      </c>
      <c r="P1496" s="49">
        <v>-5.1669090000000001E-2</v>
      </c>
      <c r="Q1496" s="49">
        <v>-3.1524799999999999E-2</v>
      </c>
      <c r="R1496" s="49">
        <v>-1.138051E-2</v>
      </c>
      <c r="S1496" s="49">
        <v>1.712557E-2</v>
      </c>
      <c r="T1496" s="49" t="s">
        <v>19</v>
      </c>
      <c r="W1496" s="7"/>
    </row>
    <row r="1497" spans="1:23" x14ac:dyDescent="0.25">
      <c r="A1497" s="49" t="str">
        <f t="shared" si="23"/>
        <v>41850Other8_8All</v>
      </c>
      <c r="B1497" s="7">
        <v>41850</v>
      </c>
      <c r="C1497" s="49">
        <v>8</v>
      </c>
      <c r="D1497" s="49" t="s">
        <v>13</v>
      </c>
      <c r="E1497" s="49">
        <v>0.83527742000000005</v>
      </c>
      <c r="F1497" s="49">
        <v>0.83255646999999999</v>
      </c>
      <c r="G1497" s="49">
        <v>8</v>
      </c>
      <c r="H1497" s="49">
        <v>3395.6039999999998</v>
      </c>
      <c r="I1497" s="49">
        <v>33404.203999999998</v>
      </c>
      <c r="J1497" s="49">
        <v>72.96987</v>
      </c>
      <c r="K1497" s="49">
        <v>7.1383899999999997E-3</v>
      </c>
      <c r="L1497" s="49">
        <v>6.5800499999999996E-3</v>
      </c>
      <c r="M1497" s="49">
        <v>2.0388E-2</v>
      </c>
      <c r="N1497" s="49">
        <v>2.7209500000000002E-3</v>
      </c>
      <c r="O1497" s="49">
        <v>-2.3375690000000001E-2</v>
      </c>
      <c r="P1497" s="49">
        <v>-8.0846900000000003E-3</v>
      </c>
      <c r="Q1497" s="49">
        <v>2.7209500000000002E-3</v>
      </c>
      <c r="R1497" s="49">
        <v>1.352659E-2</v>
      </c>
      <c r="S1497" s="49">
        <v>2.8817590000000001E-2</v>
      </c>
      <c r="T1497" s="49" t="s">
        <v>19</v>
      </c>
      <c r="W1497" s="7"/>
    </row>
    <row r="1498" spans="1:23" x14ac:dyDescent="0.25">
      <c r="A1498" s="49" t="str">
        <f t="shared" si="23"/>
        <v>41850Other8_6All</v>
      </c>
      <c r="B1498" s="7">
        <v>41850</v>
      </c>
      <c r="C1498" s="49">
        <v>6</v>
      </c>
      <c r="D1498" s="49" t="s">
        <v>13</v>
      </c>
      <c r="E1498" s="49">
        <v>0.71973310999999995</v>
      </c>
      <c r="F1498" s="49">
        <v>0.71146025000000002</v>
      </c>
      <c r="G1498" s="49">
        <v>8</v>
      </c>
      <c r="H1498" s="49">
        <v>3395.6039999999998</v>
      </c>
      <c r="I1498" s="49">
        <v>33404.203999999998</v>
      </c>
      <c r="J1498" s="49">
        <v>71.55856</v>
      </c>
      <c r="K1498" s="49">
        <v>5.8255299999999998E-3</v>
      </c>
      <c r="L1498" s="49">
        <v>5.64439E-3</v>
      </c>
      <c r="M1498" s="49">
        <v>1.7037299999999998E-2</v>
      </c>
      <c r="N1498" s="49">
        <v>8.2728599999999999E-3</v>
      </c>
      <c r="O1498" s="49">
        <v>-1.3534879999999999E-2</v>
      </c>
      <c r="P1498" s="49">
        <v>-7.5690999999999996E-4</v>
      </c>
      <c r="Q1498" s="49">
        <v>8.2728599999999999E-3</v>
      </c>
      <c r="R1498" s="49">
        <v>1.7302629999999999E-2</v>
      </c>
      <c r="S1498" s="49">
        <v>3.0080599999999999E-2</v>
      </c>
      <c r="T1498" s="49" t="s">
        <v>19</v>
      </c>
      <c r="W1498" s="7"/>
    </row>
    <row r="1499" spans="1:23" x14ac:dyDescent="0.25">
      <c r="A1499" s="49" t="str">
        <f t="shared" si="23"/>
        <v>41850Other8_5All</v>
      </c>
      <c r="B1499" s="7">
        <v>41850</v>
      </c>
      <c r="C1499" s="49">
        <v>5</v>
      </c>
      <c r="D1499" s="49" t="s">
        <v>13</v>
      </c>
      <c r="E1499" s="49">
        <v>0.71168259</v>
      </c>
      <c r="F1499" s="49">
        <v>0.68213752000000005</v>
      </c>
      <c r="G1499" s="49">
        <v>8</v>
      </c>
      <c r="H1499" s="49">
        <v>3395.6039999999998</v>
      </c>
      <c r="I1499" s="49">
        <v>33404.203999999998</v>
      </c>
      <c r="J1499" s="49">
        <v>72.614609999999999</v>
      </c>
      <c r="K1499" s="49">
        <v>5.9283000000000001E-3</v>
      </c>
      <c r="L1499" s="49">
        <v>5.4630299999999998E-3</v>
      </c>
      <c r="M1499" s="49">
        <v>1.69296E-2</v>
      </c>
      <c r="N1499" s="49">
        <v>2.954507E-2</v>
      </c>
      <c r="O1499" s="49">
        <v>7.8751800000000007E-3</v>
      </c>
      <c r="P1499" s="49">
        <v>2.0572380000000001E-2</v>
      </c>
      <c r="Q1499" s="49">
        <v>2.954507E-2</v>
      </c>
      <c r="R1499" s="49">
        <v>3.8517759999999998E-2</v>
      </c>
      <c r="S1499" s="49">
        <v>5.1214959999999997E-2</v>
      </c>
      <c r="T1499" s="49" t="s">
        <v>19</v>
      </c>
      <c r="W1499" s="7"/>
    </row>
    <row r="1500" spans="1:23" x14ac:dyDescent="0.25">
      <c r="A1500" s="49" t="str">
        <f t="shared" si="23"/>
        <v>41850Other8_9All</v>
      </c>
      <c r="B1500" s="7">
        <v>41850</v>
      </c>
      <c r="C1500" s="49">
        <v>9</v>
      </c>
      <c r="D1500" s="49" t="s">
        <v>13</v>
      </c>
      <c r="E1500" s="49">
        <v>0.88217460999999997</v>
      </c>
      <c r="F1500" s="49">
        <v>0.87881061999999999</v>
      </c>
      <c r="G1500" s="49">
        <v>8</v>
      </c>
      <c r="H1500" s="49">
        <v>3395.6039999999998</v>
      </c>
      <c r="I1500" s="49">
        <v>33404.203999999998</v>
      </c>
      <c r="J1500" s="49">
        <v>75.636669999999995</v>
      </c>
      <c r="K1500" s="49">
        <v>7.7423300000000004E-3</v>
      </c>
      <c r="L1500" s="49">
        <v>7.6336199999999998E-3</v>
      </c>
      <c r="M1500" s="49">
        <v>2.2838500000000001E-2</v>
      </c>
      <c r="N1500" s="49">
        <v>3.3639899999999999E-3</v>
      </c>
      <c r="O1500" s="49">
        <v>-2.586929E-2</v>
      </c>
      <c r="P1500" s="49">
        <v>-8.7404200000000005E-3</v>
      </c>
      <c r="Q1500" s="49">
        <v>3.3639899999999999E-3</v>
      </c>
      <c r="R1500" s="49">
        <v>1.546839E-2</v>
      </c>
      <c r="S1500" s="49">
        <v>3.2597269999999998E-2</v>
      </c>
      <c r="T1500" s="49" t="s">
        <v>19</v>
      </c>
      <c r="W1500" s="7"/>
    </row>
    <row r="1501" spans="1:23" x14ac:dyDescent="0.25">
      <c r="A1501" s="49" t="str">
        <f t="shared" si="23"/>
        <v>41850Other8_3All</v>
      </c>
      <c r="B1501" s="7">
        <v>41850</v>
      </c>
      <c r="C1501" s="49">
        <v>3</v>
      </c>
      <c r="D1501" s="49" t="s">
        <v>13</v>
      </c>
      <c r="E1501" s="49">
        <v>0.77550171000000001</v>
      </c>
      <c r="F1501" s="49">
        <v>0.77181496000000005</v>
      </c>
      <c r="G1501" s="49">
        <v>8</v>
      </c>
      <c r="H1501" s="49">
        <v>3395.6039999999998</v>
      </c>
      <c r="I1501" s="49">
        <v>33404.203999999998</v>
      </c>
      <c r="J1501" s="49">
        <v>75.263959999999997</v>
      </c>
      <c r="K1501" s="49">
        <v>6.4880299999999997E-3</v>
      </c>
      <c r="L1501" s="49">
        <v>6.4074700000000002E-3</v>
      </c>
      <c r="M1501" s="49">
        <v>1.91542E-2</v>
      </c>
      <c r="N1501" s="49">
        <v>3.6867499999999999E-3</v>
      </c>
      <c r="O1501" s="49">
        <v>-2.0830629999999999E-2</v>
      </c>
      <c r="P1501" s="49">
        <v>-6.4649800000000004E-3</v>
      </c>
      <c r="Q1501" s="49">
        <v>3.6867499999999999E-3</v>
      </c>
      <c r="R1501" s="49">
        <v>1.383848E-2</v>
      </c>
      <c r="S1501" s="49">
        <v>2.8204130000000001E-2</v>
      </c>
      <c r="T1501" s="49" t="s">
        <v>19</v>
      </c>
      <c r="W1501" s="7"/>
    </row>
    <row r="1502" spans="1:23" x14ac:dyDescent="0.25">
      <c r="A1502" s="49" t="str">
        <f t="shared" si="23"/>
        <v>41850Other8_1All</v>
      </c>
      <c r="B1502" s="7">
        <v>41850</v>
      </c>
      <c r="C1502" s="49">
        <v>1</v>
      </c>
      <c r="D1502" s="49" t="s">
        <v>13</v>
      </c>
      <c r="E1502" s="49">
        <v>1.0225047</v>
      </c>
      <c r="F1502" s="49">
        <v>0.98279256999999998</v>
      </c>
      <c r="G1502" s="49">
        <v>8</v>
      </c>
      <c r="H1502" s="49">
        <v>3395.6039999999998</v>
      </c>
      <c r="I1502" s="49">
        <v>33404.203999999998</v>
      </c>
      <c r="J1502" s="49">
        <v>78.438640000000007</v>
      </c>
      <c r="K1502" s="49">
        <v>8.7165699999999999E-3</v>
      </c>
      <c r="L1502" s="49">
        <v>8.0975200000000004E-3</v>
      </c>
      <c r="M1502" s="49">
        <v>2.4985500000000001E-2</v>
      </c>
      <c r="N1502" s="49">
        <v>3.9712129999999998E-2</v>
      </c>
      <c r="O1502" s="49">
        <v>7.7306900000000001E-3</v>
      </c>
      <c r="P1502" s="49">
        <v>2.6469820000000002E-2</v>
      </c>
      <c r="Q1502" s="49">
        <v>3.9712129999999998E-2</v>
      </c>
      <c r="R1502" s="49">
        <v>5.295445E-2</v>
      </c>
      <c r="S1502" s="49">
        <v>7.1693569999999998E-2</v>
      </c>
      <c r="T1502" s="49" t="s">
        <v>19</v>
      </c>
      <c r="W1502" s="7"/>
    </row>
    <row r="1503" spans="1:23" x14ac:dyDescent="0.25">
      <c r="A1503" s="49" t="str">
        <f t="shared" si="23"/>
        <v>41850Other8_15All</v>
      </c>
      <c r="B1503" s="7">
        <v>41850</v>
      </c>
      <c r="C1503" s="49">
        <v>15</v>
      </c>
      <c r="D1503" s="49" t="s">
        <v>13</v>
      </c>
      <c r="E1503" s="49">
        <v>2.1981815999999998</v>
      </c>
      <c r="F1503" s="49">
        <v>2.2006334999999999</v>
      </c>
      <c r="G1503" s="49">
        <v>8</v>
      </c>
      <c r="H1503" s="49">
        <v>3395.6039999999998</v>
      </c>
      <c r="I1503" s="49">
        <v>33404.203999999998</v>
      </c>
      <c r="J1503" s="49">
        <v>96.090900000000005</v>
      </c>
      <c r="K1503" s="49">
        <v>1.6972919999999999E-2</v>
      </c>
      <c r="L1503" s="49">
        <v>1.6300930000000002E-2</v>
      </c>
      <c r="M1503" s="49">
        <v>4.9426999999999999E-2</v>
      </c>
      <c r="N1503" s="49">
        <v>-2.4518999999999999E-3</v>
      </c>
      <c r="O1503" s="49">
        <v>-6.5718460000000006E-2</v>
      </c>
      <c r="P1503" s="49">
        <v>-2.864821E-2</v>
      </c>
      <c r="Q1503" s="49">
        <v>-2.4518999999999999E-3</v>
      </c>
      <c r="R1503" s="49">
        <v>2.3744410000000001E-2</v>
      </c>
      <c r="S1503" s="49">
        <v>6.081466E-2</v>
      </c>
      <c r="T1503" s="49" t="s">
        <v>19</v>
      </c>
      <c r="W1503" s="7"/>
    </row>
    <row r="1504" spans="1:23" x14ac:dyDescent="0.25">
      <c r="A1504" s="49" t="str">
        <f t="shared" si="23"/>
        <v>41850Other8_2All</v>
      </c>
      <c r="B1504" s="7">
        <v>41850</v>
      </c>
      <c r="C1504" s="49">
        <v>2</v>
      </c>
      <c r="D1504" s="49" t="s">
        <v>13</v>
      </c>
      <c r="E1504" s="49">
        <v>0.87298779000000004</v>
      </c>
      <c r="F1504" s="49">
        <v>0.85815010000000003</v>
      </c>
      <c r="G1504" s="49">
        <v>8</v>
      </c>
      <c r="H1504" s="49">
        <v>3395.6039999999998</v>
      </c>
      <c r="I1504" s="49">
        <v>33404.203999999998</v>
      </c>
      <c r="J1504" s="49">
        <v>76.581180000000003</v>
      </c>
      <c r="K1504" s="49">
        <v>7.3165900000000004E-3</v>
      </c>
      <c r="L1504" s="49">
        <v>7.1737900000000002E-3</v>
      </c>
      <c r="M1504" s="49">
        <v>2.1523199999999999E-2</v>
      </c>
      <c r="N1504" s="49">
        <v>1.4837690000000001E-2</v>
      </c>
      <c r="O1504" s="49">
        <v>-1.2712009999999999E-2</v>
      </c>
      <c r="P1504" s="49">
        <v>3.4303900000000002E-3</v>
      </c>
      <c r="Q1504" s="49">
        <v>1.4837690000000001E-2</v>
      </c>
      <c r="R1504" s="49">
        <v>2.6244989999999999E-2</v>
      </c>
      <c r="S1504" s="49">
        <v>4.2387389999999997E-2</v>
      </c>
      <c r="T1504" s="49" t="s">
        <v>19</v>
      </c>
      <c r="W1504" s="7"/>
    </row>
    <row r="1505" spans="1:23" x14ac:dyDescent="0.25">
      <c r="A1505" s="49" t="str">
        <f t="shared" si="23"/>
        <v>41850Other8_13All</v>
      </c>
      <c r="B1505" s="7">
        <v>41850</v>
      </c>
      <c r="C1505" s="49">
        <v>13</v>
      </c>
      <c r="D1505" s="49" t="s">
        <v>13</v>
      </c>
      <c r="E1505" s="49">
        <v>1.5729447000000001</v>
      </c>
      <c r="F1505" s="49">
        <v>1.5802099999999999</v>
      </c>
      <c r="G1505" s="49">
        <v>8</v>
      </c>
      <c r="H1505" s="49">
        <v>3395.6039999999998</v>
      </c>
      <c r="I1505" s="49">
        <v>33404.203999999998</v>
      </c>
      <c r="J1505" s="49">
        <v>90.971890000000002</v>
      </c>
      <c r="K1505" s="49">
        <v>1.4323499999999999E-2</v>
      </c>
      <c r="L1505" s="49">
        <v>1.4041029999999999E-2</v>
      </c>
      <c r="M1505" s="49">
        <v>4.2131000000000002E-2</v>
      </c>
      <c r="N1505" s="49">
        <v>-7.2652999999999997E-3</v>
      </c>
      <c r="O1505" s="49">
        <v>-6.1192980000000001E-2</v>
      </c>
      <c r="P1505" s="49">
        <v>-2.959473E-2</v>
      </c>
      <c r="Q1505" s="49">
        <v>-7.2652999999999997E-3</v>
      </c>
      <c r="R1505" s="49">
        <v>1.506413E-2</v>
      </c>
      <c r="S1505" s="49">
        <v>4.6662380000000003E-2</v>
      </c>
      <c r="T1505" s="49" t="s">
        <v>19</v>
      </c>
      <c r="W1505" s="7"/>
    </row>
    <row r="1506" spans="1:23" x14ac:dyDescent="0.25">
      <c r="A1506" s="49" t="str">
        <f t="shared" si="23"/>
        <v>41850Other8_19All</v>
      </c>
      <c r="B1506" s="7">
        <v>41850</v>
      </c>
      <c r="C1506" s="49">
        <v>19</v>
      </c>
      <c r="D1506" s="49" t="s">
        <v>13</v>
      </c>
      <c r="E1506" s="49">
        <v>2.8529376000000002</v>
      </c>
      <c r="F1506" s="49">
        <v>2.3520321000000002</v>
      </c>
      <c r="G1506" s="49">
        <v>8</v>
      </c>
      <c r="H1506" s="49">
        <v>3395.6039999999998</v>
      </c>
      <c r="I1506" s="49">
        <v>33404.203999999998</v>
      </c>
      <c r="J1506" s="49">
        <v>97.679789999999997</v>
      </c>
      <c r="K1506" s="49">
        <v>1.6914599999999998E-2</v>
      </c>
      <c r="L1506" s="49">
        <v>1.3750149999999999E-2</v>
      </c>
      <c r="M1506" s="49">
        <v>4.5756999999999999E-2</v>
      </c>
      <c r="N1506" s="49">
        <v>0.5009055</v>
      </c>
      <c r="O1506" s="49">
        <v>0.44233654</v>
      </c>
      <c r="P1506" s="49">
        <v>0.47665428999999998</v>
      </c>
      <c r="Q1506" s="49">
        <v>0.5009055</v>
      </c>
      <c r="R1506" s="49">
        <v>0.52515670999999997</v>
      </c>
      <c r="S1506" s="49">
        <v>0.55947446000000001</v>
      </c>
      <c r="T1506" s="49" t="s">
        <v>19</v>
      </c>
      <c r="W1506" s="7"/>
    </row>
    <row r="1507" spans="1:23" x14ac:dyDescent="0.25">
      <c r="A1507" s="49" t="str">
        <f t="shared" si="23"/>
        <v>41850Other8_11All</v>
      </c>
      <c r="B1507" s="7">
        <v>41850</v>
      </c>
      <c r="C1507" s="49">
        <v>11</v>
      </c>
      <c r="D1507" s="49" t="s">
        <v>13</v>
      </c>
      <c r="E1507" s="49">
        <v>1.0986302999999999</v>
      </c>
      <c r="F1507" s="49">
        <v>1.1170838999999999</v>
      </c>
      <c r="G1507" s="49">
        <v>8</v>
      </c>
      <c r="H1507" s="49">
        <v>3395.6039999999998</v>
      </c>
      <c r="I1507" s="49">
        <v>33404.203999999998</v>
      </c>
      <c r="J1507" s="49">
        <v>84.004589999999993</v>
      </c>
      <c r="K1507" s="49">
        <v>1.083948E-2</v>
      </c>
      <c r="L1507" s="49">
        <v>1.0917700000000001E-2</v>
      </c>
      <c r="M1507" s="49">
        <v>3.2318600000000003E-2</v>
      </c>
      <c r="N1507" s="49">
        <v>-1.8453600000000001E-2</v>
      </c>
      <c r="O1507" s="49">
        <v>-5.9821409999999998E-2</v>
      </c>
      <c r="P1507" s="49">
        <v>-3.5582460000000003E-2</v>
      </c>
      <c r="Q1507" s="49">
        <v>-1.8453600000000001E-2</v>
      </c>
      <c r="R1507" s="49">
        <v>-1.32474E-3</v>
      </c>
      <c r="S1507" s="49">
        <v>2.2914210000000001E-2</v>
      </c>
      <c r="T1507" s="49" t="s">
        <v>19</v>
      </c>
      <c r="W1507" s="7"/>
    </row>
    <row r="1508" spans="1:23" x14ac:dyDescent="0.25">
      <c r="A1508" s="49" t="str">
        <f t="shared" si="23"/>
        <v>41850Other8_14All</v>
      </c>
      <c r="B1508" s="7">
        <v>41850</v>
      </c>
      <c r="C1508" s="49">
        <v>14</v>
      </c>
      <c r="D1508" s="49" t="s">
        <v>13</v>
      </c>
      <c r="E1508" s="49">
        <v>1.9027744</v>
      </c>
      <c r="F1508" s="49">
        <v>1.8928674000000001</v>
      </c>
      <c r="G1508" s="49">
        <v>8</v>
      </c>
      <c r="H1508" s="49">
        <v>3395.6039999999998</v>
      </c>
      <c r="I1508" s="49">
        <v>33404.203999999998</v>
      </c>
      <c r="J1508" s="49">
        <v>93.893590000000003</v>
      </c>
      <c r="K1508" s="49">
        <v>1.608683E-2</v>
      </c>
      <c r="L1508" s="49">
        <v>1.53916E-2</v>
      </c>
      <c r="M1508" s="49">
        <v>4.6761200000000003E-2</v>
      </c>
      <c r="N1508" s="49">
        <v>9.9069999999999991E-3</v>
      </c>
      <c r="O1508" s="49">
        <v>-4.994734E-2</v>
      </c>
      <c r="P1508" s="49">
        <v>-1.4876439999999999E-2</v>
      </c>
      <c r="Q1508" s="49">
        <v>9.9069999999999991E-3</v>
      </c>
      <c r="R1508" s="49">
        <v>3.4690440000000003E-2</v>
      </c>
      <c r="S1508" s="49">
        <v>6.9761340000000005E-2</v>
      </c>
      <c r="T1508" s="49" t="s">
        <v>19</v>
      </c>
      <c r="W1508" s="7"/>
    </row>
    <row r="1509" spans="1:23" x14ac:dyDescent="0.25">
      <c r="A1509" s="49" t="str">
        <f t="shared" si="23"/>
        <v>41850Other8_18All</v>
      </c>
      <c r="B1509" s="7">
        <v>41850</v>
      </c>
      <c r="C1509" s="49">
        <v>18</v>
      </c>
      <c r="D1509" s="49" t="s">
        <v>13</v>
      </c>
      <c r="E1509" s="49">
        <v>2.8691504999999999</v>
      </c>
      <c r="F1509" s="49">
        <v>2.6623117000000001</v>
      </c>
      <c r="G1509" s="49">
        <v>8</v>
      </c>
      <c r="H1509" s="49">
        <v>3395.6039999999998</v>
      </c>
      <c r="I1509" s="49">
        <v>33404.203999999998</v>
      </c>
      <c r="J1509" s="49">
        <v>98.848920000000007</v>
      </c>
      <c r="K1509" s="49">
        <v>1.7171550000000001E-2</v>
      </c>
      <c r="L1509" s="49">
        <v>1.5988430000000001E-2</v>
      </c>
      <c r="M1509" s="49">
        <v>4.9273699999999997E-2</v>
      </c>
      <c r="N1509" s="49">
        <v>0.20683879999999999</v>
      </c>
      <c r="O1509" s="49">
        <v>0.14376845999999999</v>
      </c>
      <c r="P1509" s="49">
        <v>0.18072373999999999</v>
      </c>
      <c r="Q1509" s="49">
        <v>0.20683879999999999</v>
      </c>
      <c r="R1509" s="49">
        <v>0.23295386000000001</v>
      </c>
      <c r="S1509" s="49">
        <v>0.26990913999999999</v>
      </c>
      <c r="T1509" s="49" t="s">
        <v>19</v>
      </c>
      <c r="W1509" s="7"/>
    </row>
    <row r="1510" spans="1:23" x14ac:dyDescent="0.25">
      <c r="A1510" s="49" t="str">
        <f t="shared" si="23"/>
        <v>41850Other8_24All</v>
      </c>
      <c r="B1510" s="7">
        <v>41850</v>
      </c>
      <c r="C1510" s="49">
        <v>24</v>
      </c>
      <c r="D1510" s="49" t="s">
        <v>13</v>
      </c>
      <c r="E1510" s="49">
        <v>1.3280666000000001</v>
      </c>
      <c r="F1510" s="49">
        <v>1.3456047</v>
      </c>
      <c r="G1510" s="49">
        <v>8</v>
      </c>
      <c r="H1510" s="49">
        <v>3395.6039999999998</v>
      </c>
      <c r="I1510" s="49">
        <v>33404.203999999998</v>
      </c>
      <c r="J1510" s="49">
        <v>79.264340000000004</v>
      </c>
      <c r="K1510" s="49">
        <v>1.089385E-2</v>
      </c>
      <c r="L1510" s="49">
        <v>1.079696E-2</v>
      </c>
      <c r="M1510" s="49">
        <v>3.2218200000000002E-2</v>
      </c>
      <c r="N1510" s="49">
        <v>-1.7538100000000001E-2</v>
      </c>
      <c r="O1510" s="49">
        <v>-5.87774E-2</v>
      </c>
      <c r="P1510" s="49">
        <v>-3.4613749999999999E-2</v>
      </c>
      <c r="Q1510" s="49">
        <v>-1.7538100000000001E-2</v>
      </c>
      <c r="R1510" s="49">
        <v>-4.6244999999999999E-4</v>
      </c>
      <c r="S1510" s="49">
        <v>2.3701199999999999E-2</v>
      </c>
      <c r="T1510" s="49" t="s">
        <v>19</v>
      </c>
      <c r="W1510" s="7"/>
    </row>
    <row r="1511" spans="1:23" x14ac:dyDescent="0.25">
      <c r="A1511" s="49" t="str">
        <f t="shared" si="23"/>
        <v>41850Other8_21All</v>
      </c>
      <c r="B1511" s="7">
        <v>41850</v>
      </c>
      <c r="C1511" s="49">
        <v>21</v>
      </c>
      <c r="D1511" s="49" t="s">
        <v>13</v>
      </c>
      <c r="E1511" s="49">
        <v>2.4618964999999999</v>
      </c>
      <c r="F1511" s="49">
        <v>2.6234489000000001</v>
      </c>
      <c r="G1511" s="49">
        <v>8</v>
      </c>
      <c r="H1511" s="49">
        <v>3395.6039999999998</v>
      </c>
      <c r="I1511" s="49">
        <v>33404.203999999998</v>
      </c>
      <c r="J1511" s="49">
        <v>90.214939999999999</v>
      </c>
      <c r="K1511" s="49">
        <v>1.580929E-2</v>
      </c>
      <c r="L1511" s="49">
        <v>1.5565209999999999E-2</v>
      </c>
      <c r="M1511" s="49">
        <v>4.6601700000000003E-2</v>
      </c>
      <c r="N1511" s="49">
        <v>-0.16155240000000001</v>
      </c>
      <c r="O1511" s="49">
        <v>-0.22120258000000001</v>
      </c>
      <c r="P1511" s="49">
        <v>-0.18625130000000001</v>
      </c>
      <c r="Q1511" s="49">
        <v>-0.16155240000000001</v>
      </c>
      <c r="R1511" s="49">
        <v>-0.13685349999999999</v>
      </c>
      <c r="S1511" s="49">
        <v>-0.10190222</v>
      </c>
      <c r="T1511" s="49" t="s">
        <v>19</v>
      </c>
      <c r="W1511" s="7"/>
    </row>
    <row r="1512" spans="1:23" x14ac:dyDescent="0.25">
      <c r="A1512" s="49" t="str">
        <f t="shared" si="23"/>
        <v>41850Other8_20All</v>
      </c>
      <c r="B1512" s="7">
        <v>41850</v>
      </c>
      <c r="C1512" s="49">
        <v>20</v>
      </c>
      <c r="D1512" s="49" t="s">
        <v>13</v>
      </c>
      <c r="E1512" s="49">
        <v>2.6936327000000002</v>
      </c>
      <c r="F1512" s="49">
        <v>2.9281019000000001</v>
      </c>
      <c r="G1512" s="49">
        <v>8</v>
      </c>
      <c r="H1512" s="49">
        <v>3395.6039999999998</v>
      </c>
      <c r="I1512" s="49">
        <v>33404.203999999998</v>
      </c>
      <c r="J1512" s="49">
        <v>94.386279999999999</v>
      </c>
      <c r="K1512" s="49">
        <v>1.6110599999999999E-2</v>
      </c>
      <c r="L1512" s="49">
        <v>1.5990890000000001E-2</v>
      </c>
      <c r="M1512" s="49">
        <v>4.7681800000000003E-2</v>
      </c>
      <c r="N1512" s="49">
        <v>-0.23446919999999999</v>
      </c>
      <c r="O1512" s="49">
        <v>-0.29550189999999998</v>
      </c>
      <c r="P1512" s="49">
        <v>-0.25974055000000001</v>
      </c>
      <c r="Q1512" s="49">
        <v>-0.23446919999999999</v>
      </c>
      <c r="R1512" s="49">
        <v>-0.20919784999999999</v>
      </c>
      <c r="S1512" s="49">
        <v>-0.17343649999999999</v>
      </c>
      <c r="T1512" s="49" t="s">
        <v>19</v>
      </c>
      <c r="W1512" s="7"/>
    </row>
    <row r="1513" spans="1:23" x14ac:dyDescent="0.25">
      <c r="A1513" s="49" t="str">
        <f t="shared" si="23"/>
        <v>41850Other8_10All</v>
      </c>
      <c r="B1513" s="7">
        <v>41850</v>
      </c>
      <c r="C1513" s="49">
        <v>10</v>
      </c>
      <c r="D1513" s="49" t="s">
        <v>13</v>
      </c>
      <c r="E1513" s="49">
        <v>0.97911298000000002</v>
      </c>
      <c r="F1513" s="49">
        <v>0.97278469999999995</v>
      </c>
      <c r="G1513" s="49">
        <v>8</v>
      </c>
      <c r="H1513" s="49">
        <v>3395.6039999999998</v>
      </c>
      <c r="I1513" s="49">
        <v>33404.203999999998</v>
      </c>
      <c r="J1513" s="49">
        <v>79.604280000000003</v>
      </c>
      <c r="K1513" s="49">
        <v>9.1416699999999993E-3</v>
      </c>
      <c r="L1513" s="49">
        <v>9.2619799999999995E-3</v>
      </c>
      <c r="M1513" s="49">
        <v>2.73382E-2</v>
      </c>
      <c r="N1513" s="49">
        <v>6.3282800000000004E-3</v>
      </c>
      <c r="O1513" s="49">
        <v>-2.8664619999999998E-2</v>
      </c>
      <c r="P1513" s="49">
        <v>-8.16097E-3</v>
      </c>
      <c r="Q1513" s="49">
        <v>6.3282800000000004E-3</v>
      </c>
      <c r="R1513" s="49">
        <v>2.0817530000000001E-2</v>
      </c>
      <c r="S1513" s="49">
        <v>4.1321179999999999E-2</v>
      </c>
      <c r="T1513" s="49" t="s">
        <v>19</v>
      </c>
      <c r="W1513" s="7"/>
    </row>
    <row r="1514" spans="1:23" x14ac:dyDescent="0.25">
      <c r="A1514" s="49" t="str">
        <f t="shared" si="23"/>
        <v>41850Other9_3All</v>
      </c>
      <c r="B1514" s="7">
        <v>41850</v>
      </c>
      <c r="C1514" s="49">
        <v>3</v>
      </c>
      <c r="D1514" s="49" t="s">
        <v>13</v>
      </c>
      <c r="E1514" s="49">
        <v>0.77550171000000001</v>
      </c>
      <c r="F1514" s="49">
        <v>0.76532217000000002</v>
      </c>
      <c r="G1514" s="49">
        <v>9</v>
      </c>
      <c r="H1514" s="49">
        <v>3271.7429999999999</v>
      </c>
      <c r="I1514" s="49">
        <v>33404.203999999998</v>
      </c>
      <c r="J1514" s="49">
        <v>75.263959999999997</v>
      </c>
      <c r="K1514" s="49">
        <v>6.4880299999999997E-3</v>
      </c>
      <c r="L1514" s="49">
        <v>6.2733700000000003E-3</v>
      </c>
      <c r="M1514" s="49">
        <v>1.8984999999999998E-2</v>
      </c>
      <c r="N1514" s="49">
        <v>1.0179540000000001E-2</v>
      </c>
      <c r="O1514" s="49">
        <v>-1.412126E-2</v>
      </c>
      <c r="P1514" s="49">
        <v>1.1749E-4</v>
      </c>
      <c r="Q1514" s="49">
        <v>1.0179540000000001E-2</v>
      </c>
      <c r="R1514" s="49">
        <v>2.024159E-2</v>
      </c>
      <c r="S1514" s="49">
        <v>3.4480339999999998E-2</v>
      </c>
      <c r="T1514" s="49" t="s">
        <v>19</v>
      </c>
      <c r="W1514" s="7"/>
    </row>
    <row r="1515" spans="1:23" x14ac:dyDescent="0.25">
      <c r="A1515" s="49" t="str">
        <f t="shared" si="23"/>
        <v>41850Other9_20All</v>
      </c>
      <c r="B1515" s="7">
        <v>41850</v>
      </c>
      <c r="C1515" s="49">
        <v>20</v>
      </c>
      <c r="D1515" s="49" t="s">
        <v>13</v>
      </c>
      <c r="E1515" s="49">
        <v>2.6936327000000002</v>
      </c>
      <c r="F1515" s="49">
        <v>2.2684319999999998</v>
      </c>
      <c r="G1515" s="49">
        <v>9</v>
      </c>
      <c r="H1515" s="49">
        <v>3271.7429999999999</v>
      </c>
      <c r="I1515" s="49">
        <v>33404.203999999998</v>
      </c>
      <c r="J1515" s="49">
        <v>94.386279999999999</v>
      </c>
      <c r="K1515" s="49">
        <v>1.6110599999999999E-2</v>
      </c>
      <c r="L1515" s="49">
        <v>1.3065469999999999E-2</v>
      </c>
      <c r="M1515" s="49">
        <v>4.3595500000000002E-2</v>
      </c>
      <c r="N1515" s="49">
        <v>0.42520069999999999</v>
      </c>
      <c r="O1515" s="49">
        <v>0.36939845999999998</v>
      </c>
      <c r="P1515" s="49">
        <v>0.40209508999999999</v>
      </c>
      <c r="Q1515" s="49">
        <v>0.42520069999999999</v>
      </c>
      <c r="R1515" s="49">
        <v>0.44830631999999998</v>
      </c>
      <c r="S1515" s="49">
        <v>0.48100293999999999</v>
      </c>
      <c r="T1515" s="49" t="s">
        <v>19</v>
      </c>
      <c r="W1515" s="7"/>
    </row>
    <row r="1516" spans="1:23" x14ac:dyDescent="0.25">
      <c r="A1516" s="49" t="str">
        <f t="shared" si="23"/>
        <v>41850Other9_22All</v>
      </c>
      <c r="B1516" s="7">
        <v>41850</v>
      </c>
      <c r="C1516" s="49">
        <v>22</v>
      </c>
      <c r="D1516" s="49" t="s">
        <v>13</v>
      </c>
      <c r="E1516" s="49">
        <v>2.1772005999999999</v>
      </c>
      <c r="F1516" s="49">
        <v>2.3085179999999998</v>
      </c>
      <c r="G1516" s="49">
        <v>9</v>
      </c>
      <c r="H1516" s="49">
        <v>3271.7429999999999</v>
      </c>
      <c r="I1516" s="49">
        <v>33404.203999999998</v>
      </c>
      <c r="J1516" s="49">
        <v>86.400959999999998</v>
      </c>
      <c r="K1516" s="49">
        <v>1.4321199999999999E-2</v>
      </c>
      <c r="L1516" s="49">
        <v>1.483369E-2</v>
      </c>
      <c r="M1516" s="49">
        <v>4.3389299999999999E-2</v>
      </c>
      <c r="N1516" s="49">
        <v>-0.1313174</v>
      </c>
      <c r="O1516" s="49">
        <v>-0.18685570000000001</v>
      </c>
      <c r="P1516" s="49">
        <v>-0.15431373000000001</v>
      </c>
      <c r="Q1516" s="49">
        <v>-0.1313174</v>
      </c>
      <c r="R1516" s="49">
        <v>-0.10832107000000001</v>
      </c>
      <c r="S1516" s="49">
        <v>-7.5779100000000002E-2</v>
      </c>
      <c r="T1516" s="49" t="s">
        <v>19</v>
      </c>
      <c r="W1516" s="7"/>
    </row>
    <row r="1517" spans="1:23" x14ac:dyDescent="0.25">
      <c r="A1517" s="49" t="str">
        <f t="shared" si="23"/>
        <v>41850Other9_19All</v>
      </c>
      <c r="B1517" s="7">
        <v>41850</v>
      </c>
      <c r="C1517" s="49">
        <v>19</v>
      </c>
      <c r="D1517" s="49" t="s">
        <v>13</v>
      </c>
      <c r="E1517" s="49">
        <v>2.8529376000000002</v>
      </c>
      <c r="F1517" s="49">
        <v>2.7223426000000002</v>
      </c>
      <c r="G1517" s="49">
        <v>9</v>
      </c>
      <c r="H1517" s="49">
        <v>3271.7429999999999</v>
      </c>
      <c r="I1517" s="49">
        <v>33404.203999999998</v>
      </c>
      <c r="J1517" s="49">
        <v>97.679789999999997</v>
      </c>
      <c r="K1517" s="49">
        <v>1.6914599999999998E-2</v>
      </c>
      <c r="L1517" s="49">
        <v>1.5690519999999999E-2</v>
      </c>
      <c r="M1517" s="49">
        <v>4.8523200000000002E-2</v>
      </c>
      <c r="N1517" s="49">
        <v>0.13059499999999999</v>
      </c>
      <c r="O1517" s="49">
        <v>6.8485299999999999E-2</v>
      </c>
      <c r="P1517" s="49">
        <v>0.1048777</v>
      </c>
      <c r="Q1517" s="49">
        <v>0.13059499999999999</v>
      </c>
      <c r="R1517" s="49">
        <v>0.15631229999999999</v>
      </c>
      <c r="S1517" s="49">
        <v>0.19270470000000001</v>
      </c>
      <c r="T1517" s="49" t="s">
        <v>19</v>
      </c>
      <c r="W1517" s="7"/>
    </row>
    <row r="1518" spans="1:23" x14ac:dyDescent="0.25">
      <c r="A1518" s="49" t="str">
        <f t="shared" si="23"/>
        <v>41850Other9_12All</v>
      </c>
      <c r="B1518" s="7">
        <v>41850</v>
      </c>
      <c r="C1518" s="49">
        <v>12</v>
      </c>
      <c r="D1518" s="49" t="s">
        <v>13</v>
      </c>
      <c r="E1518" s="49">
        <v>1.2897616999999999</v>
      </c>
      <c r="F1518" s="49">
        <v>1.3006202</v>
      </c>
      <c r="G1518" s="49">
        <v>9</v>
      </c>
      <c r="H1518" s="49">
        <v>3271.7429999999999</v>
      </c>
      <c r="I1518" s="49">
        <v>33404.203999999998</v>
      </c>
      <c r="J1518" s="49">
        <v>87.313450000000003</v>
      </c>
      <c r="K1518" s="49">
        <v>1.240784E-2</v>
      </c>
      <c r="L1518" s="49">
        <v>1.2590230000000001E-2</v>
      </c>
      <c r="M1518" s="49">
        <v>3.71943E-2</v>
      </c>
      <c r="N1518" s="49">
        <v>-1.08585E-2</v>
      </c>
      <c r="O1518" s="49">
        <v>-5.8467199999999997E-2</v>
      </c>
      <c r="P1518" s="49">
        <v>-3.0571480000000002E-2</v>
      </c>
      <c r="Q1518" s="49">
        <v>-1.08585E-2</v>
      </c>
      <c r="R1518" s="49">
        <v>8.8544799999999996E-3</v>
      </c>
      <c r="S1518" s="49">
        <v>3.6750199999999997E-2</v>
      </c>
      <c r="T1518" s="49" t="s">
        <v>19</v>
      </c>
      <c r="W1518" s="7"/>
    </row>
    <row r="1519" spans="1:23" x14ac:dyDescent="0.25">
      <c r="A1519" s="49" t="str">
        <f t="shared" si="23"/>
        <v>41850Other9_23All</v>
      </c>
      <c r="B1519" s="7">
        <v>41850</v>
      </c>
      <c r="C1519" s="49">
        <v>23</v>
      </c>
      <c r="D1519" s="49" t="s">
        <v>13</v>
      </c>
      <c r="E1519" s="49">
        <v>1.7223501000000001</v>
      </c>
      <c r="F1519" s="49">
        <v>1.7658939</v>
      </c>
      <c r="G1519" s="49">
        <v>9</v>
      </c>
      <c r="H1519" s="49">
        <v>3271.7429999999999</v>
      </c>
      <c r="I1519" s="49">
        <v>33404.203999999998</v>
      </c>
      <c r="J1519" s="49">
        <v>82.457419999999999</v>
      </c>
      <c r="K1519" s="49">
        <v>1.287889E-2</v>
      </c>
      <c r="L1519" s="49">
        <v>1.295902E-2</v>
      </c>
      <c r="M1519" s="49">
        <v>3.8441400000000001E-2</v>
      </c>
      <c r="N1519" s="49">
        <v>-4.3543800000000001E-2</v>
      </c>
      <c r="O1519" s="49">
        <v>-9.2748789999999998E-2</v>
      </c>
      <c r="P1519" s="49">
        <v>-6.3917740000000001E-2</v>
      </c>
      <c r="Q1519" s="49">
        <v>-4.3543800000000001E-2</v>
      </c>
      <c r="R1519" s="49">
        <v>-2.316986E-2</v>
      </c>
      <c r="S1519" s="49">
        <v>5.66119E-3</v>
      </c>
      <c r="T1519" s="49" t="s">
        <v>19</v>
      </c>
      <c r="W1519" s="7"/>
    </row>
    <row r="1520" spans="1:23" x14ac:dyDescent="0.25">
      <c r="A1520" s="49" t="str">
        <f t="shared" si="23"/>
        <v>41850Other9_8All</v>
      </c>
      <c r="B1520" s="7">
        <v>41850</v>
      </c>
      <c r="C1520" s="49">
        <v>8</v>
      </c>
      <c r="D1520" s="49" t="s">
        <v>13</v>
      </c>
      <c r="E1520" s="49">
        <v>0.83527742000000005</v>
      </c>
      <c r="F1520" s="49">
        <v>0.83785145000000005</v>
      </c>
      <c r="G1520" s="49">
        <v>9</v>
      </c>
      <c r="H1520" s="49">
        <v>3271.7429999999999</v>
      </c>
      <c r="I1520" s="49">
        <v>33404.203999999998</v>
      </c>
      <c r="J1520" s="49">
        <v>72.96987</v>
      </c>
      <c r="K1520" s="49">
        <v>7.1383899999999997E-3</v>
      </c>
      <c r="L1520" s="49">
        <v>7.0457699999999998E-3</v>
      </c>
      <c r="M1520" s="49">
        <v>2.11013E-2</v>
      </c>
      <c r="N1520" s="49">
        <v>-2.5740300000000002E-3</v>
      </c>
      <c r="O1520" s="49">
        <v>-2.9583689999999999E-2</v>
      </c>
      <c r="P1520" s="49">
        <v>-1.3757719999999999E-2</v>
      </c>
      <c r="Q1520" s="49">
        <v>-2.5740300000000002E-3</v>
      </c>
      <c r="R1520" s="49">
        <v>8.6096599999999999E-3</v>
      </c>
      <c r="S1520" s="49">
        <v>2.443563E-2</v>
      </c>
      <c r="T1520" s="49" t="s">
        <v>19</v>
      </c>
      <c r="W1520" s="7"/>
    </row>
    <row r="1521" spans="1:23" x14ac:dyDescent="0.25">
      <c r="A1521" s="49" t="str">
        <f t="shared" si="23"/>
        <v>41850Other9_14All</v>
      </c>
      <c r="B1521" s="7">
        <v>41850</v>
      </c>
      <c r="C1521" s="49">
        <v>14</v>
      </c>
      <c r="D1521" s="49" t="s">
        <v>13</v>
      </c>
      <c r="E1521" s="49">
        <v>1.9027744</v>
      </c>
      <c r="F1521" s="49">
        <v>1.9088932000000001</v>
      </c>
      <c r="G1521" s="49">
        <v>9</v>
      </c>
      <c r="H1521" s="49">
        <v>3271.7429999999999</v>
      </c>
      <c r="I1521" s="49">
        <v>33404.203999999998</v>
      </c>
      <c r="J1521" s="49">
        <v>93.893590000000003</v>
      </c>
      <c r="K1521" s="49">
        <v>1.608683E-2</v>
      </c>
      <c r="L1521" s="49">
        <v>1.592122E-2</v>
      </c>
      <c r="M1521" s="49">
        <v>4.7617600000000003E-2</v>
      </c>
      <c r="N1521" s="49">
        <v>-6.1187999999999998E-3</v>
      </c>
      <c r="O1521" s="49">
        <v>-6.7069329999999996E-2</v>
      </c>
      <c r="P1521" s="49">
        <v>-3.1356130000000003E-2</v>
      </c>
      <c r="Q1521" s="49">
        <v>-6.1187999999999998E-3</v>
      </c>
      <c r="R1521" s="49">
        <v>1.9118530000000002E-2</v>
      </c>
      <c r="S1521" s="49">
        <v>5.4831730000000002E-2</v>
      </c>
      <c r="T1521" s="49" t="s">
        <v>19</v>
      </c>
      <c r="W1521" s="7"/>
    </row>
    <row r="1522" spans="1:23" x14ac:dyDescent="0.25">
      <c r="A1522" s="49" t="str">
        <f t="shared" si="23"/>
        <v>41850Other9_21All</v>
      </c>
      <c r="B1522" s="7">
        <v>41850</v>
      </c>
      <c r="C1522" s="49">
        <v>21</v>
      </c>
      <c r="D1522" s="49" t="s">
        <v>13</v>
      </c>
      <c r="E1522" s="49">
        <v>2.4618964999999999</v>
      </c>
      <c r="F1522" s="49">
        <v>2.6828867999999999</v>
      </c>
      <c r="G1522" s="49">
        <v>9</v>
      </c>
      <c r="H1522" s="49">
        <v>3271.7429999999999</v>
      </c>
      <c r="I1522" s="49">
        <v>33404.203999999998</v>
      </c>
      <c r="J1522" s="49">
        <v>90.214939999999999</v>
      </c>
      <c r="K1522" s="49">
        <v>1.580929E-2</v>
      </c>
      <c r="L1522" s="49">
        <v>1.5474750000000001E-2</v>
      </c>
      <c r="M1522" s="49">
        <v>4.6539900000000002E-2</v>
      </c>
      <c r="N1522" s="49">
        <v>-0.2209903</v>
      </c>
      <c r="O1522" s="49">
        <v>-0.28056136999999998</v>
      </c>
      <c r="P1522" s="49">
        <v>-0.24565645</v>
      </c>
      <c r="Q1522" s="49">
        <v>-0.2209903</v>
      </c>
      <c r="R1522" s="49">
        <v>-0.19632415</v>
      </c>
      <c r="S1522" s="49">
        <v>-0.16141923</v>
      </c>
      <c r="T1522" s="49" t="s">
        <v>19</v>
      </c>
      <c r="W1522" s="7"/>
    </row>
    <row r="1523" spans="1:23" x14ac:dyDescent="0.25">
      <c r="A1523" s="49" t="str">
        <f t="shared" si="23"/>
        <v>41850Other9_4All</v>
      </c>
      <c r="B1523" s="7">
        <v>41850</v>
      </c>
      <c r="C1523" s="49">
        <v>4</v>
      </c>
      <c r="D1523" s="49" t="s">
        <v>13</v>
      </c>
      <c r="E1523" s="49">
        <v>0.71137523999999996</v>
      </c>
      <c r="F1523" s="49">
        <v>0.70616080000000003</v>
      </c>
      <c r="G1523" s="49">
        <v>9</v>
      </c>
      <c r="H1523" s="49">
        <v>3271.7429999999999</v>
      </c>
      <c r="I1523" s="49">
        <v>33404.203999999998</v>
      </c>
      <c r="J1523" s="49">
        <v>74.156679999999994</v>
      </c>
      <c r="K1523" s="49">
        <v>5.84564E-3</v>
      </c>
      <c r="L1523" s="49">
        <v>5.6540100000000001E-3</v>
      </c>
      <c r="M1523" s="49">
        <v>1.7107899999999999E-2</v>
      </c>
      <c r="N1523" s="49">
        <v>5.2144399999999999E-3</v>
      </c>
      <c r="O1523" s="49">
        <v>-1.6683670000000001E-2</v>
      </c>
      <c r="P1523" s="49">
        <v>-3.8527499999999998E-3</v>
      </c>
      <c r="Q1523" s="49">
        <v>5.2144399999999999E-3</v>
      </c>
      <c r="R1523" s="49">
        <v>1.428163E-2</v>
      </c>
      <c r="S1523" s="49">
        <v>2.7112549999999999E-2</v>
      </c>
      <c r="T1523" s="49" t="s">
        <v>19</v>
      </c>
      <c r="W1523" s="7"/>
    </row>
    <row r="1524" spans="1:23" x14ac:dyDescent="0.25">
      <c r="A1524" s="49" t="str">
        <f t="shared" si="23"/>
        <v>41850Other9_17All</v>
      </c>
      <c r="B1524" s="7">
        <v>41850</v>
      </c>
      <c r="C1524" s="49">
        <v>17</v>
      </c>
      <c r="D1524" s="49" t="s">
        <v>13</v>
      </c>
      <c r="E1524" s="49">
        <v>2.7182778999999999</v>
      </c>
      <c r="F1524" s="49">
        <v>2.6919656999999999</v>
      </c>
      <c r="G1524" s="49">
        <v>9</v>
      </c>
      <c r="H1524" s="49">
        <v>3271.7429999999999</v>
      </c>
      <c r="I1524" s="49">
        <v>33404.203999999998</v>
      </c>
      <c r="J1524" s="49">
        <v>99.302310000000006</v>
      </c>
      <c r="K1524" s="49">
        <v>1.7517649999999999E-2</v>
      </c>
      <c r="L1524" s="49">
        <v>1.699322E-2</v>
      </c>
      <c r="M1524" s="49">
        <v>5.1340900000000002E-2</v>
      </c>
      <c r="N1524" s="49">
        <v>2.6312200000000001E-2</v>
      </c>
      <c r="O1524" s="49">
        <v>-3.9404149999999999E-2</v>
      </c>
      <c r="P1524" s="49">
        <v>-8.9848E-4</v>
      </c>
      <c r="Q1524" s="49">
        <v>2.6312200000000001E-2</v>
      </c>
      <c r="R1524" s="49">
        <v>5.3522880000000002E-2</v>
      </c>
      <c r="S1524" s="49">
        <v>9.2028550000000001E-2</v>
      </c>
      <c r="T1524" s="49" t="s">
        <v>19</v>
      </c>
      <c r="W1524" s="7"/>
    </row>
    <row r="1525" spans="1:23" x14ac:dyDescent="0.25">
      <c r="A1525" s="49" t="str">
        <f t="shared" si="23"/>
        <v>41850Other9_1All</v>
      </c>
      <c r="B1525" s="7">
        <v>41850</v>
      </c>
      <c r="C1525" s="49">
        <v>1</v>
      </c>
      <c r="D1525" s="49" t="s">
        <v>13</v>
      </c>
      <c r="E1525" s="49">
        <v>1.0225047</v>
      </c>
      <c r="F1525" s="49">
        <v>0.99361127000000005</v>
      </c>
      <c r="G1525" s="49">
        <v>9</v>
      </c>
      <c r="H1525" s="49">
        <v>3271.7429999999999</v>
      </c>
      <c r="I1525" s="49">
        <v>33404.203999999998</v>
      </c>
      <c r="J1525" s="49">
        <v>78.438640000000007</v>
      </c>
      <c r="K1525" s="49">
        <v>8.7165699999999999E-3</v>
      </c>
      <c r="L1525" s="49">
        <v>8.0707799999999996E-3</v>
      </c>
      <c r="M1525" s="49">
        <v>2.4983700000000001E-2</v>
      </c>
      <c r="N1525" s="49">
        <v>2.8893430000000001E-2</v>
      </c>
      <c r="O1525" s="49">
        <v>-3.0857100000000002E-3</v>
      </c>
      <c r="P1525" s="49">
        <v>1.5652070000000001E-2</v>
      </c>
      <c r="Q1525" s="49">
        <v>2.8893430000000001E-2</v>
      </c>
      <c r="R1525" s="49">
        <v>4.2134789999999998E-2</v>
      </c>
      <c r="S1525" s="49">
        <v>6.0872570000000001E-2</v>
      </c>
      <c r="T1525" s="49" t="s">
        <v>19</v>
      </c>
      <c r="W1525" s="7"/>
    </row>
    <row r="1526" spans="1:23" x14ac:dyDescent="0.25">
      <c r="A1526" s="49" t="str">
        <f t="shared" si="23"/>
        <v>41850Other9_13All</v>
      </c>
      <c r="B1526" s="7">
        <v>41850</v>
      </c>
      <c r="C1526" s="49">
        <v>13</v>
      </c>
      <c r="D1526" s="49" t="s">
        <v>13</v>
      </c>
      <c r="E1526" s="49">
        <v>1.5729447000000001</v>
      </c>
      <c r="F1526" s="49">
        <v>1.5884147</v>
      </c>
      <c r="G1526" s="49">
        <v>9</v>
      </c>
      <c r="H1526" s="49">
        <v>3271.7429999999999</v>
      </c>
      <c r="I1526" s="49">
        <v>33404.203999999998</v>
      </c>
      <c r="J1526" s="49">
        <v>90.971890000000002</v>
      </c>
      <c r="K1526" s="49">
        <v>1.4323499999999999E-2</v>
      </c>
      <c r="L1526" s="49">
        <v>1.4274419999999999E-2</v>
      </c>
      <c r="M1526" s="49">
        <v>4.2545399999999997E-2</v>
      </c>
      <c r="N1526" s="49">
        <v>-1.5469999999999999E-2</v>
      </c>
      <c r="O1526" s="49">
        <v>-6.9928110000000002E-2</v>
      </c>
      <c r="P1526" s="49">
        <v>-3.801906E-2</v>
      </c>
      <c r="Q1526" s="49">
        <v>-1.5469999999999999E-2</v>
      </c>
      <c r="R1526" s="49">
        <v>7.0790599999999999E-3</v>
      </c>
      <c r="S1526" s="49">
        <v>3.8988109999999999E-2</v>
      </c>
      <c r="T1526" s="49" t="s">
        <v>19</v>
      </c>
      <c r="W1526" s="7"/>
    </row>
    <row r="1527" spans="1:23" x14ac:dyDescent="0.25">
      <c r="A1527" s="49" t="str">
        <f t="shared" si="23"/>
        <v>41850Other9_9All</v>
      </c>
      <c r="B1527" s="7">
        <v>41850</v>
      </c>
      <c r="C1527" s="49">
        <v>9</v>
      </c>
      <c r="D1527" s="49" t="s">
        <v>13</v>
      </c>
      <c r="E1527" s="49">
        <v>0.88217460999999997</v>
      </c>
      <c r="F1527" s="49">
        <v>0.87533866000000005</v>
      </c>
      <c r="G1527" s="49">
        <v>9</v>
      </c>
      <c r="H1527" s="49">
        <v>3271.7429999999999</v>
      </c>
      <c r="I1527" s="49">
        <v>33404.203999999998</v>
      </c>
      <c r="J1527" s="49">
        <v>75.636669999999995</v>
      </c>
      <c r="K1527" s="49">
        <v>7.7423300000000004E-3</v>
      </c>
      <c r="L1527" s="49">
        <v>8.0686799999999999E-3</v>
      </c>
      <c r="M1527" s="49">
        <v>2.3532600000000001E-2</v>
      </c>
      <c r="N1527" s="49">
        <v>6.8359500000000004E-3</v>
      </c>
      <c r="O1527" s="49">
        <v>-2.3285779999999999E-2</v>
      </c>
      <c r="P1527" s="49">
        <v>-5.6363300000000002E-3</v>
      </c>
      <c r="Q1527" s="49">
        <v>6.8359500000000004E-3</v>
      </c>
      <c r="R1527" s="49">
        <v>1.9308229999999999E-2</v>
      </c>
      <c r="S1527" s="49">
        <v>3.695768E-2</v>
      </c>
      <c r="T1527" s="49" t="s">
        <v>19</v>
      </c>
      <c r="W1527" s="7"/>
    </row>
    <row r="1528" spans="1:23" x14ac:dyDescent="0.25">
      <c r="A1528" s="49" t="str">
        <f t="shared" si="23"/>
        <v>41850Other9_15All</v>
      </c>
      <c r="B1528" s="7">
        <v>41850</v>
      </c>
      <c r="C1528" s="49">
        <v>15</v>
      </c>
      <c r="D1528" s="49" t="s">
        <v>13</v>
      </c>
      <c r="E1528" s="49">
        <v>2.1981815999999998</v>
      </c>
      <c r="F1528" s="49">
        <v>2.2084952000000002</v>
      </c>
      <c r="G1528" s="49">
        <v>9</v>
      </c>
      <c r="H1528" s="49">
        <v>3271.7429999999999</v>
      </c>
      <c r="I1528" s="49">
        <v>33404.203999999998</v>
      </c>
      <c r="J1528" s="49">
        <v>96.090900000000005</v>
      </c>
      <c r="K1528" s="49">
        <v>1.6972919999999999E-2</v>
      </c>
      <c r="L1528" s="49">
        <v>1.6819520000000001E-2</v>
      </c>
      <c r="M1528" s="49">
        <v>5.0272299999999999E-2</v>
      </c>
      <c r="N1528" s="49">
        <v>-1.0313599999999999E-2</v>
      </c>
      <c r="O1528" s="49">
        <v>-7.4662140000000002E-2</v>
      </c>
      <c r="P1528" s="49">
        <v>-3.6957919999999998E-2</v>
      </c>
      <c r="Q1528" s="49">
        <v>-1.0313599999999999E-2</v>
      </c>
      <c r="R1528" s="49">
        <v>1.633072E-2</v>
      </c>
      <c r="S1528" s="49">
        <v>5.4034939999999997E-2</v>
      </c>
      <c r="T1528" s="49" t="s">
        <v>19</v>
      </c>
      <c r="W1528" s="7"/>
    </row>
    <row r="1529" spans="1:23" x14ac:dyDescent="0.25">
      <c r="A1529" s="49" t="str">
        <f t="shared" si="23"/>
        <v>41850Other9_16All</v>
      </c>
      <c r="B1529" s="7">
        <v>41850</v>
      </c>
      <c r="C1529" s="49">
        <v>16</v>
      </c>
      <c r="D1529" s="49" t="s">
        <v>13</v>
      </c>
      <c r="E1529" s="49">
        <v>2.4807847000000001</v>
      </c>
      <c r="F1529" s="49">
        <v>2.4877910000000001</v>
      </c>
      <c r="G1529" s="49">
        <v>9</v>
      </c>
      <c r="H1529" s="49">
        <v>3271.7429999999999</v>
      </c>
      <c r="I1529" s="49">
        <v>33404.203999999998</v>
      </c>
      <c r="J1529" s="49">
        <v>98.084999999999994</v>
      </c>
      <c r="K1529" s="49">
        <v>1.74986E-2</v>
      </c>
      <c r="L1529" s="49">
        <v>1.713172E-2</v>
      </c>
      <c r="M1529" s="49">
        <v>5.1518000000000001E-2</v>
      </c>
      <c r="N1529" s="49">
        <v>-7.0063E-3</v>
      </c>
      <c r="O1529" s="49">
        <v>-7.2949340000000001E-2</v>
      </c>
      <c r="P1529" s="49">
        <v>-3.4310840000000002E-2</v>
      </c>
      <c r="Q1529" s="49">
        <v>-7.0063E-3</v>
      </c>
      <c r="R1529" s="49">
        <v>2.0298239999999999E-2</v>
      </c>
      <c r="S1529" s="49">
        <v>5.8936740000000001E-2</v>
      </c>
      <c r="T1529" s="49" t="s">
        <v>19</v>
      </c>
      <c r="W1529" s="7"/>
    </row>
    <row r="1530" spans="1:23" x14ac:dyDescent="0.25">
      <c r="A1530" s="49" t="str">
        <f t="shared" si="23"/>
        <v>41850Other9_24All</v>
      </c>
      <c r="B1530" s="7">
        <v>41850</v>
      </c>
      <c r="C1530" s="49">
        <v>24</v>
      </c>
      <c r="D1530" s="49" t="s">
        <v>13</v>
      </c>
      <c r="E1530" s="49">
        <v>1.3280666000000001</v>
      </c>
      <c r="F1530" s="49">
        <v>1.3707054999999999</v>
      </c>
      <c r="G1530" s="49">
        <v>9</v>
      </c>
      <c r="H1530" s="49">
        <v>3271.7429999999999</v>
      </c>
      <c r="I1530" s="49">
        <v>33404.203999999998</v>
      </c>
      <c r="J1530" s="49">
        <v>79.264340000000004</v>
      </c>
      <c r="K1530" s="49">
        <v>1.089385E-2</v>
      </c>
      <c r="L1530" s="49">
        <v>1.0878540000000001E-2</v>
      </c>
      <c r="M1530" s="49">
        <v>3.2391299999999998E-2</v>
      </c>
      <c r="N1530" s="49">
        <v>-4.26389E-2</v>
      </c>
      <c r="O1530" s="49">
        <v>-8.4099759999999996E-2</v>
      </c>
      <c r="P1530" s="49">
        <v>-5.9806289999999998E-2</v>
      </c>
      <c r="Q1530" s="49">
        <v>-4.26389E-2</v>
      </c>
      <c r="R1530" s="49">
        <v>-2.5471509999999999E-2</v>
      </c>
      <c r="S1530" s="49">
        <v>-1.17804E-3</v>
      </c>
      <c r="T1530" s="49" t="s">
        <v>19</v>
      </c>
      <c r="W1530" s="7"/>
    </row>
    <row r="1531" spans="1:23" x14ac:dyDescent="0.25">
      <c r="A1531" s="49" t="str">
        <f t="shared" si="23"/>
        <v>41850Other9_10All</v>
      </c>
      <c r="B1531" s="7">
        <v>41850</v>
      </c>
      <c r="C1531" s="49">
        <v>10</v>
      </c>
      <c r="D1531" s="49" t="s">
        <v>13</v>
      </c>
      <c r="E1531" s="49">
        <v>0.97911298000000002</v>
      </c>
      <c r="F1531" s="49">
        <v>0.94852172999999995</v>
      </c>
      <c r="G1531" s="49">
        <v>9</v>
      </c>
      <c r="H1531" s="49">
        <v>3271.7429999999999</v>
      </c>
      <c r="I1531" s="49">
        <v>33404.203999999998</v>
      </c>
      <c r="J1531" s="49">
        <v>79.604280000000003</v>
      </c>
      <c r="K1531" s="49">
        <v>9.1416699999999993E-3</v>
      </c>
      <c r="L1531" s="49">
        <v>8.9118900000000004E-3</v>
      </c>
      <c r="M1531" s="49">
        <v>2.6857499999999999E-2</v>
      </c>
      <c r="N1531" s="49">
        <v>3.059125E-2</v>
      </c>
      <c r="O1531" s="49">
        <v>-3.78635E-3</v>
      </c>
      <c r="P1531" s="49">
        <v>1.6356780000000001E-2</v>
      </c>
      <c r="Q1531" s="49">
        <v>3.059125E-2</v>
      </c>
      <c r="R1531" s="49">
        <v>4.4825730000000001E-2</v>
      </c>
      <c r="S1531" s="49">
        <v>6.4968849999999995E-2</v>
      </c>
      <c r="T1531" s="49" t="s">
        <v>19</v>
      </c>
      <c r="W1531" s="7"/>
    </row>
    <row r="1532" spans="1:23" x14ac:dyDescent="0.25">
      <c r="A1532" s="49" t="str">
        <f t="shared" si="23"/>
        <v>41850Other9_5All</v>
      </c>
      <c r="B1532" s="7">
        <v>41850</v>
      </c>
      <c r="C1532" s="49">
        <v>5</v>
      </c>
      <c r="D1532" s="49" t="s">
        <v>13</v>
      </c>
      <c r="E1532" s="49">
        <v>0.71168259</v>
      </c>
      <c r="F1532" s="49">
        <v>0.68804737000000005</v>
      </c>
      <c r="G1532" s="49">
        <v>9</v>
      </c>
      <c r="H1532" s="49">
        <v>3271.7429999999999</v>
      </c>
      <c r="I1532" s="49">
        <v>33404.203999999998</v>
      </c>
      <c r="J1532" s="49">
        <v>72.614609999999999</v>
      </c>
      <c r="K1532" s="49">
        <v>5.9283000000000001E-3</v>
      </c>
      <c r="L1532" s="49">
        <v>5.4401700000000002E-3</v>
      </c>
      <c r="M1532" s="49">
        <v>1.69214E-2</v>
      </c>
      <c r="N1532" s="49">
        <v>2.3635219999999998E-2</v>
      </c>
      <c r="O1532" s="49">
        <v>1.97583E-3</v>
      </c>
      <c r="P1532" s="49">
        <v>1.466688E-2</v>
      </c>
      <c r="Q1532" s="49">
        <v>2.3635219999999998E-2</v>
      </c>
      <c r="R1532" s="49">
        <v>3.2603559999999997E-2</v>
      </c>
      <c r="S1532" s="49">
        <v>4.5294609999999999E-2</v>
      </c>
      <c r="T1532" s="49" t="s">
        <v>19</v>
      </c>
      <c r="W1532" s="7"/>
    </row>
    <row r="1533" spans="1:23" x14ac:dyDescent="0.25">
      <c r="A1533" s="49" t="str">
        <f t="shared" si="23"/>
        <v>41850Other9_2All</v>
      </c>
      <c r="B1533" s="7">
        <v>41850</v>
      </c>
      <c r="C1533" s="49">
        <v>2</v>
      </c>
      <c r="D1533" s="49" t="s">
        <v>13</v>
      </c>
      <c r="E1533" s="49">
        <v>0.87298779000000004</v>
      </c>
      <c r="F1533" s="49">
        <v>0.85754922</v>
      </c>
      <c r="G1533" s="49">
        <v>9</v>
      </c>
      <c r="H1533" s="49">
        <v>3271.7429999999999</v>
      </c>
      <c r="I1533" s="49">
        <v>33404.203999999998</v>
      </c>
      <c r="J1533" s="49">
        <v>76.581180000000003</v>
      </c>
      <c r="K1533" s="49">
        <v>7.3165900000000004E-3</v>
      </c>
      <c r="L1533" s="49">
        <v>6.9310200000000004E-3</v>
      </c>
      <c r="M1533" s="49">
        <v>2.1198499999999999E-2</v>
      </c>
      <c r="N1533" s="49">
        <v>1.543857E-2</v>
      </c>
      <c r="O1533" s="49">
        <v>-1.1695509999999999E-2</v>
      </c>
      <c r="P1533" s="49">
        <v>4.2033699999999997E-3</v>
      </c>
      <c r="Q1533" s="49">
        <v>1.543857E-2</v>
      </c>
      <c r="R1533" s="49">
        <v>2.6673780000000001E-2</v>
      </c>
      <c r="S1533" s="49">
        <v>4.2572649999999997E-2</v>
      </c>
      <c r="T1533" s="49" t="s">
        <v>19</v>
      </c>
      <c r="W1533" s="7"/>
    </row>
    <row r="1534" spans="1:23" x14ac:dyDescent="0.25">
      <c r="A1534" s="49" t="str">
        <f t="shared" si="23"/>
        <v>41850Other9_11All</v>
      </c>
      <c r="B1534" s="7">
        <v>41850</v>
      </c>
      <c r="C1534" s="49">
        <v>11</v>
      </c>
      <c r="D1534" s="49" t="s">
        <v>13</v>
      </c>
      <c r="E1534" s="49">
        <v>1.0986302999999999</v>
      </c>
      <c r="F1534" s="49">
        <v>1.0662474</v>
      </c>
      <c r="G1534" s="49">
        <v>9</v>
      </c>
      <c r="H1534" s="49">
        <v>3271.7429999999999</v>
      </c>
      <c r="I1534" s="49">
        <v>33404.203999999998</v>
      </c>
      <c r="J1534" s="49">
        <v>84.004589999999993</v>
      </c>
      <c r="K1534" s="49">
        <v>1.083948E-2</v>
      </c>
      <c r="L1534" s="49">
        <v>1.0721339999999999E-2</v>
      </c>
      <c r="M1534" s="49">
        <v>3.2075399999999997E-2</v>
      </c>
      <c r="N1534" s="49">
        <v>3.2382899999999999E-2</v>
      </c>
      <c r="O1534" s="49">
        <v>-8.67361E-3</v>
      </c>
      <c r="P1534" s="49">
        <v>1.5382939999999999E-2</v>
      </c>
      <c r="Q1534" s="49">
        <v>3.2382899999999999E-2</v>
      </c>
      <c r="R1534" s="49">
        <v>4.9382860000000001E-2</v>
      </c>
      <c r="S1534" s="49">
        <v>7.3439409999999997E-2</v>
      </c>
      <c r="T1534" s="49" t="s">
        <v>19</v>
      </c>
      <c r="W1534" s="7"/>
    </row>
    <row r="1535" spans="1:23" x14ac:dyDescent="0.25">
      <c r="A1535" s="49" t="str">
        <f t="shared" si="23"/>
        <v>41850Other9_18All</v>
      </c>
      <c r="B1535" s="7">
        <v>41850</v>
      </c>
      <c r="C1535" s="49">
        <v>18</v>
      </c>
      <c r="D1535" s="49" t="s">
        <v>13</v>
      </c>
      <c r="E1535" s="49">
        <v>2.8691504999999999</v>
      </c>
      <c r="F1535" s="49">
        <v>2.8957343999999998</v>
      </c>
      <c r="G1535" s="49">
        <v>9</v>
      </c>
      <c r="H1535" s="49">
        <v>3271.7429999999999</v>
      </c>
      <c r="I1535" s="49">
        <v>33404.203999999998</v>
      </c>
      <c r="J1535" s="49">
        <v>98.848920000000007</v>
      </c>
      <c r="K1535" s="49">
        <v>1.7171550000000001E-2</v>
      </c>
      <c r="L1535" s="49">
        <v>1.6977160000000002E-2</v>
      </c>
      <c r="M1535" s="49">
        <v>5.0802100000000003E-2</v>
      </c>
      <c r="N1535" s="49">
        <v>-2.6583900000000001E-2</v>
      </c>
      <c r="O1535" s="49">
        <v>-9.1610590000000006E-2</v>
      </c>
      <c r="P1535" s="49">
        <v>-5.3509010000000003E-2</v>
      </c>
      <c r="Q1535" s="49">
        <v>-2.6583900000000001E-2</v>
      </c>
      <c r="R1535" s="49">
        <v>3.4120999999999999E-4</v>
      </c>
      <c r="S1535" s="49">
        <v>3.8442789999999998E-2</v>
      </c>
      <c r="T1535" s="49" t="s">
        <v>19</v>
      </c>
      <c r="W1535" s="7"/>
    </row>
    <row r="1536" spans="1:23" x14ac:dyDescent="0.25">
      <c r="A1536" s="49" t="str">
        <f t="shared" si="23"/>
        <v>41850Other9_7All</v>
      </c>
      <c r="B1536" s="7">
        <v>41850</v>
      </c>
      <c r="C1536" s="49">
        <v>7</v>
      </c>
      <c r="D1536" s="49" t="s">
        <v>13</v>
      </c>
      <c r="E1536" s="49">
        <v>0.77223355000000005</v>
      </c>
      <c r="F1536" s="49">
        <v>0.78295559999999997</v>
      </c>
      <c r="G1536" s="49">
        <v>9</v>
      </c>
      <c r="H1536" s="49">
        <v>3271.7429999999999</v>
      </c>
      <c r="I1536" s="49">
        <v>33404.203999999998</v>
      </c>
      <c r="J1536" s="49">
        <v>71.060959999999994</v>
      </c>
      <c r="K1536" s="49">
        <v>6.3450900000000003E-3</v>
      </c>
      <c r="L1536" s="49">
        <v>6.3268100000000004E-3</v>
      </c>
      <c r="M1536" s="49">
        <v>1.88522E-2</v>
      </c>
      <c r="N1536" s="49">
        <v>-1.072205E-2</v>
      </c>
      <c r="O1536" s="49">
        <v>-3.4852870000000001E-2</v>
      </c>
      <c r="P1536" s="49">
        <v>-2.0713720000000001E-2</v>
      </c>
      <c r="Q1536" s="49">
        <v>-1.072205E-2</v>
      </c>
      <c r="R1536" s="49">
        <v>-7.3037999999999998E-4</v>
      </c>
      <c r="S1536" s="49">
        <v>1.340877E-2</v>
      </c>
      <c r="T1536" s="49" t="s">
        <v>19</v>
      </c>
      <c r="W1536" s="7"/>
    </row>
    <row r="1537" spans="1:23" x14ac:dyDescent="0.25">
      <c r="A1537" s="49" t="str">
        <f t="shared" si="23"/>
        <v>41850Other9_6All</v>
      </c>
      <c r="B1537" s="7">
        <v>41850</v>
      </c>
      <c r="C1537" s="49">
        <v>6</v>
      </c>
      <c r="D1537" s="49" t="s">
        <v>13</v>
      </c>
      <c r="E1537" s="49">
        <v>0.71973310999999995</v>
      </c>
      <c r="F1537" s="49">
        <v>0.71321451000000002</v>
      </c>
      <c r="G1537" s="49">
        <v>9</v>
      </c>
      <c r="H1537" s="49">
        <v>3271.7429999999999</v>
      </c>
      <c r="I1537" s="49">
        <v>33404.203999999998</v>
      </c>
      <c r="J1537" s="49">
        <v>71.55856</v>
      </c>
      <c r="K1537" s="49">
        <v>5.8255299999999998E-3</v>
      </c>
      <c r="L1537" s="49">
        <v>5.5927299999999998E-3</v>
      </c>
      <c r="M1537" s="49">
        <v>1.69873E-2</v>
      </c>
      <c r="N1537" s="49">
        <v>6.5186000000000003E-3</v>
      </c>
      <c r="O1537" s="49">
        <v>-1.522514E-2</v>
      </c>
      <c r="P1537" s="49">
        <v>-2.48467E-3</v>
      </c>
      <c r="Q1537" s="49">
        <v>6.5186000000000003E-3</v>
      </c>
      <c r="R1537" s="49">
        <v>1.552187E-2</v>
      </c>
      <c r="S1537" s="49">
        <v>2.826234E-2</v>
      </c>
      <c r="T1537" s="49" t="s">
        <v>19</v>
      </c>
      <c r="W1537" s="7"/>
    </row>
    <row r="1538" spans="1:23" x14ac:dyDescent="0.25">
      <c r="A1538" s="49" t="str">
        <f t="shared" si="23"/>
        <v>41852OtherN/A_7All</v>
      </c>
      <c r="B1538" s="7">
        <v>41852</v>
      </c>
      <c r="C1538" s="49">
        <v>7</v>
      </c>
      <c r="D1538" s="49" t="s">
        <v>13</v>
      </c>
      <c r="E1538" s="49">
        <v>0.76470828999999996</v>
      </c>
      <c r="F1538" s="49">
        <v>0.76619914</v>
      </c>
      <c r="G1538" s="49" t="s">
        <v>33</v>
      </c>
      <c r="H1538" s="49">
        <v>6596.857</v>
      </c>
      <c r="I1538" s="49">
        <v>33200.79</v>
      </c>
      <c r="J1538" s="49">
        <v>70.197270000000003</v>
      </c>
      <c r="K1538" s="49">
        <v>4.6062200000000003E-3</v>
      </c>
      <c r="L1538" s="49">
        <v>9.2396000000000006E-3</v>
      </c>
      <c r="M1538" s="49">
        <v>1.0324099999999999E-2</v>
      </c>
      <c r="N1538" s="49">
        <v>-1.4908499999999999E-3</v>
      </c>
      <c r="O1538" s="49">
        <v>-1.47057E-2</v>
      </c>
      <c r="P1538" s="49">
        <v>-6.9626200000000001E-3</v>
      </c>
      <c r="Q1538" s="49">
        <v>-1.4908499999999999E-3</v>
      </c>
      <c r="R1538" s="49">
        <v>3.9809199999999998E-3</v>
      </c>
      <c r="S1538" s="49">
        <v>1.1724E-2</v>
      </c>
      <c r="T1538" s="49" t="s">
        <v>19</v>
      </c>
      <c r="W1538" s="7"/>
    </row>
    <row r="1539" spans="1:23" x14ac:dyDescent="0.25">
      <c r="A1539" s="49" t="str">
        <f t="shared" ref="A1539:A1602" si="24">CONCATENATE(B1539,D1539,G1539,"_",C1539,T1539)</f>
        <v>41852OtherN/A_2All</v>
      </c>
      <c r="B1539" s="7">
        <v>41852</v>
      </c>
      <c r="C1539" s="49">
        <v>2</v>
      </c>
      <c r="D1539" s="49" t="s">
        <v>13</v>
      </c>
      <c r="E1539" s="49">
        <v>0.88838658000000004</v>
      </c>
      <c r="F1539" s="49">
        <v>0.87400206999999996</v>
      </c>
      <c r="G1539" s="49" t="s">
        <v>33</v>
      </c>
      <c r="H1539" s="49">
        <v>6596.857</v>
      </c>
      <c r="I1539" s="49">
        <v>33200.79</v>
      </c>
      <c r="J1539" s="49">
        <v>75.454599999999999</v>
      </c>
      <c r="K1539" s="49">
        <v>5.5322499999999998E-3</v>
      </c>
      <c r="L1539" s="49">
        <v>1.109392E-2</v>
      </c>
      <c r="M1539" s="49">
        <v>1.2396799999999999E-2</v>
      </c>
      <c r="N1539" s="49">
        <v>1.438451E-2</v>
      </c>
      <c r="O1539" s="49">
        <v>-1.48339E-3</v>
      </c>
      <c r="P1539" s="49">
        <v>7.8142100000000003E-3</v>
      </c>
      <c r="Q1539" s="49">
        <v>1.438451E-2</v>
      </c>
      <c r="R1539" s="49">
        <v>2.0954810000000001E-2</v>
      </c>
      <c r="S1539" s="49">
        <v>3.025241E-2</v>
      </c>
      <c r="T1539" s="49" t="s">
        <v>19</v>
      </c>
      <c r="W1539" s="7"/>
    </row>
    <row r="1540" spans="1:23" x14ac:dyDescent="0.25">
      <c r="A1540" s="49" t="str">
        <f t="shared" si="24"/>
        <v>41852OtherN/A_6All</v>
      </c>
      <c r="B1540" s="7">
        <v>41852</v>
      </c>
      <c r="C1540" s="49">
        <v>6</v>
      </c>
      <c r="D1540" s="49" t="s">
        <v>13</v>
      </c>
      <c r="E1540" s="49">
        <v>0.70843316999999995</v>
      </c>
      <c r="F1540" s="49">
        <v>0.71095187999999998</v>
      </c>
      <c r="G1540" s="49" t="s">
        <v>33</v>
      </c>
      <c r="H1540" s="49">
        <v>6596.857</v>
      </c>
      <c r="I1540" s="49">
        <v>33200.79</v>
      </c>
      <c r="J1540" s="49">
        <v>71.155199999999994</v>
      </c>
      <c r="K1540" s="49">
        <v>4.2918399999999999E-3</v>
      </c>
      <c r="L1540" s="49">
        <v>8.56028E-3</v>
      </c>
      <c r="M1540" s="49">
        <v>9.5759E-3</v>
      </c>
      <c r="N1540" s="49">
        <v>-2.51871E-3</v>
      </c>
      <c r="O1540" s="49">
        <v>-1.477586E-2</v>
      </c>
      <c r="P1540" s="49">
        <v>-7.5939400000000004E-3</v>
      </c>
      <c r="Q1540" s="49">
        <v>-2.51871E-3</v>
      </c>
      <c r="R1540" s="49">
        <v>2.5565200000000001E-3</v>
      </c>
      <c r="S1540" s="49">
        <v>9.7384399999999992E-3</v>
      </c>
      <c r="T1540" s="49" t="s">
        <v>19</v>
      </c>
      <c r="W1540" s="7"/>
    </row>
    <row r="1541" spans="1:23" x14ac:dyDescent="0.25">
      <c r="A1541" s="49" t="str">
        <f t="shared" si="24"/>
        <v>41852OtherN/A_19All</v>
      </c>
      <c r="B1541" s="7">
        <v>41852</v>
      </c>
      <c r="C1541" s="49">
        <v>19</v>
      </c>
      <c r="D1541" s="49" t="s">
        <v>13</v>
      </c>
      <c r="E1541" s="49">
        <v>3.1036988000000001</v>
      </c>
      <c r="F1541" s="49">
        <v>3.2340070999999999</v>
      </c>
      <c r="G1541" s="49" t="s">
        <v>33</v>
      </c>
      <c r="H1541" s="49">
        <v>6596.857</v>
      </c>
      <c r="I1541" s="49">
        <v>33200.79</v>
      </c>
      <c r="J1541" s="49">
        <v>101.6422</v>
      </c>
      <c r="K1541" s="49">
        <v>1.275548E-2</v>
      </c>
      <c r="L1541" s="49">
        <v>2.5730260000000001E-2</v>
      </c>
      <c r="M1541" s="49">
        <v>2.8718400000000002E-2</v>
      </c>
      <c r="N1541" s="49">
        <v>-0.13030829999999999</v>
      </c>
      <c r="O1541" s="49">
        <v>-0.16706784999999999</v>
      </c>
      <c r="P1541" s="49">
        <v>-0.14552904999999999</v>
      </c>
      <c r="Q1541" s="49">
        <v>-0.13030829999999999</v>
      </c>
      <c r="R1541" s="49">
        <v>-0.11508755</v>
      </c>
      <c r="S1541" s="49">
        <v>-9.354875E-2</v>
      </c>
      <c r="T1541" s="49" t="s">
        <v>19</v>
      </c>
      <c r="W1541" s="7"/>
    </row>
    <row r="1542" spans="1:23" x14ac:dyDescent="0.25">
      <c r="A1542" s="49" t="str">
        <f t="shared" si="24"/>
        <v>41852OtherN/A_4All</v>
      </c>
      <c r="B1542" s="7">
        <v>41852</v>
      </c>
      <c r="C1542" s="49">
        <v>4</v>
      </c>
      <c r="D1542" s="49" t="s">
        <v>13</v>
      </c>
      <c r="E1542" s="49">
        <v>0.71510613000000001</v>
      </c>
      <c r="F1542" s="49">
        <v>0.70172584000000005</v>
      </c>
      <c r="G1542" s="49" t="s">
        <v>33</v>
      </c>
      <c r="H1542" s="49">
        <v>6596.857</v>
      </c>
      <c r="I1542" s="49">
        <v>33200.79</v>
      </c>
      <c r="J1542" s="49">
        <v>73.384829999999994</v>
      </c>
      <c r="K1542" s="49">
        <v>4.4267100000000004E-3</v>
      </c>
      <c r="L1542" s="49">
        <v>8.6674600000000001E-3</v>
      </c>
      <c r="M1542" s="49">
        <v>9.7324999999999998E-3</v>
      </c>
      <c r="N1542" s="49">
        <v>1.338029E-2</v>
      </c>
      <c r="O1542" s="49">
        <v>9.2268999999999999E-4</v>
      </c>
      <c r="P1542" s="49">
        <v>8.2220599999999998E-3</v>
      </c>
      <c r="Q1542" s="49">
        <v>1.338029E-2</v>
      </c>
      <c r="R1542" s="49">
        <v>1.8538510000000001E-2</v>
      </c>
      <c r="S1542" s="49">
        <v>2.5837889999999999E-2</v>
      </c>
      <c r="T1542" s="49" t="s">
        <v>19</v>
      </c>
      <c r="W1542" s="7"/>
    </row>
    <row r="1543" spans="1:23" x14ac:dyDescent="0.25">
      <c r="A1543" s="49" t="str">
        <f t="shared" si="24"/>
        <v>41852OtherN/A_16All</v>
      </c>
      <c r="B1543" s="7">
        <v>41852</v>
      </c>
      <c r="C1543" s="49">
        <v>16</v>
      </c>
      <c r="D1543" s="49" t="s">
        <v>13</v>
      </c>
      <c r="E1543" s="49">
        <v>2.7643615000000001</v>
      </c>
      <c r="F1543" s="49">
        <v>2.1665033999999999</v>
      </c>
      <c r="G1543" s="49" t="s">
        <v>33</v>
      </c>
      <c r="H1543" s="49">
        <v>6596.857</v>
      </c>
      <c r="I1543" s="49">
        <v>33200.79</v>
      </c>
      <c r="J1543" s="49">
        <v>103.03619999999999</v>
      </c>
      <c r="K1543" s="49">
        <v>1.338276E-2</v>
      </c>
      <c r="L1543" s="49">
        <v>2.2277720000000001E-2</v>
      </c>
      <c r="M1543" s="49">
        <v>2.5988399999999998E-2</v>
      </c>
      <c r="N1543" s="49">
        <v>0.59785809999999995</v>
      </c>
      <c r="O1543" s="49">
        <v>0.56459294999999998</v>
      </c>
      <c r="P1543" s="49">
        <v>0.58408424999999997</v>
      </c>
      <c r="Q1543" s="49">
        <v>0.59785809999999995</v>
      </c>
      <c r="R1543" s="49">
        <v>0.61163195000000004</v>
      </c>
      <c r="S1543" s="49">
        <v>0.63112325000000002</v>
      </c>
      <c r="T1543" s="49" t="s">
        <v>19</v>
      </c>
      <c r="W1543" s="7"/>
    </row>
    <row r="1544" spans="1:23" x14ac:dyDescent="0.25">
      <c r="A1544" s="49" t="str">
        <f t="shared" si="24"/>
        <v>41852OtherN/A_9All</v>
      </c>
      <c r="B1544" s="7">
        <v>41852</v>
      </c>
      <c r="C1544" s="49">
        <v>9</v>
      </c>
      <c r="D1544" s="49" t="s">
        <v>13</v>
      </c>
      <c r="E1544" s="49">
        <v>0.89093199000000001</v>
      </c>
      <c r="F1544" s="49">
        <v>0.88350063999999995</v>
      </c>
      <c r="G1544" s="49" t="s">
        <v>33</v>
      </c>
      <c r="H1544" s="49">
        <v>6596.857</v>
      </c>
      <c r="I1544" s="49">
        <v>33200.79</v>
      </c>
      <c r="J1544" s="49">
        <v>77.660290000000003</v>
      </c>
      <c r="K1544" s="49">
        <v>5.8756499999999996E-3</v>
      </c>
      <c r="L1544" s="49">
        <v>1.158181E-2</v>
      </c>
      <c r="M1544" s="49">
        <v>1.2987E-2</v>
      </c>
      <c r="N1544" s="49">
        <v>7.4313499999999998E-3</v>
      </c>
      <c r="O1544" s="49">
        <v>-9.1920100000000005E-3</v>
      </c>
      <c r="P1544" s="49">
        <v>5.4823999999999997E-4</v>
      </c>
      <c r="Q1544" s="49">
        <v>7.4313499999999998E-3</v>
      </c>
      <c r="R1544" s="49">
        <v>1.4314459999999999E-2</v>
      </c>
      <c r="S1544" s="49">
        <v>2.405471E-2</v>
      </c>
      <c r="T1544" s="49" t="s">
        <v>19</v>
      </c>
      <c r="W1544" s="7"/>
    </row>
    <row r="1545" spans="1:23" x14ac:dyDescent="0.25">
      <c r="A1545" s="49" t="str">
        <f t="shared" si="24"/>
        <v>41852OtherN/A_8All</v>
      </c>
      <c r="B1545" s="7">
        <v>41852</v>
      </c>
      <c r="C1545" s="49">
        <v>8</v>
      </c>
      <c r="D1545" s="49" t="s">
        <v>13</v>
      </c>
      <c r="E1545" s="49">
        <v>0.82912487000000001</v>
      </c>
      <c r="F1545" s="49">
        <v>0.83500478</v>
      </c>
      <c r="G1545" s="49" t="s">
        <v>33</v>
      </c>
      <c r="H1545" s="49">
        <v>6596.857</v>
      </c>
      <c r="I1545" s="49">
        <v>33200.79</v>
      </c>
      <c r="J1545" s="49">
        <v>73.592619999999997</v>
      </c>
      <c r="K1545" s="49">
        <v>5.1280199999999996E-3</v>
      </c>
      <c r="L1545" s="49">
        <v>1.0321189999999999E-2</v>
      </c>
      <c r="M1545" s="49">
        <v>1.1524899999999999E-2</v>
      </c>
      <c r="N1545" s="49">
        <v>-5.8799100000000003E-3</v>
      </c>
      <c r="O1545" s="49">
        <v>-2.0631779999999999E-2</v>
      </c>
      <c r="P1545" s="49">
        <v>-1.198811E-2</v>
      </c>
      <c r="Q1545" s="49">
        <v>-5.8799100000000003E-3</v>
      </c>
      <c r="R1545" s="49">
        <v>2.2829E-4</v>
      </c>
      <c r="S1545" s="49">
        <v>8.8719599999999999E-3</v>
      </c>
      <c r="T1545" s="49" t="s">
        <v>19</v>
      </c>
      <c r="W1545" s="7"/>
    </row>
    <row r="1546" spans="1:23" x14ac:dyDescent="0.25">
      <c r="A1546" s="49" t="str">
        <f t="shared" si="24"/>
        <v>41852OtherN/A_12All</v>
      </c>
      <c r="B1546" s="7">
        <v>41852</v>
      </c>
      <c r="C1546" s="49">
        <v>12</v>
      </c>
      <c r="D1546" s="49" t="s">
        <v>13</v>
      </c>
      <c r="E1546" s="49">
        <v>1.4444306</v>
      </c>
      <c r="F1546" s="49">
        <v>1.4105057000000001</v>
      </c>
      <c r="G1546" s="49" t="s">
        <v>33</v>
      </c>
      <c r="H1546" s="49">
        <v>6596.857</v>
      </c>
      <c r="I1546" s="49">
        <v>33200.79</v>
      </c>
      <c r="J1546" s="49">
        <v>92.925610000000006</v>
      </c>
      <c r="K1546" s="49">
        <v>9.9855499999999993E-3</v>
      </c>
      <c r="L1546" s="49">
        <v>2.0032350000000001E-2</v>
      </c>
      <c r="M1546" s="49">
        <v>2.2383199999999999E-2</v>
      </c>
      <c r="N1546" s="49">
        <v>3.3924900000000001E-2</v>
      </c>
      <c r="O1546" s="49">
        <v>5.2744000000000003E-3</v>
      </c>
      <c r="P1546" s="49">
        <v>2.2061799999999999E-2</v>
      </c>
      <c r="Q1546" s="49">
        <v>3.3924900000000001E-2</v>
      </c>
      <c r="R1546" s="49">
        <v>4.5788000000000002E-2</v>
      </c>
      <c r="S1546" s="49">
        <v>6.2575400000000003E-2</v>
      </c>
      <c r="T1546" s="49" t="s">
        <v>19</v>
      </c>
      <c r="W1546" s="7"/>
    </row>
    <row r="1547" spans="1:23" x14ac:dyDescent="0.25">
      <c r="A1547" s="49" t="str">
        <f t="shared" si="24"/>
        <v>41852OtherN/A_5All</v>
      </c>
      <c r="B1547" s="7">
        <v>41852</v>
      </c>
      <c r="C1547" s="49">
        <v>5</v>
      </c>
      <c r="D1547" s="49" t="s">
        <v>13</v>
      </c>
      <c r="E1547" s="49">
        <v>0.69102257</v>
      </c>
      <c r="F1547" s="49">
        <v>0.68519090000000005</v>
      </c>
      <c r="G1547" s="49" t="s">
        <v>33</v>
      </c>
      <c r="H1547" s="49">
        <v>6596.857</v>
      </c>
      <c r="I1547" s="49">
        <v>33200.79</v>
      </c>
      <c r="J1547" s="49">
        <v>72.071659999999994</v>
      </c>
      <c r="K1547" s="49">
        <v>4.2525200000000001E-3</v>
      </c>
      <c r="L1547" s="49">
        <v>8.3976099999999998E-3</v>
      </c>
      <c r="M1547" s="49">
        <v>9.4129999999999995E-3</v>
      </c>
      <c r="N1547" s="49">
        <v>5.8316699999999997E-3</v>
      </c>
      <c r="O1547" s="49">
        <v>-6.2169699999999996E-3</v>
      </c>
      <c r="P1547" s="49">
        <v>8.4278E-4</v>
      </c>
      <c r="Q1547" s="49">
        <v>5.8316699999999997E-3</v>
      </c>
      <c r="R1547" s="49">
        <v>1.082056E-2</v>
      </c>
      <c r="S1547" s="49">
        <v>1.788031E-2</v>
      </c>
      <c r="T1547" s="49" t="s">
        <v>19</v>
      </c>
      <c r="W1547" s="7"/>
    </row>
    <row r="1548" spans="1:23" x14ac:dyDescent="0.25">
      <c r="A1548" s="49" t="str">
        <f t="shared" si="24"/>
        <v>41852OtherN/A_22All</v>
      </c>
      <c r="B1548" s="7">
        <v>41852</v>
      </c>
      <c r="C1548" s="49">
        <v>22</v>
      </c>
      <c r="D1548" s="49" t="s">
        <v>13</v>
      </c>
      <c r="E1548" s="49">
        <v>2.1750109000000002</v>
      </c>
      <c r="F1548" s="49">
        <v>2.3252421000000001</v>
      </c>
      <c r="G1548" s="49" t="s">
        <v>33</v>
      </c>
      <c r="H1548" s="49">
        <v>6596.857</v>
      </c>
      <c r="I1548" s="49">
        <v>33200.79</v>
      </c>
      <c r="J1548" s="49">
        <v>87.518330000000006</v>
      </c>
      <c r="K1548" s="49">
        <v>1.055942E-2</v>
      </c>
      <c r="L1548" s="49">
        <v>2.242566E-2</v>
      </c>
      <c r="M1548" s="49">
        <v>2.4787300000000002E-2</v>
      </c>
      <c r="N1548" s="49">
        <v>-0.15023120000000001</v>
      </c>
      <c r="O1548" s="49">
        <v>-0.18195894000000001</v>
      </c>
      <c r="P1548" s="49">
        <v>-0.16336846999999999</v>
      </c>
      <c r="Q1548" s="49">
        <v>-0.15023120000000001</v>
      </c>
      <c r="R1548" s="49">
        <v>-0.13709393</v>
      </c>
      <c r="S1548" s="49">
        <v>-0.11850346</v>
      </c>
      <c r="T1548" s="49" t="s">
        <v>19</v>
      </c>
      <c r="W1548" s="7"/>
    </row>
    <row r="1549" spans="1:23" x14ac:dyDescent="0.25">
      <c r="A1549" s="49" t="str">
        <f t="shared" si="24"/>
        <v>41852OtherN/A_24All</v>
      </c>
      <c r="B1549" s="7">
        <v>41852</v>
      </c>
      <c r="C1549" s="49">
        <v>24</v>
      </c>
      <c r="D1549" s="49" t="s">
        <v>13</v>
      </c>
      <c r="E1549" s="49">
        <v>1.3577870000000001</v>
      </c>
      <c r="F1549" s="49">
        <v>1.3941896</v>
      </c>
      <c r="G1549" s="49" t="s">
        <v>33</v>
      </c>
      <c r="H1549" s="49">
        <v>6596.857</v>
      </c>
      <c r="I1549" s="49">
        <v>33200.79</v>
      </c>
      <c r="J1549" s="49">
        <v>80.748739999999998</v>
      </c>
      <c r="K1549" s="49">
        <v>7.9468500000000001E-3</v>
      </c>
      <c r="L1549" s="49">
        <v>1.6622850000000002E-2</v>
      </c>
      <c r="M1549" s="49">
        <v>1.8424800000000002E-2</v>
      </c>
      <c r="N1549" s="49">
        <v>-3.64026E-2</v>
      </c>
      <c r="O1549" s="49">
        <v>-5.9986339999999999E-2</v>
      </c>
      <c r="P1549" s="49">
        <v>-4.6167739999999999E-2</v>
      </c>
      <c r="Q1549" s="49">
        <v>-3.64026E-2</v>
      </c>
      <c r="R1549" s="49">
        <v>-2.6637460000000002E-2</v>
      </c>
      <c r="S1549" s="49">
        <v>-1.281886E-2</v>
      </c>
      <c r="T1549" s="49" t="s">
        <v>19</v>
      </c>
      <c r="W1549" s="7"/>
    </row>
    <row r="1550" spans="1:23" x14ac:dyDescent="0.25">
      <c r="A1550" s="49" t="str">
        <f t="shared" si="24"/>
        <v>41852OtherN/A_15All</v>
      </c>
      <c r="B1550" s="7">
        <v>41852</v>
      </c>
      <c r="C1550" s="49">
        <v>15</v>
      </c>
      <c r="D1550" s="49" t="s">
        <v>13</v>
      </c>
      <c r="E1550" s="49">
        <v>2.4635703000000002</v>
      </c>
      <c r="F1550" s="49">
        <v>2.2700931</v>
      </c>
      <c r="G1550" s="49" t="s">
        <v>33</v>
      </c>
      <c r="H1550" s="49">
        <v>6596.857</v>
      </c>
      <c r="I1550" s="49">
        <v>33200.79</v>
      </c>
      <c r="J1550" s="49">
        <v>102.2244</v>
      </c>
      <c r="K1550" s="49">
        <v>1.307899E-2</v>
      </c>
      <c r="L1550" s="49">
        <v>2.48501E-2</v>
      </c>
      <c r="M1550" s="49">
        <v>2.8081800000000001E-2</v>
      </c>
      <c r="N1550" s="49">
        <v>0.19347719999999999</v>
      </c>
      <c r="O1550" s="49">
        <v>0.15753249999999999</v>
      </c>
      <c r="P1550" s="49">
        <v>0.17859385</v>
      </c>
      <c r="Q1550" s="49">
        <v>0.19347719999999999</v>
      </c>
      <c r="R1550" s="49">
        <v>0.20836055000000001</v>
      </c>
      <c r="S1550" s="49">
        <v>0.22942190000000001</v>
      </c>
      <c r="T1550" s="49" t="s">
        <v>19</v>
      </c>
      <c r="W1550" s="7"/>
    </row>
    <row r="1551" spans="1:23" x14ac:dyDescent="0.25">
      <c r="A1551" s="49" t="str">
        <f t="shared" si="24"/>
        <v>41852OtherN/A_23All</v>
      </c>
      <c r="B1551" s="7">
        <v>41852</v>
      </c>
      <c r="C1551" s="49">
        <v>23</v>
      </c>
      <c r="D1551" s="49" t="s">
        <v>13</v>
      </c>
      <c r="E1551" s="49">
        <v>1.7340089000000001</v>
      </c>
      <c r="F1551" s="49">
        <v>1.8181453000000001</v>
      </c>
      <c r="G1551" s="49" t="s">
        <v>33</v>
      </c>
      <c r="H1551" s="49">
        <v>6596.857</v>
      </c>
      <c r="I1551" s="49">
        <v>33200.79</v>
      </c>
      <c r="J1551" s="49">
        <v>83.308670000000006</v>
      </c>
      <c r="K1551" s="49">
        <v>9.3035199999999992E-3</v>
      </c>
      <c r="L1551" s="49">
        <v>1.969305E-2</v>
      </c>
      <c r="M1551" s="49">
        <v>2.17801E-2</v>
      </c>
      <c r="N1551" s="49">
        <v>-8.41364E-2</v>
      </c>
      <c r="O1551" s="49">
        <v>-0.11201493</v>
      </c>
      <c r="P1551" s="49">
        <v>-9.5679849999999997E-2</v>
      </c>
      <c r="Q1551" s="49">
        <v>-8.41364E-2</v>
      </c>
      <c r="R1551" s="49">
        <v>-7.2592950000000003E-2</v>
      </c>
      <c r="S1551" s="49">
        <v>-5.6257870000000001E-2</v>
      </c>
      <c r="T1551" s="49" t="s">
        <v>19</v>
      </c>
      <c r="W1551" s="7"/>
    </row>
    <row r="1552" spans="1:23" x14ac:dyDescent="0.25">
      <c r="A1552" s="49" t="str">
        <f t="shared" si="24"/>
        <v>41852OtherN/A_1All</v>
      </c>
      <c r="B1552" s="7">
        <v>41852</v>
      </c>
      <c r="C1552" s="49">
        <v>1</v>
      </c>
      <c r="D1552" s="49" t="s">
        <v>13</v>
      </c>
      <c r="E1552" s="49">
        <v>1.0583075</v>
      </c>
      <c r="F1552" s="49">
        <v>1.0410790000000001</v>
      </c>
      <c r="G1552" s="49" t="s">
        <v>33</v>
      </c>
      <c r="H1552" s="49">
        <v>6596.857</v>
      </c>
      <c r="I1552" s="49">
        <v>33200.79</v>
      </c>
      <c r="J1552" s="49">
        <v>79.054339999999996</v>
      </c>
      <c r="K1552" s="49">
        <v>6.5251900000000002E-3</v>
      </c>
      <c r="L1552" s="49">
        <v>1.308345E-2</v>
      </c>
      <c r="M1552" s="49">
        <v>1.46204E-2</v>
      </c>
      <c r="N1552" s="49">
        <v>1.7228500000000001E-2</v>
      </c>
      <c r="O1552" s="49">
        <v>-1.4856100000000001E-3</v>
      </c>
      <c r="P1552" s="49">
        <v>9.4796900000000007E-3</v>
      </c>
      <c r="Q1552" s="49">
        <v>1.7228500000000001E-2</v>
      </c>
      <c r="R1552" s="49">
        <v>2.4977309999999999E-2</v>
      </c>
      <c r="S1552" s="49">
        <v>3.594261E-2</v>
      </c>
      <c r="T1552" s="49" t="s">
        <v>19</v>
      </c>
      <c r="W1552" s="7"/>
    </row>
    <row r="1553" spans="1:23" x14ac:dyDescent="0.25">
      <c r="A1553" s="49" t="str">
        <f t="shared" si="24"/>
        <v>41852OtherN/A_13All</v>
      </c>
      <c r="B1553" s="7">
        <v>41852</v>
      </c>
      <c r="C1553" s="49">
        <v>13</v>
      </c>
      <c r="D1553" s="49" t="s">
        <v>13</v>
      </c>
      <c r="E1553" s="49">
        <v>1.7685934999999999</v>
      </c>
      <c r="F1553" s="49">
        <v>1.7218449</v>
      </c>
      <c r="G1553" s="49" t="s">
        <v>33</v>
      </c>
      <c r="H1553" s="49">
        <v>6596.857</v>
      </c>
      <c r="I1553" s="49">
        <v>33200.79</v>
      </c>
      <c r="J1553" s="49">
        <v>96.74248</v>
      </c>
      <c r="K1553" s="49">
        <v>1.1336840000000001E-2</v>
      </c>
      <c r="L1553" s="49">
        <v>2.2625559999999999E-2</v>
      </c>
      <c r="M1553" s="49">
        <v>2.53069E-2</v>
      </c>
      <c r="N1553" s="49">
        <v>4.6748600000000001E-2</v>
      </c>
      <c r="O1553" s="49">
        <v>1.435577E-2</v>
      </c>
      <c r="P1553" s="49">
        <v>3.3335940000000001E-2</v>
      </c>
      <c r="Q1553" s="49">
        <v>4.6748600000000001E-2</v>
      </c>
      <c r="R1553" s="49">
        <v>6.0161260000000001E-2</v>
      </c>
      <c r="S1553" s="49">
        <v>7.9141429999999999E-2</v>
      </c>
      <c r="T1553" s="49" t="s">
        <v>19</v>
      </c>
      <c r="W1553" s="7"/>
    </row>
    <row r="1554" spans="1:23" x14ac:dyDescent="0.25">
      <c r="A1554" s="49" t="str">
        <f t="shared" si="24"/>
        <v>41852OtherN/A_21All</v>
      </c>
      <c r="B1554" s="7">
        <v>41852</v>
      </c>
      <c r="C1554" s="49">
        <v>21</v>
      </c>
      <c r="D1554" s="49" t="s">
        <v>13</v>
      </c>
      <c r="E1554" s="49">
        <v>2.5269031000000002</v>
      </c>
      <c r="F1554" s="49">
        <v>2.7380700999999998</v>
      </c>
      <c r="G1554" s="49" t="s">
        <v>33</v>
      </c>
      <c r="H1554" s="49">
        <v>6596.857</v>
      </c>
      <c r="I1554" s="49">
        <v>33200.79</v>
      </c>
      <c r="J1554" s="49">
        <v>92.549319999999994</v>
      </c>
      <c r="K1554" s="49">
        <v>1.1339419999999999E-2</v>
      </c>
      <c r="L1554" s="49">
        <v>2.4109430000000001E-2</v>
      </c>
      <c r="M1554" s="49">
        <v>2.6643E-2</v>
      </c>
      <c r="N1554" s="49">
        <v>-0.21116699999999999</v>
      </c>
      <c r="O1554" s="49">
        <v>-0.24527003999999999</v>
      </c>
      <c r="P1554" s="49">
        <v>-0.22528778999999999</v>
      </c>
      <c r="Q1554" s="49">
        <v>-0.21116699999999999</v>
      </c>
      <c r="R1554" s="49">
        <v>-0.19704621</v>
      </c>
      <c r="S1554" s="49">
        <v>-0.17706395999999999</v>
      </c>
      <c r="T1554" s="49" t="s">
        <v>19</v>
      </c>
      <c r="W1554" s="7"/>
    </row>
    <row r="1555" spans="1:23" x14ac:dyDescent="0.25">
      <c r="A1555" s="49" t="str">
        <f t="shared" si="24"/>
        <v>41852OtherN/A_20All</v>
      </c>
      <c r="B1555" s="7">
        <v>41852</v>
      </c>
      <c r="C1555" s="49">
        <v>20</v>
      </c>
      <c r="D1555" s="49" t="s">
        <v>13</v>
      </c>
      <c r="E1555" s="49">
        <v>2.8677890000000001</v>
      </c>
      <c r="F1555" s="49">
        <v>3.1819655</v>
      </c>
      <c r="G1555" s="49" t="s">
        <v>33</v>
      </c>
      <c r="H1555" s="49">
        <v>6596.857</v>
      </c>
      <c r="I1555" s="49">
        <v>33200.79</v>
      </c>
      <c r="J1555" s="49">
        <v>98.357060000000004</v>
      </c>
      <c r="K1555" s="49">
        <v>1.2122819999999999E-2</v>
      </c>
      <c r="L1555" s="49">
        <v>2.5736680000000001E-2</v>
      </c>
      <c r="M1555" s="49">
        <v>2.8448899999999999E-2</v>
      </c>
      <c r="N1555" s="49">
        <v>-0.31417650000000003</v>
      </c>
      <c r="O1555" s="49">
        <v>-0.35059108999999999</v>
      </c>
      <c r="P1555" s="49">
        <v>-0.32925441999999999</v>
      </c>
      <c r="Q1555" s="49">
        <v>-0.31417650000000003</v>
      </c>
      <c r="R1555" s="49">
        <v>-0.29909858</v>
      </c>
      <c r="S1555" s="49">
        <v>-0.27776191</v>
      </c>
      <c r="T1555" s="49" t="s">
        <v>19</v>
      </c>
      <c r="W1555" s="7"/>
    </row>
    <row r="1556" spans="1:23" x14ac:dyDescent="0.25">
      <c r="A1556" s="49" t="str">
        <f t="shared" si="24"/>
        <v>41852OtherN/A_3All</v>
      </c>
      <c r="B1556" s="7">
        <v>41852</v>
      </c>
      <c r="C1556" s="49">
        <v>3</v>
      </c>
      <c r="D1556" s="49" t="s">
        <v>13</v>
      </c>
      <c r="E1556" s="49">
        <v>0.78302656999999998</v>
      </c>
      <c r="F1556" s="49">
        <v>0.77411649000000005</v>
      </c>
      <c r="G1556" s="49" t="s">
        <v>33</v>
      </c>
      <c r="H1556" s="49">
        <v>6596.857</v>
      </c>
      <c r="I1556" s="49">
        <v>33200.79</v>
      </c>
      <c r="J1556" s="49">
        <v>75.325479999999999</v>
      </c>
      <c r="K1556" s="49">
        <v>4.8836499999999998E-3</v>
      </c>
      <c r="L1556" s="49">
        <v>9.9398799999999999E-3</v>
      </c>
      <c r="M1556" s="49">
        <v>1.1074799999999999E-2</v>
      </c>
      <c r="N1556" s="49">
        <v>8.9100800000000008E-3</v>
      </c>
      <c r="O1556" s="49">
        <v>-5.2656600000000001E-3</v>
      </c>
      <c r="P1556" s="49">
        <v>3.0404400000000002E-3</v>
      </c>
      <c r="Q1556" s="49">
        <v>8.9100800000000008E-3</v>
      </c>
      <c r="R1556" s="49">
        <v>1.477972E-2</v>
      </c>
      <c r="S1556" s="49">
        <v>2.308582E-2</v>
      </c>
      <c r="T1556" s="49" t="s">
        <v>19</v>
      </c>
      <c r="W1556" s="7"/>
    </row>
    <row r="1557" spans="1:23" x14ac:dyDescent="0.25">
      <c r="A1557" s="49" t="str">
        <f t="shared" si="24"/>
        <v>41852OtherN/A_17All</v>
      </c>
      <c r="B1557" s="7">
        <v>41852</v>
      </c>
      <c r="C1557" s="49">
        <v>17</v>
      </c>
      <c r="D1557" s="49" t="s">
        <v>13</v>
      </c>
      <c r="E1557" s="49">
        <v>2.9947099000000001</v>
      </c>
      <c r="F1557" s="49">
        <v>2.3096947999999999</v>
      </c>
      <c r="G1557" s="49" t="s">
        <v>33</v>
      </c>
      <c r="H1557" s="49">
        <v>6596.857</v>
      </c>
      <c r="I1557" s="49">
        <v>33200.79</v>
      </c>
      <c r="J1557" s="49">
        <v>104.012</v>
      </c>
      <c r="K1557" s="49">
        <v>1.334865E-2</v>
      </c>
      <c r="L1557" s="49">
        <v>2.1888359999999999E-2</v>
      </c>
      <c r="M1557" s="49">
        <v>2.56376E-2</v>
      </c>
      <c r="N1557" s="49">
        <v>0.68501509999999999</v>
      </c>
      <c r="O1557" s="49">
        <v>0.65219897000000004</v>
      </c>
      <c r="P1557" s="49">
        <v>0.67142716999999996</v>
      </c>
      <c r="Q1557" s="49">
        <v>0.68501509999999999</v>
      </c>
      <c r="R1557" s="49">
        <v>0.69860303000000001</v>
      </c>
      <c r="S1557" s="49">
        <v>0.71783123000000004</v>
      </c>
      <c r="T1557" s="49" t="s">
        <v>19</v>
      </c>
      <c r="W1557" s="7"/>
    </row>
    <row r="1558" spans="1:23" x14ac:dyDescent="0.25">
      <c r="A1558" s="49" t="str">
        <f t="shared" si="24"/>
        <v>41852OtherN/A_10All</v>
      </c>
      <c r="B1558" s="7">
        <v>41852</v>
      </c>
      <c r="C1558" s="49">
        <v>10</v>
      </c>
      <c r="D1558" s="49" t="s">
        <v>13</v>
      </c>
      <c r="E1558" s="49">
        <v>0.99691845999999995</v>
      </c>
      <c r="F1558" s="49">
        <v>1.0060217</v>
      </c>
      <c r="G1558" s="49" t="s">
        <v>33</v>
      </c>
      <c r="H1558" s="49">
        <v>6596.857</v>
      </c>
      <c r="I1558" s="49">
        <v>33200.79</v>
      </c>
      <c r="J1558" s="49">
        <v>82.247699999999995</v>
      </c>
      <c r="K1558" s="49">
        <v>7.0125600000000001E-3</v>
      </c>
      <c r="L1558" s="49">
        <v>1.427311E-2</v>
      </c>
      <c r="M1558" s="49">
        <v>1.5902800000000002E-2</v>
      </c>
      <c r="N1558" s="49">
        <v>-9.1032400000000003E-3</v>
      </c>
      <c r="O1558" s="49">
        <v>-2.945882E-2</v>
      </c>
      <c r="P1558" s="49">
        <v>-1.7531720000000001E-2</v>
      </c>
      <c r="Q1558" s="49">
        <v>-9.1032400000000003E-3</v>
      </c>
      <c r="R1558" s="49">
        <v>-6.7476000000000005E-4</v>
      </c>
      <c r="S1558" s="49">
        <v>1.125234E-2</v>
      </c>
      <c r="T1558" s="49" t="s">
        <v>19</v>
      </c>
      <c r="W1558" s="7"/>
    </row>
    <row r="1559" spans="1:23" x14ac:dyDescent="0.25">
      <c r="A1559" s="49" t="str">
        <f t="shared" si="24"/>
        <v>41852OtherN/A_18All</v>
      </c>
      <c r="B1559" s="7">
        <v>41852</v>
      </c>
      <c r="C1559" s="49">
        <v>18</v>
      </c>
      <c r="D1559" s="49" t="s">
        <v>13</v>
      </c>
      <c r="E1559" s="49">
        <v>3.1298363</v>
      </c>
      <c r="F1559" s="49">
        <v>2.4207269999999999</v>
      </c>
      <c r="G1559" s="49" t="s">
        <v>33</v>
      </c>
      <c r="H1559" s="49">
        <v>6596.857</v>
      </c>
      <c r="I1559" s="49">
        <v>33200.79</v>
      </c>
      <c r="J1559" s="49">
        <v>103.43040000000001</v>
      </c>
      <c r="K1559" s="49">
        <v>1.314884E-2</v>
      </c>
      <c r="L1559" s="49">
        <v>2.125206E-2</v>
      </c>
      <c r="M1559" s="49">
        <v>2.4990800000000001E-2</v>
      </c>
      <c r="N1559" s="49">
        <v>0.70910930000000005</v>
      </c>
      <c r="O1559" s="49">
        <v>0.67712108000000004</v>
      </c>
      <c r="P1559" s="49">
        <v>0.69586418000000005</v>
      </c>
      <c r="Q1559" s="49">
        <v>0.70910930000000005</v>
      </c>
      <c r="R1559" s="49">
        <v>0.72235442000000005</v>
      </c>
      <c r="S1559" s="49">
        <v>0.74109751999999995</v>
      </c>
      <c r="T1559" s="49" t="s">
        <v>19</v>
      </c>
      <c r="W1559" s="7"/>
    </row>
    <row r="1560" spans="1:23" x14ac:dyDescent="0.25">
      <c r="A1560" s="49" t="str">
        <f t="shared" si="24"/>
        <v>41852OtherN/A_14All</v>
      </c>
      <c r="B1560" s="7">
        <v>41852</v>
      </c>
      <c r="C1560" s="49">
        <v>14</v>
      </c>
      <c r="D1560" s="49" t="s">
        <v>13</v>
      </c>
      <c r="E1560" s="49">
        <v>2.1234651000000002</v>
      </c>
      <c r="F1560" s="49">
        <v>2.0913363999999999</v>
      </c>
      <c r="G1560" s="49" t="s">
        <v>33</v>
      </c>
      <c r="H1560" s="49">
        <v>6596.857</v>
      </c>
      <c r="I1560" s="49">
        <v>33200.79</v>
      </c>
      <c r="J1560" s="49">
        <v>99.635480000000001</v>
      </c>
      <c r="K1560" s="49">
        <v>1.236101E-2</v>
      </c>
      <c r="L1560" s="49">
        <v>2.484579E-2</v>
      </c>
      <c r="M1560" s="49">
        <v>2.7750799999999999E-2</v>
      </c>
      <c r="N1560" s="49">
        <v>3.2128700000000003E-2</v>
      </c>
      <c r="O1560" s="49">
        <v>-3.3923199999999999E-3</v>
      </c>
      <c r="P1560" s="49">
        <v>1.742078E-2</v>
      </c>
      <c r="Q1560" s="49">
        <v>3.2128700000000003E-2</v>
      </c>
      <c r="R1560" s="49">
        <v>4.6836620000000002E-2</v>
      </c>
      <c r="S1560" s="49">
        <v>6.7649719999999997E-2</v>
      </c>
      <c r="T1560" s="49" t="s">
        <v>19</v>
      </c>
      <c r="W1560" s="7"/>
    </row>
    <row r="1561" spans="1:23" x14ac:dyDescent="0.25">
      <c r="A1561" s="49" t="str">
        <f t="shared" si="24"/>
        <v>41852OtherN/A_11All</v>
      </c>
      <c r="B1561" s="7">
        <v>41852</v>
      </c>
      <c r="C1561" s="49">
        <v>11</v>
      </c>
      <c r="D1561" s="49" t="s">
        <v>13</v>
      </c>
      <c r="E1561" s="49">
        <v>1.1816253000000001</v>
      </c>
      <c r="F1561" s="49">
        <v>1.1412092</v>
      </c>
      <c r="G1561" s="49" t="s">
        <v>33</v>
      </c>
      <c r="H1561" s="49">
        <v>6596.857</v>
      </c>
      <c r="I1561" s="49">
        <v>33200.79</v>
      </c>
      <c r="J1561" s="49">
        <v>87.615989999999996</v>
      </c>
      <c r="K1561" s="49">
        <v>8.5023900000000003E-3</v>
      </c>
      <c r="L1561" s="49">
        <v>1.6992440000000001E-2</v>
      </c>
      <c r="M1561" s="49">
        <v>1.9000900000000001E-2</v>
      </c>
      <c r="N1561" s="49">
        <v>4.0416100000000003E-2</v>
      </c>
      <c r="O1561" s="49">
        <v>1.609495E-2</v>
      </c>
      <c r="P1561" s="49">
        <v>3.034562E-2</v>
      </c>
      <c r="Q1561" s="49">
        <v>4.0416100000000003E-2</v>
      </c>
      <c r="R1561" s="49">
        <v>5.0486580000000003E-2</v>
      </c>
      <c r="S1561" s="49">
        <v>6.4737249999999996E-2</v>
      </c>
      <c r="T1561" s="49" t="s">
        <v>19</v>
      </c>
      <c r="W1561" s="7"/>
    </row>
    <row r="1562" spans="1:23" x14ac:dyDescent="0.25">
      <c r="A1562" s="49" t="str">
        <f t="shared" si="24"/>
        <v>41893OtherN/A_4All</v>
      </c>
      <c r="B1562" s="7">
        <v>41893</v>
      </c>
      <c r="C1562" s="49">
        <v>4</v>
      </c>
      <c r="D1562" s="49" t="s">
        <v>13</v>
      </c>
      <c r="E1562" s="49">
        <v>0.55174953000000004</v>
      </c>
      <c r="F1562" s="49">
        <v>0.55307318999999999</v>
      </c>
      <c r="G1562" s="49" t="s">
        <v>33</v>
      </c>
      <c r="H1562" s="49">
        <v>22556.799999999999</v>
      </c>
      <c r="I1562" s="49">
        <v>25119.615000000002</v>
      </c>
      <c r="J1562" s="49">
        <v>66.900090000000006</v>
      </c>
      <c r="K1562" s="49">
        <v>1.144594E-2</v>
      </c>
      <c r="L1562" s="49">
        <v>3.5701800000000001E-3</v>
      </c>
      <c r="M1562" s="49">
        <v>1.19898E-2</v>
      </c>
      <c r="N1562" s="49">
        <v>-1.3236599999999999E-3</v>
      </c>
      <c r="O1562" s="49">
        <v>-1.6670600000000001E-2</v>
      </c>
      <c r="P1562" s="49">
        <v>-7.6782500000000002E-3</v>
      </c>
      <c r="Q1562" s="49">
        <v>-1.3236599999999999E-3</v>
      </c>
      <c r="R1562" s="49">
        <v>5.0309300000000003E-3</v>
      </c>
      <c r="S1562" s="49">
        <v>1.4023280000000001E-2</v>
      </c>
      <c r="T1562" s="49" t="s">
        <v>19</v>
      </c>
      <c r="W1562" s="7"/>
    </row>
    <row r="1563" spans="1:23" x14ac:dyDescent="0.25">
      <c r="A1563" s="49" t="str">
        <f t="shared" si="24"/>
        <v>41893OtherN/A_24All</v>
      </c>
      <c r="B1563" s="7">
        <v>41893</v>
      </c>
      <c r="C1563" s="49">
        <v>24</v>
      </c>
      <c r="D1563" s="49" t="s">
        <v>13</v>
      </c>
      <c r="E1563" s="49">
        <v>0.89015372000000004</v>
      </c>
      <c r="F1563" s="49">
        <v>0.93162471999999996</v>
      </c>
      <c r="G1563" s="49" t="s">
        <v>33</v>
      </c>
      <c r="H1563" s="49">
        <v>22556.799999999999</v>
      </c>
      <c r="I1563" s="49">
        <v>25119.615000000002</v>
      </c>
      <c r="J1563" s="49">
        <v>75.337729999999993</v>
      </c>
      <c r="K1563" s="49">
        <v>1.7283940000000001E-2</v>
      </c>
      <c r="L1563" s="49">
        <v>6.1827499999999999E-3</v>
      </c>
      <c r="M1563" s="49">
        <v>1.8356500000000001E-2</v>
      </c>
      <c r="N1563" s="49">
        <v>-4.1471000000000001E-2</v>
      </c>
      <c r="O1563" s="49">
        <v>-6.4967319999999995E-2</v>
      </c>
      <c r="P1563" s="49">
        <v>-5.1199939999999999E-2</v>
      </c>
      <c r="Q1563" s="49">
        <v>-4.1471000000000001E-2</v>
      </c>
      <c r="R1563" s="49">
        <v>-3.1742050000000001E-2</v>
      </c>
      <c r="S1563" s="49">
        <v>-1.797468E-2</v>
      </c>
      <c r="T1563" s="49" t="s">
        <v>19</v>
      </c>
      <c r="W1563" s="7"/>
    </row>
    <row r="1564" spans="1:23" x14ac:dyDescent="0.25">
      <c r="A1564" s="49" t="str">
        <f t="shared" si="24"/>
        <v>41893OtherN/A_12All</v>
      </c>
      <c r="B1564" s="7">
        <v>41893</v>
      </c>
      <c r="C1564" s="49">
        <v>12</v>
      </c>
      <c r="D1564" s="49" t="s">
        <v>13</v>
      </c>
      <c r="E1564" s="49">
        <v>0.71371008000000002</v>
      </c>
      <c r="F1564" s="49">
        <v>0.72574253</v>
      </c>
      <c r="G1564" s="49" t="s">
        <v>33</v>
      </c>
      <c r="H1564" s="49">
        <v>22556.799999999999</v>
      </c>
      <c r="I1564" s="49">
        <v>25119.615000000002</v>
      </c>
      <c r="J1564" s="49">
        <v>85.989739999999998</v>
      </c>
      <c r="K1564" s="49">
        <v>2.5216220000000001E-2</v>
      </c>
      <c r="L1564" s="49">
        <v>8.0116800000000002E-3</v>
      </c>
      <c r="M1564" s="49">
        <v>2.64584E-2</v>
      </c>
      <c r="N1564" s="49">
        <v>-1.203245E-2</v>
      </c>
      <c r="O1564" s="49">
        <v>-4.5899200000000001E-2</v>
      </c>
      <c r="P1564" s="49">
        <v>-2.6055399999999999E-2</v>
      </c>
      <c r="Q1564" s="49">
        <v>-1.203245E-2</v>
      </c>
      <c r="R1564" s="49">
        <v>1.9905000000000001E-3</v>
      </c>
      <c r="S1564" s="49">
        <v>2.1834300000000001E-2</v>
      </c>
      <c r="T1564" s="49" t="s">
        <v>19</v>
      </c>
      <c r="W1564" s="7"/>
    </row>
    <row r="1565" spans="1:23" x14ac:dyDescent="0.25">
      <c r="A1565" s="49" t="str">
        <f t="shared" si="24"/>
        <v>41893OtherN/A_8All</v>
      </c>
      <c r="B1565" s="7">
        <v>41893</v>
      </c>
      <c r="C1565" s="49">
        <v>8</v>
      </c>
      <c r="D1565" s="49" t="s">
        <v>13</v>
      </c>
      <c r="E1565" s="49">
        <v>0.77130637999999996</v>
      </c>
      <c r="F1565" s="49">
        <v>0.74861668000000003</v>
      </c>
      <c r="G1565" s="49" t="s">
        <v>33</v>
      </c>
      <c r="H1565" s="49">
        <v>22556.799999999999</v>
      </c>
      <c r="I1565" s="49">
        <v>25119.615000000002</v>
      </c>
      <c r="J1565" s="49">
        <v>65.897199999999998</v>
      </c>
      <c r="K1565" s="49">
        <v>1.5147280000000001E-2</v>
      </c>
      <c r="L1565" s="49">
        <v>4.89355E-3</v>
      </c>
      <c r="M1565" s="49">
        <v>1.5918100000000001E-2</v>
      </c>
      <c r="N1565" s="49">
        <v>2.26897E-2</v>
      </c>
      <c r="O1565" s="49">
        <v>2.31453E-3</v>
      </c>
      <c r="P1565" s="49">
        <v>1.4253109999999999E-2</v>
      </c>
      <c r="Q1565" s="49">
        <v>2.26897E-2</v>
      </c>
      <c r="R1565" s="49">
        <v>3.1126290000000001E-2</v>
      </c>
      <c r="S1565" s="49">
        <v>4.3064869999999998E-2</v>
      </c>
      <c r="T1565" s="49" t="s">
        <v>19</v>
      </c>
      <c r="W1565" s="7"/>
    </row>
    <row r="1566" spans="1:23" x14ac:dyDescent="0.25">
      <c r="A1566" s="49" t="str">
        <f t="shared" si="24"/>
        <v>41893OtherN/A_16All</v>
      </c>
      <c r="B1566" s="7">
        <v>41893</v>
      </c>
      <c r="C1566" s="49">
        <v>16</v>
      </c>
      <c r="D1566" s="49" t="s">
        <v>13</v>
      </c>
      <c r="E1566" s="49">
        <v>1.7423436000000001</v>
      </c>
      <c r="F1566" s="49">
        <v>1.4805102000000001</v>
      </c>
      <c r="G1566" s="49" t="s">
        <v>33</v>
      </c>
      <c r="H1566" s="49">
        <v>22556.799999999999</v>
      </c>
      <c r="I1566" s="49">
        <v>25119.615000000002</v>
      </c>
      <c r="J1566" s="49">
        <v>97.054209999999998</v>
      </c>
      <c r="K1566" s="49">
        <v>3.7094040000000002E-2</v>
      </c>
      <c r="L1566" s="49">
        <v>1.034503E-2</v>
      </c>
      <c r="M1566" s="49">
        <v>3.8509599999999998E-2</v>
      </c>
      <c r="N1566" s="49">
        <v>0.26183339999999999</v>
      </c>
      <c r="O1566" s="49">
        <v>0.21254111000000001</v>
      </c>
      <c r="P1566" s="49">
        <v>0.24142331</v>
      </c>
      <c r="Q1566" s="49">
        <v>0.26183339999999999</v>
      </c>
      <c r="R1566" s="49">
        <v>0.28224348999999999</v>
      </c>
      <c r="S1566" s="49">
        <v>0.31112569000000001</v>
      </c>
      <c r="T1566" s="49" t="s">
        <v>19</v>
      </c>
      <c r="W1566" s="7"/>
    </row>
    <row r="1567" spans="1:23" x14ac:dyDescent="0.25">
      <c r="A1567" s="49" t="str">
        <f t="shared" si="24"/>
        <v>41893OtherN/A_20All</v>
      </c>
      <c r="B1567" s="7">
        <v>41893</v>
      </c>
      <c r="C1567" s="49">
        <v>20</v>
      </c>
      <c r="D1567" s="49" t="s">
        <v>13</v>
      </c>
      <c r="E1567" s="49">
        <v>2.0736319000000001</v>
      </c>
      <c r="F1567" s="49">
        <v>2.3337800999999998</v>
      </c>
      <c r="G1567" s="49" t="s">
        <v>33</v>
      </c>
      <c r="H1567" s="49">
        <v>22556.799999999999</v>
      </c>
      <c r="I1567" s="49">
        <v>25119.615000000002</v>
      </c>
      <c r="J1567" s="49">
        <v>89.554419999999993</v>
      </c>
      <c r="K1567" s="49">
        <v>3.3130100000000003E-2</v>
      </c>
      <c r="L1567" s="49">
        <v>1.2274139999999999E-2</v>
      </c>
      <c r="M1567" s="49">
        <v>3.53307E-2</v>
      </c>
      <c r="N1567" s="49">
        <v>-0.2601482</v>
      </c>
      <c r="O1567" s="49">
        <v>-0.30537150000000002</v>
      </c>
      <c r="P1567" s="49">
        <v>-0.27887347000000001</v>
      </c>
      <c r="Q1567" s="49">
        <v>-0.2601482</v>
      </c>
      <c r="R1567" s="49">
        <v>-0.24142293000000001</v>
      </c>
      <c r="S1567" s="49">
        <v>-0.2149249</v>
      </c>
      <c r="T1567" s="49" t="s">
        <v>19</v>
      </c>
      <c r="W1567" s="7"/>
    </row>
    <row r="1568" spans="1:23" x14ac:dyDescent="0.25">
      <c r="A1568" s="49" t="str">
        <f t="shared" si="24"/>
        <v>41893OtherN/A_11All</v>
      </c>
      <c r="B1568" s="7">
        <v>41893</v>
      </c>
      <c r="C1568" s="49">
        <v>11</v>
      </c>
      <c r="D1568" s="49" t="s">
        <v>13</v>
      </c>
      <c r="E1568" s="49">
        <v>0.66363883000000001</v>
      </c>
      <c r="F1568" s="49">
        <v>0.65629967</v>
      </c>
      <c r="G1568" s="49" t="s">
        <v>33</v>
      </c>
      <c r="H1568" s="49">
        <v>22556.799999999999</v>
      </c>
      <c r="I1568" s="49">
        <v>25119.615000000002</v>
      </c>
      <c r="J1568" s="49">
        <v>81.647450000000006</v>
      </c>
      <c r="K1568" s="49">
        <v>2.160538E-2</v>
      </c>
      <c r="L1568" s="49">
        <v>6.7751E-3</v>
      </c>
      <c r="M1568" s="49">
        <v>2.2642800000000001E-2</v>
      </c>
      <c r="N1568" s="49">
        <v>7.33916E-3</v>
      </c>
      <c r="O1568" s="49">
        <v>-2.1643619999999999E-2</v>
      </c>
      <c r="P1568" s="49">
        <v>-4.6615199999999997E-3</v>
      </c>
      <c r="Q1568" s="49">
        <v>7.33916E-3</v>
      </c>
      <c r="R1568" s="49">
        <v>1.9339840000000001E-2</v>
      </c>
      <c r="S1568" s="49">
        <v>3.6321939999999997E-2</v>
      </c>
      <c r="T1568" s="49" t="s">
        <v>19</v>
      </c>
      <c r="W1568" s="7"/>
    </row>
    <row r="1569" spans="1:23" x14ac:dyDescent="0.25">
      <c r="A1569" s="49" t="str">
        <f t="shared" si="24"/>
        <v>41893OtherN/A_13All</v>
      </c>
      <c r="B1569" s="7">
        <v>41893</v>
      </c>
      <c r="C1569" s="49">
        <v>13</v>
      </c>
      <c r="D1569" s="49" t="s">
        <v>13</v>
      </c>
      <c r="E1569" s="49">
        <v>0.85037797999999998</v>
      </c>
      <c r="F1569" s="49">
        <v>0.88564502000000001</v>
      </c>
      <c r="G1569" s="49" t="s">
        <v>33</v>
      </c>
      <c r="H1569" s="49">
        <v>22556.799999999999</v>
      </c>
      <c r="I1569" s="49">
        <v>25119.615000000002</v>
      </c>
      <c r="J1569" s="49">
        <v>89.929760000000002</v>
      </c>
      <c r="K1569" s="49">
        <v>2.7730910000000001E-2</v>
      </c>
      <c r="L1569" s="49">
        <v>9.2093599999999998E-3</v>
      </c>
      <c r="M1569" s="49">
        <v>2.9220099999999999E-2</v>
      </c>
      <c r="N1569" s="49">
        <v>-3.5267039999999999E-2</v>
      </c>
      <c r="O1569" s="49">
        <v>-7.2668769999999994E-2</v>
      </c>
      <c r="P1569" s="49">
        <v>-5.0753689999999997E-2</v>
      </c>
      <c r="Q1569" s="49">
        <v>-3.5267039999999999E-2</v>
      </c>
      <c r="R1569" s="49">
        <v>-1.9780389999999998E-2</v>
      </c>
      <c r="S1569" s="49">
        <v>2.1346899999999999E-3</v>
      </c>
      <c r="T1569" s="49" t="s">
        <v>19</v>
      </c>
      <c r="W1569" s="7"/>
    </row>
    <row r="1570" spans="1:23" x14ac:dyDescent="0.25">
      <c r="A1570" s="49" t="str">
        <f t="shared" si="24"/>
        <v>41893OtherN/A_18All</v>
      </c>
      <c r="B1570" s="7">
        <v>41893</v>
      </c>
      <c r="C1570" s="49">
        <v>18</v>
      </c>
      <c r="D1570" s="49" t="s">
        <v>13</v>
      </c>
      <c r="E1570" s="49">
        <v>2.2837888</v>
      </c>
      <c r="F1570" s="49">
        <v>1.9289432</v>
      </c>
      <c r="G1570" s="49" t="s">
        <v>33</v>
      </c>
      <c r="H1570" s="49">
        <v>22556.799999999999</v>
      </c>
      <c r="I1570" s="49">
        <v>25119.615000000002</v>
      </c>
      <c r="J1570" s="49">
        <v>96.840639999999993</v>
      </c>
      <c r="K1570" s="49">
        <v>3.6659619999999997E-2</v>
      </c>
      <c r="L1570" s="49">
        <v>1.007222E-2</v>
      </c>
      <c r="M1570" s="49">
        <v>3.8018099999999999E-2</v>
      </c>
      <c r="N1570" s="49">
        <v>0.35484559999999998</v>
      </c>
      <c r="O1570" s="49">
        <v>0.30618243000000001</v>
      </c>
      <c r="P1570" s="49">
        <v>0.33469600999999999</v>
      </c>
      <c r="Q1570" s="49">
        <v>0.35484559999999998</v>
      </c>
      <c r="R1570" s="49">
        <v>0.37499518999999998</v>
      </c>
      <c r="S1570" s="49">
        <v>0.40350877000000002</v>
      </c>
      <c r="T1570" s="49" t="s">
        <v>19</v>
      </c>
      <c r="W1570" s="7"/>
    </row>
    <row r="1571" spans="1:23" x14ac:dyDescent="0.25">
      <c r="A1571" s="49" t="str">
        <f t="shared" si="24"/>
        <v>41893OtherN/A_10All</v>
      </c>
      <c r="B1571" s="7">
        <v>41893</v>
      </c>
      <c r="C1571" s="49">
        <v>10</v>
      </c>
      <c r="D1571" s="49" t="s">
        <v>13</v>
      </c>
      <c r="E1571" s="49">
        <v>0.66358225999999998</v>
      </c>
      <c r="F1571" s="49">
        <v>0.65672779999999997</v>
      </c>
      <c r="G1571" s="49" t="s">
        <v>33</v>
      </c>
      <c r="H1571" s="49">
        <v>22556.799999999999</v>
      </c>
      <c r="I1571" s="49">
        <v>25119.615000000002</v>
      </c>
      <c r="J1571" s="49">
        <v>76.342420000000004</v>
      </c>
      <c r="K1571" s="49">
        <v>1.8101929999999999E-2</v>
      </c>
      <c r="L1571" s="49">
        <v>5.8621200000000002E-3</v>
      </c>
      <c r="M1571" s="49">
        <v>1.9027499999999999E-2</v>
      </c>
      <c r="N1571" s="49">
        <v>6.8544599999999997E-3</v>
      </c>
      <c r="O1571" s="49">
        <v>-1.7500740000000001E-2</v>
      </c>
      <c r="P1571" s="49">
        <v>-3.23011E-3</v>
      </c>
      <c r="Q1571" s="49">
        <v>6.8544599999999997E-3</v>
      </c>
      <c r="R1571" s="49">
        <v>1.6939039999999999E-2</v>
      </c>
      <c r="S1571" s="49">
        <v>3.120966E-2</v>
      </c>
      <c r="T1571" s="49" t="s">
        <v>19</v>
      </c>
      <c r="W1571" s="7"/>
    </row>
    <row r="1572" spans="1:23" x14ac:dyDescent="0.25">
      <c r="A1572" s="49" t="str">
        <f t="shared" si="24"/>
        <v>41893OtherN/A_2All</v>
      </c>
      <c r="B1572" s="7">
        <v>41893</v>
      </c>
      <c r="C1572" s="49">
        <v>2</v>
      </c>
      <c r="D1572" s="49" t="s">
        <v>13</v>
      </c>
      <c r="E1572" s="49">
        <v>0.61999915000000005</v>
      </c>
      <c r="F1572" s="49">
        <v>0.61317955999999996</v>
      </c>
      <c r="G1572" s="49" t="s">
        <v>33</v>
      </c>
      <c r="H1572" s="49">
        <v>22556.799999999999</v>
      </c>
      <c r="I1572" s="49">
        <v>25119.615000000002</v>
      </c>
      <c r="J1572" s="49">
        <v>69.860339999999994</v>
      </c>
      <c r="K1572" s="49">
        <v>1.287949E-2</v>
      </c>
      <c r="L1572" s="49">
        <v>3.9593299999999996E-3</v>
      </c>
      <c r="M1572" s="49">
        <v>1.34743E-2</v>
      </c>
      <c r="N1572" s="49">
        <v>6.8195900000000004E-3</v>
      </c>
      <c r="O1572" s="49">
        <v>-1.0427509999999999E-2</v>
      </c>
      <c r="P1572" s="49">
        <v>-3.2179000000000002E-4</v>
      </c>
      <c r="Q1572" s="49">
        <v>6.8195900000000004E-3</v>
      </c>
      <c r="R1572" s="49">
        <v>1.396097E-2</v>
      </c>
      <c r="S1572" s="49">
        <v>2.4066690000000002E-2</v>
      </c>
      <c r="T1572" s="49" t="s">
        <v>19</v>
      </c>
      <c r="W1572" s="7"/>
    </row>
    <row r="1573" spans="1:23" x14ac:dyDescent="0.25">
      <c r="A1573" s="49" t="str">
        <f t="shared" si="24"/>
        <v>41893OtherN/A_21All</v>
      </c>
      <c r="B1573" s="7">
        <v>41893</v>
      </c>
      <c r="C1573" s="49">
        <v>21</v>
      </c>
      <c r="D1573" s="49" t="s">
        <v>13</v>
      </c>
      <c r="E1573" s="49">
        <v>1.8258506000000001</v>
      </c>
      <c r="F1573" s="49">
        <v>1.9912285999999999</v>
      </c>
      <c r="G1573" s="49" t="s">
        <v>33</v>
      </c>
      <c r="H1573" s="49">
        <v>22556.799999999999</v>
      </c>
      <c r="I1573" s="49">
        <v>25119.615000000002</v>
      </c>
      <c r="J1573" s="49">
        <v>85.260260000000002</v>
      </c>
      <c r="K1573" s="49">
        <v>3.0396650000000001E-2</v>
      </c>
      <c r="L1573" s="49">
        <v>1.0914510000000001E-2</v>
      </c>
      <c r="M1573" s="49">
        <v>3.2296800000000001E-2</v>
      </c>
      <c r="N1573" s="49">
        <v>-0.165378</v>
      </c>
      <c r="O1573" s="49">
        <v>-0.20671790000000001</v>
      </c>
      <c r="P1573" s="49">
        <v>-0.1824953</v>
      </c>
      <c r="Q1573" s="49">
        <v>-0.165378</v>
      </c>
      <c r="R1573" s="49">
        <v>-0.1482607</v>
      </c>
      <c r="S1573" s="49">
        <v>-0.1240381</v>
      </c>
      <c r="T1573" s="49" t="s">
        <v>19</v>
      </c>
      <c r="W1573" s="7"/>
    </row>
    <row r="1574" spans="1:23" x14ac:dyDescent="0.25">
      <c r="A1574" s="49" t="str">
        <f t="shared" si="24"/>
        <v>41893OtherN/A_14All</v>
      </c>
      <c r="B1574" s="7">
        <v>41893</v>
      </c>
      <c r="C1574" s="49">
        <v>14</v>
      </c>
      <c r="D1574" s="49" t="s">
        <v>13</v>
      </c>
      <c r="E1574" s="49">
        <v>1.1069321000000001</v>
      </c>
      <c r="F1574" s="49">
        <v>1.1189134000000001</v>
      </c>
      <c r="G1574" s="49" t="s">
        <v>33</v>
      </c>
      <c r="H1574" s="49">
        <v>22556.799999999999</v>
      </c>
      <c r="I1574" s="49">
        <v>25119.615000000002</v>
      </c>
      <c r="J1574" s="49">
        <v>93.229609999999994</v>
      </c>
      <c r="K1574" s="49">
        <v>3.2294749999999997E-2</v>
      </c>
      <c r="L1574" s="49">
        <v>1.051534E-2</v>
      </c>
      <c r="M1574" s="49">
        <v>3.3963599999999997E-2</v>
      </c>
      <c r="N1574" s="49">
        <v>-1.19813E-2</v>
      </c>
      <c r="O1574" s="49">
        <v>-5.5454709999999997E-2</v>
      </c>
      <c r="P1574" s="49">
        <v>-2.998201E-2</v>
      </c>
      <c r="Q1574" s="49">
        <v>-1.19813E-2</v>
      </c>
      <c r="R1574" s="49">
        <v>6.0194100000000002E-3</v>
      </c>
      <c r="S1574" s="49">
        <v>3.1492109999999997E-2</v>
      </c>
      <c r="T1574" s="49" t="s">
        <v>19</v>
      </c>
      <c r="W1574" s="7"/>
    </row>
    <row r="1575" spans="1:23" x14ac:dyDescent="0.25">
      <c r="A1575" s="49" t="str">
        <f t="shared" si="24"/>
        <v>41893OtherN/A_23All</v>
      </c>
      <c r="B1575" s="7">
        <v>41893</v>
      </c>
      <c r="C1575" s="49">
        <v>23</v>
      </c>
      <c r="D1575" s="49" t="s">
        <v>13</v>
      </c>
      <c r="E1575" s="49">
        <v>1.1854642</v>
      </c>
      <c r="F1575" s="49">
        <v>1.2258305</v>
      </c>
      <c r="G1575" s="49" t="s">
        <v>33</v>
      </c>
      <c r="H1575" s="49">
        <v>22556.799999999999</v>
      </c>
      <c r="I1575" s="49">
        <v>25119.615000000002</v>
      </c>
      <c r="J1575" s="49">
        <v>78.087509999999995</v>
      </c>
      <c r="K1575" s="49">
        <v>2.2030580000000001E-2</v>
      </c>
      <c r="L1575" s="49">
        <v>7.7425999999999997E-3</v>
      </c>
      <c r="M1575" s="49">
        <v>2.3351500000000001E-2</v>
      </c>
      <c r="N1575" s="49">
        <v>-4.0366300000000001E-2</v>
      </c>
      <c r="O1575" s="49">
        <v>-7.0256219999999994E-2</v>
      </c>
      <c r="P1575" s="49">
        <v>-5.2742600000000001E-2</v>
      </c>
      <c r="Q1575" s="49">
        <v>-4.0366300000000001E-2</v>
      </c>
      <c r="R1575" s="49">
        <v>-2.7990009999999999E-2</v>
      </c>
      <c r="S1575" s="49">
        <v>-1.047638E-2</v>
      </c>
      <c r="T1575" s="49" t="s">
        <v>19</v>
      </c>
      <c r="W1575" s="7"/>
    </row>
    <row r="1576" spans="1:23" x14ac:dyDescent="0.25">
      <c r="A1576" s="49" t="str">
        <f t="shared" si="24"/>
        <v>41893OtherN/A_15All</v>
      </c>
      <c r="B1576" s="7">
        <v>41893</v>
      </c>
      <c r="C1576" s="49">
        <v>15</v>
      </c>
      <c r="D1576" s="49" t="s">
        <v>13</v>
      </c>
      <c r="E1576" s="49">
        <v>1.3844922</v>
      </c>
      <c r="F1576" s="49">
        <v>1.3418085</v>
      </c>
      <c r="G1576" s="49" t="s">
        <v>33</v>
      </c>
      <c r="H1576" s="49">
        <v>22556.799999999999</v>
      </c>
      <c r="I1576" s="49">
        <v>25119.615000000002</v>
      </c>
      <c r="J1576" s="49">
        <v>95.683009999999996</v>
      </c>
      <c r="K1576" s="49">
        <v>3.470227E-2</v>
      </c>
      <c r="L1576" s="49">
        <v>1.107549E-2</v>
      </c>
      <c r="M1576" s="49">
        <v>3.6426800000000002E-2</v>
      </c>
      <c r="N1576" s="49">
        <v>4.2683699999999998E-2</v>
      </c>
      <c r="O1576" s="49">
        <v>-3.9426000000000001E-3</v>
      </c>
      <c r="P1576" s="49">
        <v>2.3377499999999999E-2</v>
      </c>
      <c r="Q1576" s="49">
        <v>4.2683699999999998E-2</v>
      </c>
      <c r="R1576" s="49">
        <v>6.1989900000000001E-2</v>
      </c>
      <c r="S1576" s="49">
        <v>8.931E-2</v>
      </c>
      <c r="T1576" s="49" t="s">
        <v>19</v>
      </c>
      <c r="W1576" s="7"/>
    </row>
    <row r="1577" spans="1:23" x14ac:dyDescent="0.25">
      <c r="A1577" s="49" t="str">
        <f t="shared" si="24"/>
        <v>41893OtherN/A_7All</v>
      </c>
      <c r="B1577" s="7">
        <v>41893</v>
      </c>
      <c r="C1577" s="49">
        <v>7</v>
      </c>
      <c r="D1577" s="49" t="s">
        <v>13</v>
      </c>
      <c r="E1577" s="49">
        <v>0.71272033000000001</v>
      </c>
      <c r="F1577" s="49">
        <v>0.71259459000000003</v>
      </c>
      <c r="G1577" s="49" t="s">
        <v>33</v>
      </c>
      <c r="H1577" s="49">
        <v>22556.799999999999</v>
      </c>
      <c r="I1577" s="49">
        <v>25119.615000000002</v>
      </c>
      <c r="J1577" s="49">
        <v>63.50168</v>
      </c>
      <c r="K1577" s="49">
        <v>1.403801E-2</v>
      </c>
      <c r="L1577" s="49">
        <v>4.6445899999999997E-3</v>
      </c>
      <c r="M1577" s="49">
        <v>1.47864E-2</v>
      </c>
      <c r="N1577" s="49">
        <v>1.2574E-4</v>
      </c>
      <c r="O1577" s="49">
        <v>-1.8800850000000001E-2</v>
      </c>
      <c r="P1577" s="49">
        <v>-7.7110499999999997E-3</v>
      </c>
      <c r="Q1577" s="49">
        <v>1.2574E-4</v>
      </c>
      <c r="R1577" s="49">
        <v>7.9625300000000006E-3</v>
      </c>
      <c r="S1577" s="49">
        <v>1.9052329999999999E-2</v>
      </c>
      <c r="T1577" s="49" t="s">
        <v>19</v>
      </c>
      <c r="W1577" s="7"/>
    </row>
    <row r="1578" spans="1:23" x14ac:dyDescent="0.25">
      <c r="A1578" s="49" t="str">
        <f t="shared" si="24"/>
        <v>41893OtherN/A_22All</v>
      </c>
      <c r="B1578" s="7">
        <v>41893</v>
      </c>
      <c r="C1578" s="49">
        <v>22</v>
      </c>
      <c r="D1578" s="49" t="s">
        <v>13</v>
      </c>
      <c r="E1578" s="49">
        <v>1.5403741</v>
      </c>
      <c r="F1578" s="49">
        <v>1.6036379999999999</v>
      </c>
      <c r="G1578" s="49" t="s">
        <v>33</v>
      </c>
      <c r="H1578" s="49">
        <v>22556.799999999999</v>
      </c>
      <c r="I1578" s="49">
        <v>25119.615000000002</v>
      </c>
      <c r="J1578" s="49">
        <v>81.765810000000002</v>
      </c>
      <c r="K1578" s="49">
        <v>2.6949089999999998E-2</v>
      </c>
      <c r="L1578" s="49">
        <v>9.3509500000000002E-3</v>
      </c>
      <c r="M1578" s="49">
        <v>2.85253E-2</v>
      </c>
      <c r="N1578" s="49">
        <v>-6.3263899999999998E-2</v>
      </c>
      <c r="O1578" s="49">
        <v>-9.9776279999999995E-2</v>
      </c>
      <c r="P1578" s="49">
        <v>-7.8382309999999997E-2</v>
      </c>
      <c r="Q1578" s="49">
        <v>-6.3263899999999998E-2</v>
      </c>
      <c r="R1578" s="49">
        <v>-4.8145489999999999E-2</v>
      </c>
      <c r="S1578" s="49">
        <v>-2.6751520000000001E-2</v>
      </c>
      <c r="T1578" s="49" t="s">
        <v>19</v>
      </c>
      <c r="W1578" s="7"/>
    </row>
    <row r="1579" spans="1:23" x14ac:dyDescent="0.25">
      <c r="A1579" s="49" t="str">
        <f t="shared" si="24"/>
        <v>41893OtherN/A_19All</v>
      </c>
      <c r="B1579" s="7">
        <v>41893</v>
      </c>
      <c r="C1579" s="49">
        <v>19</v>
      </c>
      <c r="D1579" s="49" t="s">
        <v>13</v>
      </c>
      <c r="E1579" s="49">
        <v>2.2714167999999999</v>
      </c>
      <c r="F1579" s="49">
        <v>2.5212547000000001</v>
      </c>
      <c r="G1579" s="49" t="s">
        <v>33</v>
      </c>
      <c r="H1579" s="49">
        <v>22556.799999999999</v>
      </c>
      <c r="I1579" s="49">
        <v>25119.615000000002</v>
      </c>
      <c r="J1579" s="49">
        <v>94.851590000000002</v>
      </c>
      <c r="K1579" s="49">
        <v>3.5652089999999997E-2</v>
      </c>
      <c r="L1579" s="49">
        <v>1.25913E-2</v>
      </c>
      <c r="M1579" s="49">
        <v>3.7810200000000002E-2</v>
      </c>
      <c r="N1579" s="49">
        <v>-0.2498379</v>
      </c>
      <c r="O1579" s="49">
        <v>-0.29823495999999999</v>
      </c>
      <c r="P1579" s="49">
        <v>-0.26987730999999998</v>
      </c>
      <c r="Q1579" s="49">
        <v>-0.2498379</v>
      </c>
      <c r="R1579" s="49">
        <v>-0.22979848999999999</v>
      </c>
      <c r="S1579" s="49">
        <v>-0.20144084000000001</v>
      </c>
      <c r="T1579" s="49" t="s">
        <v>19</v>
      </c>
      <c r="W1579" s="7"/>
    </row>
    <row r="1580" spans="1:23" x14ac:dyDescent="0.25">
      <c r="A1580" s="49" t="str">
        <f t="shared" si="24"/>
        <v>41893OtherN/A_9All</v>
      </c>
      <c r="B1580" s="7">
        <v>41893</v>
      </c>
      <c r="C1580" s="49">
        <v>9</v>
      </c>
      <c r="D1580" s="49" t="s">
        <v>13</v>
      </c>
      <c r="E1580" s="49">
        <v>0.69827395999999997</v>
      </c>
      <c r="F1580" s="49">
        <v>0.68884380000000001</v>
      </c>
      <c r="G1580" s="49" t="s">
        <v>33</v>
      </c>
      <c r="H1580" s="49">
        <v>22556.799999999999</v>
      </c>
      <c r="I1580" s="49">
        <v>25119.615000000002</v>
      </c>
      <c r="J1580" s="49">
        <v>71.453090000000003</v>
      </c>
      <c r="K1580" s="49">
        <v>1.581074E-2</v>
      </c>
      <c r="L1580" s="49">
        <v>5.0233400000000003E-3</v>
      </c>
      <c r="M1580" s="49">
        <v>1.6589599999999999E-2</v>
      </c>
      <c r="N1580" s="49">
        <v>9.4301599999999999E-3</v>
      </c>
      <c r="O1580" s="49">
        <v>-1.1804530000000001E-2</v>
      </c>
      <c r="P1580" s="49">
        <v>6.3767000000000001E-4</v>
      </c>
      <c r="Q1580" s="49">
        <v>9.4301599999999999E-3</v>
      </c>
      <c r="R1580" s="49">
        <v>1.822265E-2</v>
      </c>
      <c r="S1580" s="49">
        <v>3.066485E-2</v>
      </c>
      <c r="T1580" s="49" t="s">
        <v>19</v>
      </c>
      <c r="W1580" s="7"/>
    </row>
    <row r="1581" spans="1:23" x14ac:dyDescent="0.25">
      <c r="A1581" s="49" t="str">
        <f t="shared" si="24"/>
        <v>41893OtherN/A_17All</v>
      </c>
      <c r="B1581" s="7">
        <v>41893</v>
      </c>
      <c r="C1581" s="49">
        <v>17</v>
      </c>
      <c r="D1581" s="49" t="s">
        <v>13</v>
      </c>
      <c r="E1581" s="49">
        <v>2.0572126000000002</v>
      </c>
      <c r="F1581" s="49">
        <v>1.7427359</v>
      </c>
      <c r="G1581" s="49" t="s">
        <v>33</v>
      </c>
      <c r="H1581" s="49">
        <v>22556.799999999999</v>
      </c>
      <c r="I1581" s="49">
        <v>25119.615000000002</v>
      </c>
      <c r="J1581" s="49">
        <v>97.538679999999999</v>
      </c>
      <c r="K1581" s="49">
        <v>3.778902E-2</v>
      </c>
      <c r="L1581" s="49">
        <v>1.0366530000000001E-2</v>
      </c>
      <c r="M1581" s="49">
        <v>3.91851E-2</v>
      </c>
      <c r="N1581" s="49">
        <v>0.3144767</v>
      </c>
      <c r="O1581" s="49">
        <v>0.26431977000000001</v>
      </c>
      <c r="P1581" s="49">
        <v>0.29370859999999999</v>
      </c>
      <c r="Q1581" s="49">
        <v>0.3144767</v>
      </c>
      <c r="R1581" s="49">
        <v>0.33524480000000001</v>
      </c>
      <c r="S1581" s="49">
        <v>0.36463362999999999</v>
      </c>
      <c r="T1581" s="49" t="s">
        <v>19</v>
      </c>
      <c r="W1581" s="7"/>
    </row>
    <row r="1582" spans="1:23" x14ac:dyDescent="0.25">
      <c r="A1582" s="49" t="str">
        <f t="shared" si="24"/>
        <v>41893OtherN/A_5All</v>
      </c>
      <c r="B1582" s="7">
        <v>41893</v>
      </c>
      <c r="C1582" s="49">
        <v>5</v>
      </c>
      <c r="D1582" s="49" t="s">
        <v>13</v>
      </c>
      <c r="E1582" s="49">
        <v>0.54789487000000003</v>
      </c>
      <c r="F1582" s="49">
        <v>0.56170418</v>
      </c>
      <c r="G1582" s="49" t="s">
        <v>33</v>
      </c>
      <c r="H1582" s="49">
        <v>22556.799999999999</v>
      </c>
      <c r="I1582" s="49">
        <v>25119.615000000002</v>
      </c>
      <c r="J1582" s="49">
        <v>65.947209999999998</v>
      </c>
      <c r="K1582" s="49">
        <v>1.1005269999999999E-2</v>
      </c>
      <c r="L1582" s="49">
        <v>3.63752E-3</v>
      </c>
      <c r="M1582" s="49">
        <v>1.15908E-2</v>
      </c>
      <c r="N1582" s="49">
        <v>-1.380931E-2</v>
      </c>
      <c r="O1582" s="49">
        <v>-2.8645529999999999E-2</v>
      </c>
      <c r="P1582" s="49">
        <v>-1.995243E-2</v>
      </c>
      <c r="Q1582" s="49">
        <v>-1.380931E-2</v>
      </c>
      <c r="R1582" s="49">
        <v>-7.6661899999999998E-3</v>
      </c>
      <c r="S1582" s="49">
        <v>1.02691E-3</v>
      </c>
      <c r="T1582" s="49" t="s">
        <v>19</v>
      </c>
      <c r="W1582" s="7"/>
    </row>
    <row r="1583" spans="1:23" x14ac:dyDescent="0.25">
      <c r="A1583" s="49" t="str">
        <f t="shared" si="24"/>
        <v>41893OtherN/A_6All</v>
      </c>
      <c r="B1583" s="7">
        <v>41893</v>
      </c>
      <c r="C1583" s="49">
        <v>6</v>
      </c>
      <c r="D1583" s="49" t="s">
        <v>13</v>
      </c>
      <c r="E1583" s="49">
        <v>0.60130543999999997</v>
      </c>
      <c r="F1583" s="49">
        <v>0.61216817999999995</v>
      </c>
      <c r="G1583" s="49" t="s">
        <v>33</v>
      </c>
      <c r="H1583" s="49">
        <v>22556.799999999999</v>
      </c>
      <c r="I1583" s="49">
        <v>25119.615000000002</v>
      </c>
      <c r="J1583" s="49">
        <v>64.658379999999994</v>
      </c>
      <c r="K1583" s="49">
        <v>1.2058019999999999E-2</v>
      </c>
      <c r="L1583" s="49">
        <v>3.9922999999999998E-3</v>
      </c>
      <c r="M1583" s="49">
        <v>1.27017E-2</v>
      </c>
      <c r="N1583" s="49">
        <v>-1.0862739999999999E-2</v>
      </c>
      <c r="O1583" s="49">
        <v>-2.712092E-2</v>
      </c>
      <c r="P1583" s="49">
        <v>-1.7594640000000002E-2</v>
      </c>
      <c r="Q1583" s="49">
        <v>-1.0862739999999999E-2</v>
      </c>
      <c r="R1583" s="49">
        <v>-4.1308400000000002E-3</v>
      </c>
      <c r="S1583" s="49">
        <v>5.3954399999999996E-3</v>
      </c>
      <c r="T1583" s="49" t="s">
        <v>19</v>
      </c>
      <c r="W1583" s="7"/>
    </row>
    <row r="1584" spans="1:23" x14ac:dyDescent="0.25">
      <c r="A1584" s="49" t="str">
        <f t="shared" si="24"/>
        <v>41893OtherN/A_1All</v>
      </c>
      <c r="B1584" s="7">
        <v>41893</v>
      </c>
      <c r="C1584" s="49">
        <v>1</v>
      </c>
      <c r="D1584" s="49" t="s">
        <v>13</v>
      </c>
      <c r="E1584" s="49">
        <v>0.71027395999999998</v>
      </c>
      <c r="F1584" s="49">
        <v>0.69739691000000004</v>
      </c>
      <c r="G1584" s="49" t="s">
        <v>33</v>
      </c>
      <c r="H1584" s="49">
        <v>22556.799999999999</v>
      </c>
      <c r="I1584" s="49">
        <v>25119.615000000002</v>
      </c>
      <c r="J1584" s="49">
        <v>71.97878</v>
      </c>
      <c r="K1584" s="49">
        <v>1.547813E-2</v>
      </c>
      <c r="L1584" s="49">
        <v>4.5545300000000002E-3</v>
      </c>
      <c r="M1584" s="49">
        <v>1.6134300000000001E-2</v>
      </c>
      <c r="N1584" s="49">
        <v>1.2877049999999999E-2</v>
      </c>
      <c r="O1584" s="49">
        <v>-7.7748499999999998E-3</v>
      </c>
      <c r="P1584" s="49">
        <v>4.3258699999999999E-3</v>
      </c>
      <c r="Q1584" s="49">
        <v>1.2877049999999999E-2</v>
      </c>
      <c r="R1584" s="49">
        <v>2.1428229999999999E-2</v>
      </c>
      <c r="S1584" s="49">
        <v>3.3528950000000002E-2</v>
      </c>
      <c r="T1584" s="49" t="s">
        <v>19</v>
      </c>
      <c r="W1584" s="7"/>
    </row>
    <row r="1585" spans="1:23" x14ac:dyDescent="0.25">
      <c r="A1585" s="49" t="str">
        <f t="shared" si="24"/>
        <v>41893OtherN/A_3All</v>
      </c>
      <c r="B1585" s="7">
        <v>41893</v>
      </c>
      <c r="C1585" s="49">
        <v>3</v>
      </c>
      <c r="D1585" s="49" t="s">
        <v>13</v>
      </c>
      <c r="E1585" s="49">
        <v>0.57144983999999999</v>
      </c>
      <c r="F1585" s="49">
        <v>0.57151547999999996</v>
      </c>
      <c r="G1585" s="49" t="s">
        <v>33</v>
      </c>
      <c r="H1585" s="49">
        <v>22556.799999999999</v>
      </c>
      <c r="I1585" s="49">
        <v>25119.615000000002</v>
      </c>
      <c r="J1585" s="49">
        <v>68.081360000000004</v>
      </c>
      <c r="K1585" s="49">
        <v>1.199071E-2</v>
      </c>
      <c r="L1585" s="49">
        <v>3.6469200000000001E-3</v>
      </c>
      <c r="M1585" s="49">
        <v>1.2533000000000001E-2</v>
      </c>
      <c r="N1585" s="49">
        <v>-6.5640000000000002E-5</v>
      </c>
      <c r="O1585" s="49">
        <v>-1.6107880000000002E-2</v>
      </c>
      <c r="P1585" s="49">
        <v>-6.7081299999999996E-3</v>
      </c>
      <c r="Q1585" s="49">
        <v>-6.5640000000000002E-5</v>
      </c>
      <c r="R1585" s="49">
        <v>6.5768500000000004E-3</v>
      </c>
      <c r="S1585" s="49">
        <v>1.5976600000000001E-2</v>
      </c>
      <c r="T1585" s="49" t="s">
        <v>19</v>
      </c>
      <c r="W1585" s="7"/>
    </row>
    <row r="1586" spans="1:23" x14ac:dyDescent="0.25">
      <c r="A1586" s="49" t="str">
        <f t="shared" si="24"/>
        <v>41820SierraN/A_7All</v>
      </c>
      <c r="B1586" s="7">
        <v>41820</v>
      </c>
      <c r="C1586" s="49">
        <v>7</v>
      </c>
      <c r="D1586" s="49" t="s">
        <v>14</v>
      </c>
      <c r="E1586" s="49">
        <v>0.82079257999999999</v>
      </c>
      <c r="F1586" s="49">
        <v>0.84431730000000005</v>
      </c>
      <c r="G1586" s="49" t="s">
        <v>33</v>
      </c>
      <c r="H1586" s="49">
        <v>2401.6950000000002</v>
      </c>
      <c r="I1586" s="49">
        <v>12156.504000000001</v>
      </c>
      <c r="J1586" s="49">
        <v>65.139759999999995</v>
      </c>
      <c r="K1586" s="49">
        <v>8.8420500000000006E-3</v>
      </c>
      <c r="L1586" s="49">
        <v>1.7310550000000001E-2</v>
      </c>
      <c r="M1586" s="49">
        <v>1.9438E-2</v>
      </c>
      <c r="N1586" s="49">
        <v>-2.3524719999999999E-2</v>
      </c>
      <c r="O1586" s="49">
        <v>-4.8405360000000001E-2</v>
      </c>
      <c r="P1586" s="49">
        <v>-3.382686E-2</v>
      </c>
      <c r="Q1586" s="49">
        <v>-2.3524719999999999E-2</v>
      </c>
      <c r="R1586" s="49">
        <v>-1.3222579999999999E-2</v>
      </c>
      <c r="S1586" s="49">
        <v>1.35592E-3</v>
      </c>
      <c r="T1586" s="49" t="s">
        <v>19</v>
      </c>
      <c r="W1586" s="7"/>
    </row>
    <row r="1587" spans="1:23" x14ac:dyDescent="0.25">
      <c r="A1587" s="49" t="str">
        <f t="shared" si="24"/>
        <v>41820SierraN/A_19All</v>
      </c>
      <c r="B1587" s="7">
        <v>41820</v>
      </c>
      <c r="C1587" s="49">
        <v>19</v>
      </c>
      <c r="D1587" s="49" t="s">
        <v>14</v>
      </c>
      <c r="E1587" s="49">
        <v>3.4071381000000001</v>
      </c>
      <c r="F1587" s="49">
        <v>3.629715</v>
      </c>
      <c r="G1587" s="49" t="s">
        <v>33</v>
      </c>
      <c r="H1587" s="49">
        <v>2401.6950000000002</v>
      </c>
      <c r="I1587" s="49">
        <v>12156.504000000001</v>
      </c>
      <c r="J1587" s="49">
        <v>97.900540000000007</v>
      </c>
      <c r="K1587" s="49">
        <v>2.3260630000000001E-2</v>
      </c>
      <c r="L1587" s="49">
        <v>4.5981630000000003E-2</v>
      </c>
      <c r="M1587" s="49">
        <v>5.1530300000000001E-2</v>
      </c>
      <c r="N1587" s="49">
        <v>-0.22257689999999999</v>
      </c>
      <c r="O1587" s="49">
        <v>-0.28853568000000002</v>
      </c>
      <c r="P1587" s="49">
        <v>-0.24988795999999999</v>
      </c>
      <c r="Q1587" s="49">
        <v>-0.22257689999999999</v>
      </c>
      <c r="R1587" s="49">
        <v>-0.19526584</v>
      </c>
      <c r="S1587" s="49">
        <v>-0.15661812</v>
      </c>
      <c r="T1587" s="49" t="s">
        <v>19</v>
      </c>
      <c r="W1587" s="7"/>
    </row>
    <row r="1588" spans="1:23" x14ac:dyDescent="0.25">
      <c r="A1588" s="49" t="str">
        <f t="shared" si="24"/>
        <v>41820SierraN/A_23All</v>
      </c>
      <c r="B1588" s="7">
        <v>41820</v>
      </c>
      <c r="C1588" s="49">
        <v>23</v>
      </c>
      <c r="D1588" s="49" t="s">
        <v>14</v>
      </c>
      <c r="E1588" s="49">
        <v>2.0138457000000001</v>
      </c>
      <c r="F1588" s="49">
        <v>2.2171677000000001</v>
      </c>
      <c r="G1588" s="49" t="s">
        <v>33</v>
      </c>
      <c r="H1588" s="49">
        <v>2401.6950000000002</v>
      </c>
      <c r="I1588" s="49">
        <v>12156.504000000001</v>
      </c>
      <c r="J1588" s="49">
        <v>77.201610000000002</v>
      </c>
      <c r="K1588" s="49">
        <v>1.7782329999999999E-2</v>
      </c>
      <c r="L1588" s="49">
        <v>3.8357429999999998E-2</v>
      </c>
      <c r="M1588" s="49">
        <v>4.2278900000000001E-2</v>
      </c>
      <c r="N1588" s="49">
        <v>-0.203322</v>
      </c>
      <c r="O1588" s="49">
        <v>-0.25743898999999998</v>
      </c>
      <c r="P1588" s="49">
        <v>-0.22572982</v>
      </c>
      <c r="Q1588" s="49">
        <v>-0.203322</v>
      </c>
      <c r="R1588" s="49">
        <v>-0.18091418000000001</v>
      </c>
      <c r="S1588" s="49">
        <v>-0.14920501</v>
      </c>
      <c r="T1588" s="49" t="s">
        <v>19</v>
      </c>
      <c r="W1588" s="7"/>
    </row>
    <row r="1589" spans="1:23" x14ac:dyDescent="0.25">
      <c r="A1589" s="49" t="str">
        <f t="shared" si="24"/>
        <v>41820SierraN/A_9All</v>
      </c>
      <c r="B1589" s="7">
        <v>41820</v>
      </c>
      <c r="C1589" s="49">
        <v>9</v>
      </c>
      <c r="D1589" s="49" t="s">
        <v>14</v>
      </c>
      <c r="E1589" s="49">
        <v>0.95617271999999998</v>
      </c>
      <c r="F1589" s="49">
        <v>0.98543365000000005</v>
      </c>
      <c r="G1589" s="49" t="s">
        <v>33</v>
      </c>
      <c r="H1589" s="49">
        <v>2401.6950000000002</v>
      </c>
      <c r="I1589" s="49">
        <v>12156.504000000001</v>
      </c>
      <c r="J1589" s="49">
        <v>79.317859999999996</v>
      </c>
      <c r="K1589" s="49">
        <v>1.123414E-2</v>
      </c>
      <c r="L1589" s="49">
        <v>2.293767E-2</v>
      </c>
      <c r="M1589" s="49">
        <v>2.5541000000000001E-2</v>
      </c>
      <c r="N1589" s="49">
        <v>-2.9260930000000001E-2</v>
      </c>
      <c r="O1589" s="49">
        <v>-6.195341E-2</v>
      </c>
      <c r="P1589" s="49">
        <v>-4.2797660000000001E-2</v>
      </c>
      <c r="Q1589" s="49">
        <v>-2.9260930000000001E-2</v>
      </c>
      <c r="R1589" s="49">
        <v>-1.5724200000000001E-2</v>
      </c>
      <c r="S1589" s="49">
        <v>3.4315499999999998E-3</v>
      </c>
      <c r="T1589" s="49" t="s">
        <v>19</v>
      </c>
      <c r="W1589" s="7"/>
    </row>
    <row r="1590" spans="1:23" x14ac:dyDescent="0.25">
      <c r="A1590" s="49" t="str">
        <f t="shared" si="24"/>
        <v>41820SierraN/A_10All</v>
      </c>
      <c r="B1590" s="7">
        <v>41820</v>
      </c>
      <c r="C1590" s="49">
        <v>10</v>
      </c>
      <c r="D1590" s="49" t="s">
        <v>14</v>
      </c>
      <c r="E1590" s="49">
        <v>1.0356664</v>
      </c>
      <c r="F1590" s="49">
        <v>1.0766922000000001</v>
      </c>
      <c r="G1590" s="49" t="s">
        <v>33</v>
      </c>
      <c r="H1590" s="49">
        <v>2401.6950000000002</v>
      </c>
      <c r="I1590" s="49">
        <v>12156.504000000001</v>
      </c>
      <c r="J1590" s="49">
        <v>85.444450000000003</v>
      </c>
      <c r="K1590" s="49">
        <v>1.3349639999999999E-2</v>
      </c>
      <c r="L1590" s="49">
        <v>2.734222E-2</v>
      </c>
      <c r="M1590" s="49">
        <v>3.0427099999999999E-2</v>
      </c>
      <c r="N1590" s="49">
        <v>-4.1025800000000001E-2</v>
      </c>
      <c r="O1590" s="49">
        <v>-7.9972489999999993E-2</v>
      </c>
      <c r="P1590" s="49">
        <v>-5.715216E-2</v>
      </c>
      <c r="Q1590" s="49">
        <v>-4.1025800000000001E-2</v>
      </c>
      <c r="R1590" s="49">
        <v>-2.4899439999999998E-2</v>
      </c>
      <c r="S1590" s="49">
        <v>-2.0791099999999999E-3</v>
      </c>
      <c r="T1590" s="49" t="s">
        <v>19</v>
      </c>
      <c r="W1590" s="7"/>
    </row>
    <row r="1591" spans="1:23" x14ac:dyDescent="0.25">
      <c r="A1591" s="49" t="str">
        <f t="shared" si="24"/>
        <v>41820SierraN/A_3All</v>
      </c>
      <c r="B1591" s="7">
        <v>41820</v>
      </c>
      <c r="C1591" s="49">
        <v>3</v>
      </c>
      <c r="D1591" s="49" t="s">
        <v>14</v>
      </c>
      <c r="E1591" s="49">
        <v>0.75279463000000002</v>
      </c>
      <c r="F1591" s="49">
        <v>0.77403259999999996</v>
      </c>
      <c r="G1591" s="49" t="s">
        <v>33</v>
      </c>
      <c r="H1591" s="49">
        <v>2401.6950000000002</v>
      </c>
      <c r="I1591" s="49">
        <v>12156.504000000001</v>
      </c>
      <c r="J1591" s="49">
        <v>67.527429999999995</v>
      </c>
      <c r="K1591" s="49">
        <v>8.6049300000000002E-3</v>
      </c>
      <c r="L1591" s="49">
        <v>1.6400910000000001E-2</v>
      </c>
      <c r="M1591" s="49">
        <v>1.8521200000000002E-2</v>
      </c>
      <c r="N1591" s="49">
        <v>-2.1237969999999998E-2</v>
      </c>
      <c r="O1591" s="49">
        <v>-4.4945110000000003E-2</v>
      </c>
      <c r="P1591" s="49">
        <v>-3.1054209999999999E-2</v>
      </c>
      <c r="Q1591" s="49">
        <v>-2.1237969999999998E-2</v>
      </c>
      <c r="R1591" s="49">
        <v>-1.142173E-2</v>
      </c>
      <c r="S1591" s="49">
        <v>2.4691700000000001E-3</v>
      </c>
      <c r="T1591" s="49" t="s">
        <v>19</v>
      </c>
      <c r="W1591" s="7"/>
    </row>
    <row r="1592" spans="1:23" x14ac:dyDescent="0.25">
      <c r="A1592" s="49" t="str">
        <f t="shared" si="24"/>
        <v>41820SierraN/A_13All</v>
      </c>
      <c r="B1592" s="7">
        <v>41820</v>
      </c>
      <c r="C1592" s="49">
        <v>13</v>
      </c>
      <c r="D1592" s="49" t="s">
        <v>14</v>
      </c>
      <c r="E1592" s="49">
        <v>1.6804911</v>
      </c>
      <c r="F1592" s="49">
        <v>1.7081933</v>
      </c>
      <c r="G1592" s="49" t="s">
        <v>33</v>
      </c>
      <c r="H1592" s="49">
        <v>2401.6950000000002</v>
      </c>
      <c r="I1592" s="49">
        <v>12156.504000000001</v>
      </c>
      <c r="J1592" s="49">
        <v>93.785679999999999</v>
      </c>
      <c r="K1592" s="49">
        <v>2.0728819999999998E-2</v>
      </c>
      <c r="L1592" s="49">
        <v>4.0087490000000003E-2</v>
      </c>
      <c r="M1592" s="49">
        <v>4.5129700000000002E-2</v>
      </c>
      <c r="N1592" s="49">
        <v>-2.77022E-2</v>
      </c>
      <c r="O1592" s="49">
        <v>-8.5468219999999998E-2</v>
      </c>
      <c r="P1592" s="49">
        <v>-5.1620939999999997E-2</v>
      </c>
      <c r="Q1592" s="49">
        <v>-2.77022E-2</v>
      </c>
      <c r="R1592" s="49">
        <v>-3.7834600000000002E-3</v>
      </c>
      <c r="S1592" s="49">
        <v>3.0063820000000002E-2</v>
      </c>
      <c r="T1592" s="49" t="s">
        <v>19</v>
      </c>
      <c r="W1592" s="7"/>
    </row>
    <row r="1593" spans="1:23" x14ac:dyDescent="0.25">
      <c r="A1593" s="49" t="str">
        <f t="shared" si="24"/>
        <v>41820SierraN/A_1All</v>
      </c>
      <c r="B1593" s="7">
        <v>41820</v>
      </c>
      <c r="C1593" s="49">
        <v>1</v>
      </c>
      <c r="D1593" s="49" t="s">
        <v>14</v>
      </c>
      <c r="E1593" s="49">
        <v>0.97405399999999998</v>
      </c>
      <c r="F1593" s="49">
        <v>1.0155316000000001</v>
      </c>
      <c r="G1593" s="49" t="s">
        <v>33</v>
      </c>
      <c r="H1593" s="49">
        <v>2401.6950000000002</v>
      </c>
      <c r="I1593" s="49">
        <v>12156.504000000001</v>
      </c>
      <c r="J1593" s="49">
        <v>69.510639999999995</v>
      </c>
      <c r="K1593" s="49">
        <v>1.1175890000000001E-2</v>
      </c>
      <c r="L1593" s="49">
        <v>2.172638E-2</v>
      </c>
      <c r="M1593" s="49">
        <v>2.4432300000000001E-2</v>
      </c>
      <c r="N1593" s="49">
        <v>-4.1477600000000003E-2</v>
      </c>
      <c r="O1593" s="49">
        <v>-7.275094E-2</v>
      </c>
      <c r="P1593" s="49">
        <v>-5.4426719999999998E-2</v>
      </c>
      <c r="Q1593" s="49">
        <v>-4.1477600000000003E-2</v>
      </c>
      <c r="R1593" s="49">
        <v>-2.8528479999999998E-2</v>
      </c>
      <c r="S1593" s="49">
        <v>-1.020426E-2</v>
      </c>
      <c r="T1593" s="49" t="s">
        <v>19</v>
      </c>
      <c r="W1593" s="7"/>
    </row>
    <row r="1594" spans="1:23" x14ac:dyDescent="0.25">
      <c r="A1594" s="49" t="str">
        <f t="shared" si="24"/>
        <v>41820SierraN/A_18All</v>
      </c>
      <c r="B1594" s="7">
        <v>41820</v>
      </c>
      <c r="C1594" s="49">
        <v>18</v>
      </c>
      <c r="D1594" s="49" t="s">
        <v>14</v>
      </c>
      <c r="E1594" s="49">
        <v>3.2991733999999999</v>
      </c>
      <c r="F1594" s="49">
        <v>2.5629768999999998</v>
      </c>
      <c r="G1594" s="49" t="s">
        <v>33</v>
      </c>
      <c r="H1594" s="49">
        <v>2401.6950000000002</v>
      </c>
      <c r="I1594" s="49">
        <v>12156.504000000001</v>
      </c>
      <c r="J1594" s="49">
        <v>100.78570000000001</v>
      </c>
      <c r="K1594" s="49">
        <v>2.3721590000000001E-2</v>
      </c>
      <c r="L1594" s="49">
        <v>3.7028039999999998E-2</v>
      </c>
      <c r="M1594" s="49">
        <v>4.3974899999999997E-2</v>
      </c>
      <c r="N1594" s="49">
        <v>0.73619650000000003</v>
      </c>
      <c r="O1594" s="49">
        <v>0.67990863000000001</v>
      </c>
      <c r="P1594" s="49">
        <v>0.71288980000000002</v>
      </c>
      <c r="Q1594" s="49">
        <v>0.73619650000000003</v>
      </c>
      <c r="R1594" s="49">
        <v>0.75950320000000004</v>
      </c>
      <c r="S1594" s="49">
        <v>0.79248437000000005</v>
      </c>
      <c r="T1594" s="49" t="s">
        <v>19</v>
      </c>
      <c r="W1594" s="7"/>
    </row>
    <row r="1595" spans="1:23" x14ac:dyDescent="0.25">
      <c r="A1595" s="49" t="str">
        <f t="shared" si="24"/>
        <v>41820SierraN/A_12All</v>
      </c>
      <c r="B1595" s="7">
        <v>41820</v>
      </c>
      <c r="C1595" s="49">
        <v>12</v>
      </c>
      <c r="D1595" s="49" t="s">
        <v>14</v>
      </c>
      <c r="E1595" s="49">
        <v>1.4126403000000001</v>
      </c>
      <c r="F1595" s="49">
        <v>1.4458515999999999</v>
      </c>
      <c r="G1595" s="49" t="s">
        <v>33</v>
      </c>
      <c r="H1595" s="49">
        <v>2401.6950000000002</v>
      </c>
      <c r="I1595" s="49">
        <v>12156.504000000001</v>
      </c>
      <c r="J1595" s="49">
        <v>91.321759999999998</v>
      </c>
      <c r="K1595" s="49">
        <v>1.861753E-2</v>
      </c>
      <c r="L1595" s="49">
        <v>3.5865769999999998E-2</v>
      </c>
      <c r="M1595" s="49">
        <v>4.0410000000000001E-2</v>
      </c>
      <c r="N1595" s="49">
        <v>-3.3211299999999999E-2</v>
      </c>
      <c r="O1595" s="49">
        <v>-8.49361E-2</v>
      </c>
      <c r="P1595" s="49">
        <v>-5.4628599999999999E-2</v>
      </c>
      <c r="Q1595" s="49">
        <v>-3.3211299999999999E-2</v>
      </c>
      <c r="R1595" s="49">
        <v>-1.1794000000000001E-2</v>
      </c>
      <c r="S1595" s="49">
        <v>1.8513499999999999E-2</v>
      </c>
      <c r="T1595" s="49" t="s">
        <v>19</v>
      </c>
      <c r="W1595" s="7"/>
    </row>
    <row r="1596" spans="1:23" x14ac:dyDescent="0.25">
      <c r="A1596" s="49" t="str">
        <f t="shared" si="24"/>
        <v>41820SierraN/A_24All</v>
      </c>
      <c r="B1596" s="7">
        <v>41820</v>
      </c>
      <c r="C1596" s="49">
        <v>24</v>
      </c>
      <c r="D1596" s="49" t="s">
        <v>14</v>
      </c>
      <c r="E1596" s="49">
        <v>1.5326424000000001</v>
      </c>
      <c r="F1596" s="49">
        <v>1.6889113</v>
      </c>
      <c r="G1596" s="49" t="s">
        <v>33</v>
      </c>
      <c r="H1596" s="49">
        <v>2401.6950000000002</v>
      </c>
      <c r="I1596" s="49">
        <v>12156.504000000001</v>
      </c>
      <c r="J1596" s="49">
        <v>75.525890000000004</v>
      </c>
      <c r="K1596" s="49">
        <v>1.518283E-2</v>
      </c>
      <c r="L1596" s="49">
        <v>3.2474759999999998E-2</v>
      </c>
      <c r="M1596" s="49">
        <v>3.5848699999999997E-2</v>
      </c>
      <c r="N1596" s="49">
        <v>-0.15626889999999999</v>
      </c>
      <c r="O1596" s="49">
        <v>-0.20215524000000001</v>
      </c>
      <c r="P1596" s="49">
        <v>-0.17526870999999999</v>
      </c>
      <c r="Q1596" s="49">
        <v>-0.15626889999999999</v>
      </c>
      <c r="R1596" s="49">
        <v>-0.13726909000000001</v>
      </c>
      <c r="S1596" s="49">
        <v>-0.11038256</v>
      </c>
      <c r="T1596" s="49" t="s">
        <v>19</v>
      </c>
      <c r="W1596" s="7"/>
    </row>
    <row r="1597" spans="1:23" x14ac:dyDescent="0.25">
      <c r="A1597" s="49" t="str">
        <f t="shared" si="24"/>
        <v>41820SierraN/A_6All</v>
      </c>
      <c r="B1597" s="7">
        <v>41820</v>
      </c>
      <c r="C1597" s="49">
        <v>6</v>
      </c>
      <c r="D1597" s="49" t="s">
        <v>14</v>
      </c>
      <c r="E1597" s="49">
        <v>0.72833786</v>
      </c>
      <c r="F1597" s="49">
        <v>0.74431700000000001</v>
      </c>
      <c r="G1597" s="49" t="s">
        <v>33</v>
      </c>
      <c r="H1597" s="49">
        <v>2401.6950000000002</v>
      </c>
      <c r="I1597" s="49">
        <v>12156.504000000001</v>
      </c>
      <c r="J1597" s="49">
        <v>64.305130000000005</v>
      </c>
      <c r="K1597" s="49">
        <v>8.00149E-3</v>
      </c>
      <c r="L1597" s="49">
        <v>1.5393270000000001E-2</v>
      </c>
      <c r="M1597" s="49">
        <v>1.7348700000000002E-2</v>
      </c>
      <c r="N1597" s="49">
        <v>-1.5979139999999999E-2</v>
      </c>
      <c r="O1597" s="49">
        <v>-3.8185480000000001E-2</v>
      </c>
      <c r="P1597" s="49">
        <v>-2.517395E-2</v>
      </c>
      <c r="Q1597" s="49">
        <v>-1.5979139999999999E-2</v>
      </c>
      <c r="R1597" s="49">
        <v>-6.7843299999999999E-3</v>
      </c>
      <c r="S1597" s="49">
        <v>6.2271999999999996E-3</v>
      </c>
      <c r="T1597" s="49" t="s">
        <v>19</v>
      </c>
      <c r="W1597" s="7"/>
    </row>
    <row r="1598" spans="1:23" x14ac:dyDescent="0.25">
      <c r="A1598" s="49" t="str">
        <f t="shared" si="24"/>
        <v>41820SierraN/A_5All</v>
      </c>
      <c r="B1598" s="7">
        <v>41820</v>
      </c>
      <c r="C1598" s="49">
        <v>5</v>
      </c>
      <c r="D1598" s="49" t="s">
        <v>14</v>
      </c>
      <c r="E1598" s="49">
        <v>0.68845469000000004</v>
      </c>
      <c r="F1598" s="49">
        <v>0.70531301999999996</v>
      </c>
      <c r="G1598" s="49" t="s">
        <v>33</v>
      </c>
      <c r="H1598" s="49">
        <v>2401.6950000000002</v>
      </c>
      <c r="I1598" s="49">
        <v>12156.504000000001</v>
      </c>
      <c r="J1598" s="49">
        <v>64.374939999999995</v>
      </c>
      <c r="K1598" s="49">
        <v>7.8771799999999993E-3</v>
      </c>
      <c r="L1598" s="49">
        <v>1.475167E-2</v>
      </c>
      <c r="M1598" s="49">
        <v>1.6723100000000001E-2</v>
      </c>
      <c r="N1598" s="49">
        <v>-1.6858330000000001E-2</v>
      </c>
      <c r="O1598" s="49">
        <v>-3.8263900000000003E-2</v>
      </c>
      <c r="P1598" s="49">
        <v>-2.5721569999999999E-2</v>
      </c>
      <c r="Q1598" s="49">
        <v>-1.6858330000000001E-2</v>
      </c>
      <c r="R1598" s="49">
        <v>-7.9950899999999998E-3</v>
      </c>
      <c r="S1598" s="49">
        <v>4.5472400000000001E-3</v>
      </c>
      <c r="T1598" s="49" t="s">
        <v>19</v>
      </c>
      <c r="W1598" s="7"/>
    </row>
    <row r="1599" spans="1:23" x14ac:dyDescent="0.25">
      <c r="A1599" s="49" t="str">
        <f t="shared" si="24"/>
        <v>41820SierraN/A_22All</v>
      </c>
      <c r="B1599" s="7">
        <v>41820</v>
      </c>
      <c r="C1599" s="49">
        <v>22</v>
      </c>
      <c r="D1599" s="49" t="s">
        <v>14</v>
      </c>
      <c r="E1599" s="49">
        <v>2.5777215999999998</v>
      </c>
      <c r="F1599" s="49">
        <v>2.8211970000000002</v>
      </c>
      <c r="G1599" s="49" t="s">
        <v>33</v>
      </c>
      <c r="H1599" s="49">
        <v>2401.6950000000002</v>
      </c>
      <c r="I1599" s="49">
        <v>12156.504000000001</v>
      </c>
      <c r="J1599" s="49">
        <v>80.932860000000005</v>
      </c>
      <c r="K1599" s="49">
        <v>2.0160959999999999E-2</v>
      </c>
      <c r="L1599" s="49">
        <v>4.2352880000000002E-2</v>
      </c>
      <c r="M1599" s="49">
        <v>4.69066E-2</v>
      </c>
      <c r="N1599" s="49">
        <v>-0.24347540000000001</v>
      </c>
      <c r="O1599" s="49">
        <v>-0.30351584999999998</v>
      </c>
      <c r="P1599" s="49">
        <v>-0.26833590000000002</v>
      </c>
      <c r="Q1599" s="49">
        <v>-0.24347540000000001</v>
      </c>
      <c r="R1599" s="49">
        <v>-0.2186149</v>
      </c>
      <c r="S1599" s="49">
        <v>-0.18343495000000001</v>
      </c>
      <c r="T1599" s="49" t="s">
        <v>19</v>
      </c>
      <c r="W1599" s="7"/>
    </row>
    <row r="1600" spans="1:23" x14ac:dyDescent="0.25">
      <c r="A1600" s="49" t="str">
        <f t="shared" si="24"/>
        <v>41820SierraN/A_16All</v>
      </c>
      <c r="B1600" s="7">
        <v>41820</v>
      </c>
      <c r="C1600" s="49">
        <v>16</v>
      </c>
      <c r="D1600" s="49" t="s">
        <v>14</v>
      </c>
      <c r="E1600" s="49">
        <v>2.6941834999999998</v>
      </c>
      <c r="F1600" s="49">
        <v>2.1920042</v>
      </c>
      <c r="G1600" s="49" t="s">
        <v>33</v>
      </c>
      <c r="H1600" s="49">
        <v>2401.6950000000002</v>
      </c>
      <c r="I1600" s="49">
        <v>12156.504000000001</v>
      </c>
      <c r="J1600" s="49">
        <v>98.603520000000003</v>
      </c>
      <c r="K1600" s="49">
        <v>2.3836199999999998E-2</v>
      </c>
      <c r="L1600" s="49">
        <v>3.8391559999999998E-2</v>
      </c>
      <c r="M1600" s="49">
        <v>4.5189300000000002E-2</v>
      </c>
      <c r="N1600" s="49">
        <v>0.5021793</v>
      </c>
      <c r="O1600" s="49">
        <v>0.44433699999999998</v>
      </c>
      <c r="P1600" s="49">
        <v>0.47822896999999998</v>
      </c>
      <c r="Q1600" s="49">
        <v>0.5021793</v>
      </c>
      <c r="R1600" s="49">
        <v>0.52612963000000001</v>
      </c>
      <c r="S1600" s="49">
        <v>0.56002160000000001</v>
      </c>
      <c r="T1600" s="49" t="s">
        <v>19</v>
      </c>
      <c r="W1600" s="7"/>
    </row>
    <row r="1601" spans="1:23" x14ac:dyDescent="0.25">
      <c r="A1601" s="49" t="str">
        <f t="shared" si="24"/>
        <v>41820SierraN/A_17All</v>
      </c>
      <c r="B1601" s="7">
        <v>41820</v>
      </c>
      <c r="C1601" s="49">
        <v>17</v>
      </c>
      <c r="D1601" s="49" t="s">
        <v>14</v>
      </c>
      <c r="E1601" s="49">
        <v>3.0192079000000001</v>
      </c>
      <c r="F1601" s="49">
        <v>2.3707888000000001</v>
      </c>
      <c r="G1601" s="49" t="s">
        <v>33</v>
      </c>
      <c r="H1601" s="49">
        <v>2401.6950000000002</v>
      </c>
      <c r="I1601" s="49">
        <v>12156.504000000001</v>
      </c>
      <c r="J1601" s="49">
        <v>99.762450000000001</v>
      </c>
      <c r="K1601" s="49">
        <v>2.3914410000000001E-2</v>
      </c>
      <c r="L1601" s="49">
        <v>3.7233719999999998E-2</v>
      </c>
      <c r="M1601" s="49">
        <v>4.4252100000000003E-2</v>
      </c>
      <c r="N1601" s="49">
        <v>0.64841910000000003</v>
      </c>
      <c r="O1601" s="49">
        <v>0.59177641000000003</v>
      </c>
      <c r="P1601" s="49">
        <v>0.62496549000000001</v>
      </c>
      <c r="Q1601" s="49">
        <v>0.64841910000000003</v>
      </c>
      <c r="R1601" s="49">
        <v>0.67187271000000004</v>
      </c>
      <c r="S1601" s="49">
        <v>0.70506179000000002</v>
      </c>
      <c r="T1601" s="49" t="s">
        <v>19</v>
      </c>
      <c r="W1601" s="7"/>
    </row>
    <row r="1602" spans="1:23" x14ac:dyDescent="0.25">
      <c r="A1602" s="49" t="str">
        <f t="shared" si="24"/>
        <v>41820SierraN/A_21All</v>
      </c>
      <c r="B1602" s="7">
        <v>41820</v>
      </c>
      <c r="C1602" s="49">
        <v>21</v>
      </c>
      <c r="D1602" s="49" t="s">
        <v>14</v>
      </c>
      <c r="E1602" s="49">
        <v>2.9868674999999998</v>
      </c>
      <c r="F1602" s="49">
        <v>3.3131103999999998</v>
      </c>
      <c r="G1602" s="49" t="s">
        <v>33</v>
      </c>
      <c r="H1602" s="49">
        <v>2401.6950000000002</v>
      </c>
      <c r="I1602" s="49">
        <v>12156.504000000001</v>
      </c>
      <c r="J1602" s="49">
        <v>85.916079999999994</v>
      </c>
      <c r="K1602" s="49">
        <v>2.1302089999999999E-2</v>
      </c>
      <c r="L1602" s="49">
        <v>4.5196989999999999E-2</v>
      </c>
      <c r="M1602" s="49">
        <v>4.9965500000000003E-2</v>
      </c>
      <c r="N1602" s="49">
        <v>-0.3262429</v>
      </c>
      <c r="O1602" s="49">
        <v>-0.39019873999999999</v>
      </c>
      <c r="P1602" s="49">
        <v>-0.35272461999999999</v>
      </c>
      <c r="Q1602" s="49">
        <v>-0.3262429</v>
      </c>
      <c r="R1602" s="49">
        <v>-0.29976118000000002</v>
      </c>
      <c r="S1602" s="49">
        <v>-0.26228706000000002</v>
      </c>
      <c r="T1602" s="49" t="s">
        <v>19</v>
      </c>
      <c r="W1602" s="7"/>
    </row>
    <row r="1603" spans="1:23" x14ac:dyDescent="0.25">
      <c r="A1603" s="49" t="str">
        <f t="shared" ref="A1603:A1666" si="25">CONCATENATE(B1603,D1603,G1603,"_",C1603,T1603)</f>
        <v>41820SierraN/A_11All</v>
      </c>
      <c r="B1603" s="7">
        <v>41820</v>
      </c>
      <c r="C1603" s="49">
        <v>11</v>
      </c>
      <c r="D1603" s="49" t="s">
        <v>14</v>
      </c>
      <c r="E1603" s="49">
        <v>1.1843205999999999</v>
      </c>
      <c r="F1603" s="49">
        <v>1.2174765999999999</v>
      </c>
      <c r="G1603" s="49" t="s">
        <v>33</v>
      </c>
      <c r="H1603" s="49">
        <v>2401.6950000000002</v>
      </c>
      <c r="I1603" s="49">
        <v>12156.504000000001</v>
      </c>
      <c r="J1603" s="49">
        <v>89.262309999999999</v>
      </c>
      <c r="K1603" s="49">
        <v>1.6029459999999999E-2</v>
      </c>
      <c r="L1603" s="49">
        <v>3.0924090000000001E-2</v>
      </c>
      <c r="M1603" s="49">
        <v>3.4831599999999997E-2</v>
      </c>
      <c r="N1603" s="49">
        <v>-3.3155999999999998E-2</v>
      </c>
      <c r="O1603" s="49">
        <v>-7.7740450000000003E-2</v>
      </c>
      <c r="P1603" s="49">
        <v>-5.1616750000000003E-2</v>
      </c>
      <c r="Q1603" s="49">
        <v>-3.3155999999999998E-2</v>
      </c>
      <c r="R1603" s="49">
        <v>-1.469525E-2</v>
      </c>
      <c r="S1603" s="49">
        <v>1.142845E-2</v>
      </c>
      <c r="T1603" s="49" t="s">
        <v>19</v>
      </c>
      <c r="W1603" s="7"/>
    </row>
    <row r="1604" spans="1:23" x14ac:dyDescent="0.25">
      <c r="A1604" s="49" t="str">
        <f t="shared" si="25"/>
        <v>41820SierraN/A_20All</v>
      </c>
      <c r="B1604" s="7">
        <v>41820</v>
      </c>
      <c r="C1604" s="49">
        <v>20</v>
      </c>
      <c r="D1604" s="49" t="s">
        <v>14</v>
      </c>
      <c r="E1604" s="49">
        <v>3.3143932</v>
      </c>
      <c r="F1604" s="49">
        <v>3.6863242999999999</v>
      </c>
      <c r="G1604" s="49" t="s">
        <v>33</v>
      </c>
      <c r="H1604" s="49">
        <v>2401.6950000000002</v>
      </c>
      <c r="I1604" s="49">
        <v>12156.504000000001</v>
      </c>
      <c r="J1604" s="49">
        <v>91.945740000000001</v>
      </c>
      <c r="K1604" s="49">
        <v>2.2545820000000001E-2</v>
      </c>
      <c r="L1604" s="49">
        <v>4.6767759999999998E-2</v>
      </c>
      <c r="M1604" s="49">
        <v>5.1918600000000002E-2</v>
      </c>
      <c r="N1604" s="49">
        <v>-0.37193110000000001</v>
      </c>
      <c r="O1604" s="49">
        <v>-0.43838691000000002</v>
      </c>
      <c r="P1604" s="49">
        <v>-0.39944795999999999</v>
      </c>
      <c r="Q1604" s="49">
        <v>-0.37193110000000001</v>
      </c>
      <c r="R1604" s="49">
        <v>-0.34441423999999998</v>
      </c>
      <c r="S1604" s="49">
        <v>-0.30547529000000001</v>
      </c>
      <c r="T1604" s="49" t="s">
        <v>19</v>
      </c>
      <c r="W1604" s="7"/>
    </row>
    <row r="1605" spans="1:23" x14ac:dyDescent="0.25">
      <c r="A1605" s="49" t="str">
        <f t="shared" si="25"/>
        <v>41820SierraN/A_14All</v>
      </c>
      <c r="B1605" s="7">
        <v>41820</v>
      </c>
      <c r="C1605" s="49">
        <v>14</v>
      </c>
      <c r="D1605" s="49" t="s">
        <v>14</v>
      </c>
      <c r="E1605" s="49">
        <v>1.9965573999999999</v>
      </c>
      <c r="F1605" s="49">
        <v>2.0560523000000002</v>
      </c>
      <c r="G1605" s="49" t="s">
        <v>33</v>
      </c>
      <c r="H1605" s="49">
        <v>2401.6950000000002</v>
      </c>
      <c r="I1605" s="49">
        <v>12156.504000000001</v>
      </c>
      <c r="J1605" s="49">
        <v>95.603520000000003</v>
      </c>
      <c r="K1605" s="49">
        <v>2.2156289999999999E-2</v>
      </c>
      <c r="L1605" s="49">
        <v>4.335725E-2</v>
      </c>
      <c r="M1605" s="49">
        <v>4.8690400000000002E-2</v>
      </c>
      <c r="N1605" s="49">
        <v>-5.9494900000000003E-2</v>
      </c>
      <c r="O1605" s="49">
        <v>-0.12181860999999999</v>
      </c>
      <c r="P1605" s="49">
        <v>-8.5300810000000005E-2</v>
      </c>
      <c r="Q1605" s="49">
        <v>-5.9494900000000003E-2</v>
      </c>
      <c r="R1605" s="49">
        <v>-3.3688990000000002E-2</v>
      </c>
      <c r="S1605" s="49">
        <v>2.8288100000000002E-3</v>
      </c>
      <c r="T1605" s="49" t="s">
        <v>19</v>
      </c>
      <c r="W1605" s="7"/>
    </row>
    <row r="1606" spans="1:23" x14ac:dyDescent="0.25">
      <c r="A1606" s="49" t="str">
        <f t="shared" si="25"/>
        <v>41820SierraN/A_4All</v>
      </c>
      <c r="B1606" s="7">
        <v>41820</v>
      </c>
      <c r="C1606" s="49">
        <v>4</v>
      </c>
      <c r="D1606" s="49" t="s">
        <v>14</v>
      </c>
      <c r="E1606" s="49">
        <v>0.70277471000000002</v>
      </c>
      <c r="F1606" s="49">
        <v>0.72169508000000004</v>
      </c>
      <c r="G1606" s="49" t="s">
        <v>33</v>
      </c>
      <c r="H1606" s="49">
        <v>2401.6950000000002</v>
      </c>
      <c r="I1606" s="49">
        <v>12156.504000000001</v>
      </c>
      <c r="J1606" s="49">
        <v>66.610110000000006</v>
      </c>
      <c r="K1606" s="49">
        <v>8.2301300000000004E-3</v>
      </c>
      <c r="L1606" s="49">
        <v>1.55091E-2</v>
      </c>
      <c r="M1606" s="49">
        <v>1.75575E-2</v>
      </c>
      <c r="N1606" s="49">
        <v>-1.8920369999999999E-2</v>
      </c>
      <c r="O1606" s="49">
        <v>-4.1393970000000002E-2</v>
      </c>
      <c r="P1606" s="49">
        <v>-2.822585E-2</v>
      </c>
      <c r="Q1606" s="49">
        <v>-1.8920369999999999E-2</v>
      </c>
      <c r="R1606" s="49">
        <v>-9.6148999999999991E-3</v>
      </c>
      <c r="S1606" s="49">
        <v>3.5532300000000001E-3</v>
      </c>
      <c r="T1606" s="49" t="s">
        <v>19</v>
      </c>
      <c r="W1606" s="7"/>
    </row>
    <row r="1607" spans="1:23" x14ac:dyDescent="0.25">
      <c r="A1607" s="49" t="str">
        <f t="shared" si="25"/>
        <v>41820SierraN/A_2All</v>
      </c>
      <c r="B1607" s="7">
        <v>41820</v>
      </c>
      <c r="C1607" s="49">
        <v>2</v>
      </c>
      <c r="D1607" s="49" t="s">
        <v>14</v>
      </c>
      <c r="E1607" s="49">
        <v>0.83212664000000003</v>
      </c>
      <c r="F1607" s="49">
        <v>0.86143146000000004</v>
      </c>
      <c r="G1607" s="49" t="s">
        <v>33</v>
      </c>
      <c r="H1607" s="49">
        <v>2401.6950000000002</v>
      </c>
      <c r="I1607" s="49">
        <v>12156.504000000001</v>
      </c>
      <c r="J1607" s="49">
        <v>67.616550000000004</v>
      </c>
      <c r="K1607" s="49">
        <v>9.7855200000000007E-3</v>
      </c>
      <c r="L1607" s="49">
        <v>1.8460029999999999E-2</v>
      </c>
      <c r="M1607" s="49">
        <v>2.08933E-2</v>
      </c>
      <c r="N1607" s="49">
        <v>-2.9304819999999999E-2</v>
      </c>
      <c r="O1607" s="49">
        <v>-5.6048239999999999E-2</v>
      </c>
      <c r="P1607" s="49">
        <v>-4.0378270000000001E-2</v>
      </c>
      <c r="Q1607" s="49">
        <v>-2.9304819999999999E-2</v>
      </c>
      <c r="R1607" s="49">
        <v>-1.823137E-2</v>
      </c>
      <c r="S1607" s="49">
        <v>-2.5614000000000001E-3</v>
      </c>
      <c r="T1607" s="49" t="s">
        <v>19</v>
      </c>
      <c r="W1607" s="7"/>
    </row>
    <row r="1608" spans="1:23" x14ac:dyDescent="0.25">
      <c r="A1608" s="49" t="str">
        <f t="shared" si="25"/>
        <v>41820SierraN/A_15All</v>
      </c>
      <c r="B1608" s="7">
        <v>41820</v>
      </c>
      <c r="C1608" s="49">
        <v>15</v>
      </c>
      <c r="D1608" s="49" t="s">
        <v>14</v>
      </c>
      <c r="E1608" s="49">
        <v>2.3307218000000001</v>
      </c>
      <c r="F1608" s="49">
        <v>2.2345511999999998</v>
      </c>
      <c r="G1608" s="49" t="s">
        <v>33</v>
      </c>
      <c r="H1608" s="49">
        <v>2401.6950000000002</v>
      </c>
      <c r="I1608" s="49">
        <v>12156.504000000001</v>
      </c>
      <c r="J1608" s="49">
        <v>97.527280000000005</v>
      </c>
      <c r="K1608" s="49">
        <v>2.3146839999999998E-2</v>
      </c>
      <c r="L1608" s="49">
        <v>4.3291389999999999E-2</v>
      </c>
      <c r="M1608" s="49">
        <v>4.90909E-2</v>
      </c>
      <c r="N1608" s="49">
        <v>9.6170599999999995E-2</v>
      </c>
      <c r="O1608" s="49">
        <v>3.3334250000000003E-2</v>
      </c>
      <c r="P1608" s="49">
        <v>7.0152419999999993E-2</v>
      </c>
      <c r="Q1608" s="49">
        <v>9.6170599999999995E-2</v>
      </c>
      <c r="R1608" s="49">
        <v>0.12218878</v>
      </c>
      <c r="S1608" s="49">
        <v>0.15900695000000001</v>
      </c>
      <c r="T1608" s="49" t="s">
        <v>19</v>
      </c>
      <c r="W1608" s="7"/>
    </row>
    <row r="1609" spans="1:23" x14ac:dyDescent="0.25">
      <c r="A1609" s="49" t="str">
        <f t="shared" si="25"/>
        <v>41820SierraN/A_8All</v>
      </c>
      <c r="B1609" s="7">
        <v>41820</v>
      </c>
      <c r="C1609" s="49">
        <v>8</v>
      </c>
      <c r="D1609" s="49" t="s">
        <v>14</v>
      </c>
      <c r="E1609" s="49">
        <v>0.89509360999999998</v>
      </c>
      <c r="F1609" s="49">
        <v>0.91827778000000004</v>
      </c>
      <c r="G1609" s="49" t="s">
        <v>33</v>
      </c>
      <c r="H1609" s="49">
        <v>2401.6950000000002</v>
      </c>
      <c r="I1609" s="49">
        <v>12156.504000000001</v>
      </c>
      <c r="J1609" s="49">
        <v>71.947119999999998</v>
      </c>
      <c r="K1609" s="49">
        <v>9.8524300000000006E-3</v>
      </c>
      <c r="L1609" s="49">
        <v>1.9545320000000001E-2</v>
      </c>
      <c r="M1609" s="49">
        <v>2.1888100000000001E-2</v>
      </c>
      <c r="N1609" s="49">
        <v>-2.318417E-2</v>
      </c>
      <c r="O1609" s="49">
        <v>-5.120094E-2</v>
      </c>
      <c r="P1609" s="49">
        <v>-3.4784860000000001E-2</v>
      </c>
      <c r="Q1609" s="49">
        <v>-2.318417E-2</v>
      </c>
      <c r="R1609" s="49">
        <v>-1.158348E-2</v>
      </c>
      <c r="S1609" s="49">
        <v>4.8326000000000003E-3</v>
      </c>
      <c r="T1609" s="49" t="s">
        <v>19</v>
      </c>
      <c r="W1609" s="7"/>
    </row>
    <row r="1610" spans="1:23" x14ac:dyDescent="0.25">
      <c r="A1610" s="49" t="str">
        <f t="shared" si="25"/>
        <v>41850Sierra1_20All</v>
      </c>
      <c r="B1610" s="7">
        <v>41850</v>
      </c>
      <c r="C1610" s="49">
        <v>20</v>
      </c>
      <c r="D1610" s="49" t="s">
        <v>14</v>
      </c>
      <c r="E1610" s="49">
        <v>3.0330822999999998</v>
      </c>
      <c r="F1610" s="49">
        <v>2.8834498000000002</v>
      </c>
      <c r="G1610" s="49">
        <v>1</v>
      </c>
      <c r="H1610" s="49">
        <v>1662.557</v>
      </c>
      <c r="I1610" s="49">
        <v>16890.411</v>
      </c>
      <c r="J1610" s="49">
        <v>91.60042</v>
      </c>
      <c r="K1610" s="49">
        <v>1.7275100000000002E-2</v>
      </c>
      <c r="L1610" s="49">
        <v>1.568056E-2</v>
      </c>
      <c r="M1610" s="49">
        <v>7.1470199999999998E-2</v>
      </c>
      <c r="N1610" s="49">
        <v>0.1496325</v>
      </c>
      <c r="O1610" s="49">
        <v>5.8150640000000003E-2</v>
      </c>
      <c r="P1610" s="49">
        <v>0.11175329000000001</v>
      </c>
      <c r="Q1610" s="49">
        <v>0.1496325</v>
      </c>
      <c r="R1610" s="49">
        <v>0.18751171</v>
      </c>
      <c r="S1610" s="49">
        <v>0.24111436</v>
      </c>
      <c r="T1610" s="49" t="s">
        <v>19</v>
      </c>
      <c r="W1610" s="7"/>
    </row>
    <row r="1611" spans="1:23" x14ac:dyDescent="0.25">
      <c r="A1611" s="49" t="str">
        <f t="shared" si="25"/>
        <v>41850Sierra1_11All</v>
      </c>
      <c r="B1611" s="7">
        <v>41850</v>
      </c>
      <c r="C1611" s="49">
        <v>11</v>
      </c>
      <c r="D1611" s="49" t="s">
        <v>14</v>
      </c>
      <c r="E1611" s="49">
        <v>1.2216597</v>
      </c>
      <c r="F1611" s="49">
        <v>1.0808180000000001</v>
      </c>
      <c r="G1611" s="49">
        <v>1</v>
      </c>
      <c r="H1611" s="49">
        <v>1662.557</v>
      </c>
      <c r="I1611" s="49">
        <v>16890.411</v>
      </c>
      <c r="J1611" s="49">
        <v>87.114800000000002</v>
      </c>
      <c r="K1611" s="49">
        <v>1.2101880000000001E-2</v>
      </c>
      <c r="L1611" s="49">
        <v>9.65068E-3</v>
      </c>
      <c r="M1611" s="49">
        <v>4.7438099999999997E-2</v>
      </c>
      <c r="N1611" s="49">
        <v>0.14084169999999999</v>
      </c>
      <c r="O1611" s="49">
        <v>8.0120930000000007E-2</v>
      </c>
      <c r="P1611" s="49">
        <v>0.11569951000000001</v>
      </c>
      <c r="Q1611" s="49">
        <v>0.14084169999999999</v>
      </c>
      <c r="R1611" s="49">
        <v>0.16598389</v>
      </c>
      <c r="S1611" s="49">
        <v>0.20156246999999999</v>
      </c>
      <c r="T1611" s="49" t="s">
        <v>19</v>
      </c>
      <c r="W1611" s="7"/>
    </row>
    <row r="1612" spans="1:23" x14ac:dyDescent="0.25">
      <c r="A1612" s="49" t="str">
        <f t="shared" si="25"/>
        <v>41850Sierra1_3All</v>
      </c>
      <c r="B1612" s="7">
        <v>41850</v>
      </c>
      <c r="C1612" s="49">
        <v>3</v>
      </c>
      <c r="D1612" s="49" t="s">
        <v>14</v>
      </c>
      <c r="E1612" s="49">
        <v>0.83114273000000005</v>
      </c>
      <c r="F1612" s="49">
        <v>0.83970864000000001</v>
      </c>
      <c r="G1612" s="49">
        <v>1</v>
      </c>
      <c r="H1612" s="49">
        <v>1662.557</v>
      </c>
      <c r="I1612" s="49">
        <v>16890.411</v>
      </c>
      <c r="J1612" s="49">
        <v>73.078789999999998</v>
      </c>
      <c r="K1612" s="49">
        <v>6.6074000000000003E-3</v>
      </c>
      <c r="L1612" s="49">
        <v>6.3098099999999999E-3</v>
      </c>
      <c r="M1612" s="49">
        <v>2.79831E-2</v>
      </c>
      <c r="N1612" s="49">
        <v>-8.5659099999999995E-3</v>
      </c>
      <c r="O1612" s="49">
        <v>-4.4384279999999998E-2</v>
      </c>
      <c r="P1612" s="49">
        <v>-2.339695E-2</v>
      </c>
      <c r="Q1612" s="49">
        <v>-8.5659099999999995E-3</v>
      </c>
      <c r="R1612" s="49">
        <v>6.2651299999999998E-3</v>
      </c>
      <c r="S1612" s="49">
        <v>2.7252459999999999E-2</v>
      </c>
      <c r="T1612" s="49" t="s">
        <v>19</v>
      </c>
      <c r="W1612" s="7"/>
    </row>
    <row r="1613" spans="1:23" x14ac:dyDescent="0.25">
      <c r="A1613" s="49" t="str">
        <f t="shared" si="25"/>
        <v>41850Sierra1_1All</v>
      </c>
      <c r="B1613" s="7">
        <v>41850</v>
      </c>
      <c r="C1613" s="49">
        <v>1</v>
      </c>
      <c r="D1613" s="49" t="s">
        <v>14</v>
      </c>
      <c r="E1613" s="49">
        <v>1.0854317</v>
      </c>
      <c r="F1613" s="49">
        <v>1.0974851999999999</v>
      </c>
      <c r="G1613" s="49">
        <v>1</v>
      </c>
      <c r="H1613" s="49">
        <v>1662.557</v>
      </c>
      <c r="I1613" s="49">
        <v>16890.411</v>
      </c>
      <c r="J1613" s="49">
        <v>73.971879999999999</v>
      </c>
      <c r="K1613" s="49">
        <v>8.5349299999999996E-3</v>
      </c>
      <c r="L1613" s="49">
        <v>8.46855E-3</v>
      </c>
      <c r="M1613" s="49">
        <v>3.6820899999999997E-2</v>
      </c>
      <c r="N1613" s="49">
        <v>-1.20535E-2</v>
      </c>
      <c r="O1613" s="49">
        <v>-5.9184250000000001E-2</v>
      </c>
      <c r="P1613" s="49">
        <v>-3.1568579999999999E-2</v>
      </c>
      <c r="Q1613" s="49">
        <v>-1.20535E-2</v>
      </c>
      <c r="R1613" s="49">
        <v>7.4615799999999998E-3</v>
      </c>
      <c r="S1613" s="49">
        <v>3.5077249999999997E-2</v>
      </c>
      <c r="T1613" s="49" t="s">
        <v>19</v>
      </c>
      <c r="W1613" s="7"/>
    </row>
    <row r="1614" spans="1:23" x14ac:dyDescent="0.25">
      <c r="A1614" s="49" t="str">
        <f t="shared" si="25"/>
        <v>41850Sierra1_15All</v>
      </c>
      <c r="B1614" s="7">
        <v>41850</v>
      </c>
      <c r="C1614" s="49">
        <v>15</v>
      </c>
      <c r="D1614" s="49" t="s">
        <v>14</v>
      </c>
      <c r="E1614" s="49">
        <v>2.4024123999999998</v>
      </c>
      <c r="F1614" s="49">
        <v>2.2950772000000002</v>
      </c>
      <c r="G1614" s="49">
        <v>1</v>
      </c>
      <c r="H1614" s="49">
        <v>1662.557</v>
      </c>
      <c r="I1614" s="49">
        <v>16890.411</v>
      </c>
      <c r="J1614" s="49">
        <v>96.393439999999998</v>
      </c>
      <c r="K1614" s="49">
        <v>1.8122610000000001E-2</v>
      </c>
      <c r="L1614" s="49">
        <v>1.5868210000000001E-2</v>
      </c>
      <c r="M1614" s="49">
        <v>7.3799900000000002E-2</v>
      </c>
      <c r="N1614" s="49">
        <v>0.10733520000000001</v>
      </c>
      <c r="O1614" s="49">
        <v>1.287133E-2</v>
      </c>
      <c r="P1614" s="49">
        <v>6.8221249999999997E-2</v>
      </c>
      <c r="Q1614" s="49">
        <v>0.10733520000000001</v>
      </c>
      <c r="R1614" s="49">
        <v>0.14644915</v>
      </c>
      <c r="S1614" s="49">
        <v>0.20179907</v>
      </c>
      <c r="T1614" s="49" t="s">
        <v>19</v>
      </c>
      <c r="W1614" s="7"/>
    </row>
    <row r="1615" spans="1:23" x14ac:dyDescent="0.25">
      <c r="A1615" s="49" t="str">
        <f t="shared" si="25"/>
        <v>41850Sierra1_21All</v>
      </c>
      <c r="B1615" s="7">
        <v>41850</v>
      </c>
      <c r="C1615" s="49">
        <v>21</v>
      </c>
      <c r="D1615" s="49" t="s">
        <v>14</v>
      </c>
      <c r="E1615" s="49">
        <v>2.7724723999999998</v>
      </c>
      <c r="F1615" s="49">
        <v>2.6996747999999999</v>
      </c>
      <c r="G1615" s="49">
        <v>1</v>
      </c>
      <c r="H1615" s="49">
        <v>1662.557</v>
      </c>
      <c r="I1615" s="49">
        <v>16890.411</v>
      </c>
      <c r="J1615" s="49">
        <v>86.757779999999997</v>
      </c>
      <c r="K1615" s="49">
        <v>1.5769160000000001E-2</v>
      </c>
      <c r="L1615" s="49">
        <v>1.492867E-2</v>
      </c>
      <c r="M1615" s="49">
        <v>6.6511200000000006E-2</v>
      </c>
      <c r="N1615" s="49">
        <v>7.2797600000000004E-2</v>
      </c>
      <c r="O1615" s="49">
        <v>-1.2336740000000001E-2</v>
      </c>
      <c r="P1615" s="49">
        <v>3.7546660000000003E-2</v>
      </c>
      <c r="Q1615" s="49">
        <v>7.2797600000000004E-2</v>
      </c>
      <c r="R1615" s="49">
        <v>0.10804854</v>
      </c>
      <c r="S1615" s="49">
        <v>0.15793193999999999</v>
      </c>
      <c r="T1615" s="49" t="s">
        <v>19</v>
      </c>
      <c r="W1615" s="7"/>
    </row>
    <row r="1616" spans="1:23" x14ac:dyDescent="0.25">
      <c r="A1616" s="49" t="str">
        <f t="shared" si="25"/>
        <v>41850Sierra1_22All</v>
      </c>
      <c r="B1616" s="7">
        <v>41850</v>
      </c>
      <c r="C1616" s="49">
        <v>22</v>
      </c>
      <c r="D1616" s="49" t="s">
        <v>14</v>
      </c>
      <c r="E1616" s="49">
        <v>2.4331065999999999</v>
      </c>
      <c r="F1616" s="49">
        <v>2.3436392000000001</v>
      </c>
      <c r="G1616" s="49">
        <v>1</v>
      </c>
      <c r="H1616" s="49">
        <v>1662.557</v>
      </c>
      <c r="I1616" s="49">
        <v>16890.411</v>
      </c>
      <c r="J1616" s="49">
        <v>83.522189999999995</v>
      </c>
      <c r="K1616" s="49">
        <v>1.47878E-2</v>
      </c>
      <c r="L1616" s="49">
        <v>1.396795E-2</v>
      </c>
      <c r="M1616" s="49">
        <v>6.2305800000000001E-2</v>
      </c>
      <c r="N1616" s="49">
        <v>8.9467400000000002E-2</v>
      </c>
      <c r="O1616" s="49">
        <v>9.7159800000000008E-3</v>
      </c>
      <c r="P1616" s="49">
        <v>5.6445330000000002E-2</v>
      </c>
      <c r="Q1616" s="49">
        <v>8.9467400000000002E-2</v>
      </c>
      <c r="R1616" s="49">
        <v>0.12248947</v>
      </c>
      <c r="S1616" s="49">
        <v>0.16921881999999999</v>
      </c>
      <c r="T1616" s="49" t="s">
        <v>19</v>
      </c>
      <c r="W1616" s="7"/>
    </row>
    <row r="1617" spans="1:23" x14ac:dyDescent="0.25">
      <c r="A1617" s="49" t="str">
        <f t="shared" si="25"/>
        <v>41850Sierra1_14All</v>
      </c>
      <c r="B1617" s="7">
        <v>41850</v>
      </c>
      <c r="C1617" s="49">
        <v>14</v>
      </c>
      <c r="D1617" s="49" t="s">
        <v>14</v>
      </c>
      <c r="E1617" s="49">
        <v>2.0596993000000001</v>
      </c>
      <c r="F1617" s="49">
        <v>2.0346084000000002</v>
      </c>
      <c r="G1617" s="49">
        <v>1</v>
      </c>
      <c r="H1617" s="49">
        <v>1662.557</v>
      </c>
      <c r="I1617" s="49">
        <v>16890.411</v>
      </c>
      <c r="J1617" s="49">
        <v>95.293369999999996</v>
      </c>
      <c r="K1617" s="49">
        <v>1.7492489999999999E-2</v>
      </c>
      <c r="L1617" s="49">
        <v>1.557307E-2</v>
      </c>
      <c r="M1617" s="49">
        <v>7.1750099999999997E-2</v>
      </c>
      <c r="N1617" s="49">
        <v>2.5090899999999999E-2</v>
      </c>
      <c r="O1617" s="49">
        <v>-6.6749230000000007E-2</v>
      </c>
      <c r="P1617" s="49">
        <v>-1.2936649999999999E-2</v>
      </c>
      <c r="Q1617" s="49">
        <v>2.5090899999999999E-2</v>
      </c>
      <c r="R1617" s="49">
        <v>6.3118450000000006E-2</v>
      </c>
      <c r="S1617" s="49">
        <v>0.11693103000000001</v>
      </c>
      <c r="T1617" s="49" t="s">
        <v>19</v>
      </c>
      <c r="W1617" s="7"/>
    </row>
    <row r="1618" spans="1:23" x14ac:dyDescent="0.25">
      <c r="A1618" s="49" t="str">
        <f t="shared" si="25"/>
        <v>41850Sierra1_18All</v>
      </c>
      <c r="B1618" s="7">
        <v>41850</v>
      </c>
      <c r="C1618" s="49">
        <v>18</v>
      </c>
      <c r="D1618" s="49" t="s">
        <v>14</v>
      </c>
      <c r="E1618" s="49">
        <v>3.2081903000000001</v>
      </c>
      <c r="F1618" s="49">
        <v>3.1115370000000002</v>
      </c>
      <c r="G1618" s="49">
        <v>1</v>
      </c>
      <c r="H1618" s="49">
        <v>1662.557</v>
      </c>
      <c r="I1618" s="49">
        <v>16890.411</v>
      </c>
      <c r="J1618" s="49">
        <v>97.94323</v>
      </c>
      <c r="K1618" s="49">
        <v>1.8151210000000001E-2</v>
      </c>
      <c r="L1618" s="49">
        <v>1.6270099999999999E-2</v>
      </c>
      <c r="M1618" s="49">
        <v>7.4676000000000006E-2</v>
      </c>
      <c r="N1618" s="49">
        <v>9.6653299999999998E-2</v>
      </c>
      <c r="O1618" s="49">
        <v>1.06802E-3</v>
      </c>
      <c r="P1618" s="49">
        <v>5.7075019999999997E-2</v>
      </c>
      <c r="Q1618" s="49">
        <v>9.6653299999999998E-2</v>
      </c>
      <c r="R1618" s="49">
        <v>0.13623157999999999</v>
      </c>
      <c r="S1618" s="49">
        <v>0.19223857999999999</v>
      </c>
      <c r="T1618" s="49" t="s">
        <v>19</v>
      </c>
      <c r="W1618" s="7"/>
    </row>
    <row r="1619" spans="1:23" x14ac:dyDescent="0.25">
      <c r="A1619" s="49" t="str">
        <f t="shared" si="25"/>
        <v>41850Sierra1_13All</v>
      </c>
      <c r="B1619" s="7">
        <v>41850</v>
      </c>
      <c r="C1619" s="49">
        <v>13</v>
      </c>
      <c r="D1619" s="49" t="s">
        <v>14</v>
      </c>
      <c r="E1619" s="49">
        <v>1.7357412000000001</v>
      </c>
      <c r="F1619" s="49">
        <v>1.7686915000000001</v>
      </c>
      <c r="G1619" s="49">
        <v>1</v>
      </c>
      <c r="H1619" s="49">
        <v>1662.557</v>
      </c>
      <c r="I1619" s="49">
        <v>16890.411</v>
      </c>
      <c r="J1619" s="49">
        <v>93.664760000000001</v>
      </c>
      <c r="K1619" s="49">
        <v>1.5980950000000001E-2</v>
      </c>
      <c r="L1619" s="49">
        <v>1.4374919999999999E-2</v>
      </c>
      <c r="M1619" s="49">
        <v>6.5849199999999997E-2</v>
      </c>
      <c r="N1619" s="49">
        <v>-3.2950300000000002E-2</v>
      </c>
      <c r="O1619" s="49">
        <v>-0.11723728</v>
      </c>
      <c r="P1619" s="49">
        <v>-6.7850380000000002E-2</v>
      </c>
      <c r="Q1619" s="49">
        <v>-3.2950300000000002E-2</v>
      </c>
      <c r="R1619" s="49">
        <v>1.9497799999999999E-3</v>
      </c>
      <c r="S1619" s="49">
        <v>5.1336680000000003E-2</v>
      </c>
      <c r="T1619" s="49" t="s">
        <v>19</v>
      </c>
      <c r="W1619" s="7"/>
    </row>
    <row r="1620" spans="1:23" x14ac:dyDescent="0.25">
      <c r="A1620" s="49" t="str">
        <f t="shared" si="25"/>
        <v>41850Sierra1_23All</v>
      </c>
      <c r="B1620" s="7">
        <v>41850</v>
      </c>
      <c r="C1620" s="49">
        <v>23</v>
      </c>
      <c r="D1620" s="49" t="s">
        <v>14</v>
      </c>
      <c r="E1620" s="49">
        <v>1.9481109999999999</v>
      </c>
      <c r="F1620" s="49">
        <v>1.8671842000000001</v>
      </c>
      <c r="G1620" s="49">
        <v>1</v>
      </c>
      <c r="H1620" s="49">
        <v>1662.557</v>
      </c>
      <c r="I1620" s="49">
        <v>16890.411</v>
      </c>
      <c r="J1620" s="49">
        <v>79.286739999999995</v>
      </c>
      <c r="K1620" s="49">
        <v>1.3482020000000001E-2</v>
      </c>
      <c r="L1620" s="49">
        <v>1.2224499999999999E-2</v>
      </c>
      <c r="M1620" s="49">
        <v>5.5750800000000003E-2</v>
      </c>
      <c r="N1620" s="49">
        <v>8.0926799999999993E-2</v>
      </c>
      <c r="O1620" s="49">
        <v>9.5657799999999994E-3</v>
      </c>
      <c r="P1620" s="49">
        <v>5.1378880000000002E-2</v>
      </c>
      <c r="Q1620" s="49">
        <v>8.0926799999999993E-2</v>
      </c>
      <c r="R1620" s="49">
        <v>0.11047472</v>
      </c>
      <c r="S1620" s="49">
        <v>0.15228781999999999</v>
      </c>
      <c r="T1620" s="49" t="s">
        <v>19</v>
      </c>
      <c r="W1620" s="7"/>
    </row>
    <row r="1621" spans="1:23" x14ac:dyDescent="0.25">
      <c r="A1621" s="49" t="str">
        <f t="shared" si="25"/>
        <v>41850Sierra1_17All</v>
      </c>
      <c r="B1621" s="7">
        <v>41850</v>
      </c>
      <c r="C1621" s="49">
        <v>17</v>
      </c>
      <c r="D1621" s="49" t="s">
        <v>14</v>
      </c>
      <c r="E1621" s="49">
        <v>3.0238309000000001</v>
      </c>
      <c r="F1621" s="49">
        <v>2.9549284</v>
      </c>
      <c r="G1621" s="49">
        <v>1</v>
      </c>
      <c r="H1621" s="49">
        <v>1662.557</v>
      </c>
      <c r="I1621" s="49">
        <v>16890.411</v>
      </c>
      <c r="J1621" s="49">
        <v>98.285870000000003</v>
      </c>
      <c r="K1621" s="49">
        <v>1.8309619999999999E-2</v>
      </c>
      <c r="L1621" s="49">
        <v>1.6460619999999999E-2</v>
      </c>
      <c r="M1621" s="49">
        <v>7.5426199999999999E-2</v>
      </c>
      <c r="N1621" s="49">
        <v>6.8902500000000005E-2</v>
      </c>
      <c r="O1621" s="49">
        <v>-2.7643040000000001E-2</v>
      </c>
      <c r="P1621" s="49">
        <v>2.8926609999999998E-2</v>
      </c>
      <c r="Q1621" s="49">
        <v>6.8902500000000005E-2</v>
      </c>
      <c r="R1621" s="49">
        <v>0.10887839000000001</v>
      </c>
      <c r="S1621" s="49">
        <v>0.16544803999999999</v>
      </c>
      <c r="T1621" s="49" t="s">
        <v>19</v>
      </c>
      <c r="W1621" s="7"/>
    </row>
    <row r="1622" spans="1:23" x14ac:dyDescent="0.25">
      <c r="A1622" s="49" t="str">
        <f t="shared" si="25"/>
        <v>41850Sierra1_4All</v>
      </c>
      <c r="B1622" s="7">
        <v>41850</v>
      </c>
      <c r="C1622" s="49">
        <v>4</v>
      </c>
      <c r="D1622" s="49" t="s">
        <v>14</v>
      </c>
      <c r="E1622" s="49">
        <v>0.76523434999999995</v>
      </c>
      <c r="F1622" s="49">
        <v>0.77598328000000005</v>
      </c>
      <c r="G1622" s="49">
        <v>1</v>
      </c>
      <c r="H1622" s="49">
        <v>1662.557</v>
      </c>
      <c r="I1622" s="49">
        <v>16890.411</v>
      </c>
      <c r="J1622" s="49">
        <v>72.63552</v>
      </c>
      <c r="K1622" s="49">
        <v>5.9879599999999996E-3</v>
      </c>
      <c r="L1622" s="49">
        <v>5.6914699999999997E-3</v>
      </c>
      <c r="M1622" s="49">
        <v>2.53035E-2</v>
      </c>
      <c r="N1622" s="49">
        <v>-1.074893E-2</v>
      </c>
      <c r="O1622" s="49">
        <v>-4.3137410000000001E-2</v>
      </c>
      <c r="P1622" s="49">
        <v>-2.415979E-2</v>
      </c>
      <c r="Q1622" s="49">
        <v>-1.074893E-2</v>
      </c>
      <c r="R1622" s="49">
        <v>2.6619199999999999E-3</v>
      </c>
      <c r="S1622" s="49">
        <v>2.163955E-2</v>
      </c>
      <c r="T1622" s="49" t="s">
        <v>19</v>
      </c>
      <c r="W1622" s="7"/>
    </row>
    <row r="1623" spans="1:23" x14ac:dyDescent="0.25">
      <c r="A1623" s="49" t="str">
        <f t="shared" si="25"/>
        <v>41850Sierra1_10All</v>
      </c>
      <c r="B1623" s="7">
        <v>41850</v>
      </c>
      <c r="C1623" s="49">
        <v>10</v>
      </c>
      <c r="D1623" s="49" t="s">
        <v>14</v>
      </c>
      <c r="E1623" s="49">
        <v>1.0892879</v>
      </c>
      <c r="F1623" s="49">
        <v>1.0550861</v>
      </c>
      <c r="G1623" s="49">
        <v>1</v>
      </c>
      <c r="H1623" s="49">
        <v>1662.557</v>
      </c>
      <c r="I1623" s="49">
        <v>16890.411</v>
      </c>
      <c r="J1623" s="49">
        <v>81.771910000000005</v>
      </c>
      <c r="K1623" s="49">
        <v>1.0495910000000001E-2</v>
      </c>
      <c r="L1623" s="49">
        <v>9.44885E-3</v>
      </c>
      <c r="M1623" s="49">
        <v>4.3263900000000001E-2</v>
      </c>
      <c r="N1623" s="49">
        <v>3.4201799999999997E-2</v>
      </c>
      <c r="O1623" s="49">
        <v>-2.1175989999999999E-2</v>
      </c>
      <c r="P1623" s="49">
        <v>1.1271929999999999E-2</v>
      </c>
      <c r="Q1623" s="49">
        <v>3.4201799999999997E-2</v>
      </c>
      <c r="R1623" s="49">
        <v>5.7131670000000002E-2</v>
      </c>
      <c r="S1623" s="49">
        <v>8.9579590000000001E-2</v>
      </c>
      <c r="T1623" s="49" t="s">
        <v>19</v>
      </c>
      <c r="W1623" s="7"/>
    </row>
    <row r="1624" spans="1:23" x14ac:dyDescent="0.25">
      <c r="A1624" s="49" t="str">
        <f t="shared" si="25"/>
        <v>41850Sierra1_9All</v>
      </c>
      <c r="B1624" s="7">
        <v>41850</v>
      </c>
      <c r="C1624" s="49">
        <v>9</v>
      </c>
      <c r="D1624" s="49" t="s">
        <v>14</v>
      </c>
      <c r="E1624" s="49">
        <v>1.021269</v>
      </c>
      <c r="F1624" s="49">
        <v>0.96246571000000003</v>
      </c>
      <c r="G1624" s="49">
        <v>1</v>
      </c>
      <c r="H1624" s="49">
        <v>1662.557</v>
      </c>
      <c r="I1624" s="49">
        <v>16890.411</v>
      </c>
      <c r="J1624" s="49">
        <v>77.350520000000003</v>
      </c>
      <c r="K1624" s="49">
        <v>8.6380499999999995E-3</v>
      </c>
      <c r="L1624" s="49">
        <v>7.8917599999999994E-3</v>
      </c>
      <c r="M1624" s="49">
        <v>3.5841600000000001E-2</v>
      </c>
      <c r="N1624" s="49">
        <v>5.8803290000000001E-2</v>
      </c>
      <c r="O1624" s="49">
        <v>1.292604E-2</v>
      </c>
      <c r="P1624" s="49">
        <v>3.9807240000000001E-2</v>
      </c>
      <c r="Q1624" s="49">
        <v>5.8803290000000001E-2</v>
      </c>
      <c r="R1624" s="49">
        <v>7.7799339999999995E-2</v>
      </c>
      <c r="S1624" s="49">
        <v>0.10468054</v>
      </c>
      <c r="T1624" s="49" t="s">
        <v>19</v>
      </c>
      <c r="W1624" s="7"/>
    </row>
    <row r="1625" spans="1:23" x14ac:dyDescent="0.25">
      <c r="A1625" s="49" t="str">
        <f t="shared" si="25"/>
        <v>41850Sierra1_16All</v>
      </c>
      <c r="B1625" s="7">
        <v>41850</v>
      </c>
      <c r="C1625" s="49">
        <v>16</v>
      </c>
      <c r="D1625" s="49" t="s">
        <v>14</v>
      </c>
      <c r="E1625" s="49">
        <v>2.7183486000000001</v>
      </c>
      <c r="F1625" s="49">
        <v>2.6792254999999998</v>
      </c>
      <c r="G1625" s="49">
        <v>1</v>
      </c>
      <c r="H1625" s="49">
        <v>1662.557</v>
      </c>
      <c r="I1625" s="49">
        <v>16890.411</v>
      </c>
      <c r="J1625" s="49">
        <v>97.550280000000001</v>
      </c>
      <c r="K1625" s="49">
        <v>1.8593269999999999E-2</v>
      </c>
      <c r="L1625" s="49">
        <v>1.6791400000000001E-2</v>
      </c>
      <c r="M1625" s="49">
        <v>7.6748899999999995E-2</v>
      </c>
      <c r="N1625" s="49">
        <v>3.9123100000000001E-2</v>
      </c>
      <c r="O1625" s="49">
        <v>-5.911549E-2</v>
      </c>
      <c r="P1625" s="49">
        <v>-1.55382E-3</v>
      </c>
      <c r="Q1625" s="49">
        <v>3.9123100000000001E-2</v>
      </c>
      <c r="R1625" s="49">
        <v>7.9800019999999999E-2</v>
      </c>
      <c r="S1625" s="49">
        <v>0.13736169000000001</v>
      </c>
      <c r="T1625" s="49" t="s">
        <v>19</v>
      </c>
      <c r="W1625" s="7"/>
    </row>
    <row r="1626" spans="1:23" x14ac:dyDescent="0.25">
      <c r="A1626" s="49" t="str">
        <f t="shared" si="25"/>
        <v>41850Sierra1_8All</v>
      </c>
      <c r="B1626" s="7">
        <v>41850</v>
      </c>
      <c r="C1626" s="49">
        <v>8</v>
      </c>
      <c r="D1626" s="49" t="s">
        <v>14</v>
      </c>
      <c r="E1626" s="49">
        <v>0.96141757000000005</v>
      </c>
      <c r="F1626" s="49">
        <v>0.91602285999999999</v>
      </c>
      <c r="G1626" s="49">
        <v>1</v>
      </c>
      <c r="H1626" s="49">
        <v>1662.557</v>
      </c>
      <c r="I1626" s="49">
        <v>16890.411</v>
      </c>
      <c r="J1626" s="49">
        <v>71.29316</v>
      </c>
      <c r="K1626" s="49">
        <v>7.54713E-3</v>
      </c>
      <c r="L1626" s="49">
        <v>6.8868499999999999E-3</v>
      </c>
      <c r="M1626" s="49">
        <v>3.1298199999999998E-2</v>
      </c>
      <c r="N1626" s="49">
        <v>4.5394709999999998E-2</v>
      </c>
      <c r="O1626" s="49">
        <v>5.33301E-3</v>
      </c>
      <c r="P1626" s="49">
        <v>2.8806660000000001E-2</v>
      </c>
      <c r="Q1626" s="49">
        <v>4.5394709999999998E-2</v>
      </c>
      <c r="R1626" s="49">
        <v>6.1982759999999998E-2</v>
      </c>
      <c r="S1626" s="49">
        <v>8.5456409999999997E-2</v>
      </c>
      <c r="T1626" s="49" t="s">
        <v>19</v>
      </c>
      <c r="W1626" s="7"/>
    </row>
    <row r="1627" spans="1:23" x14ac:dyDescent="0.25">
      <c r="A1627" s="49" t="str">
        <f t="shared" si="25"/>
        <v>41850Sierra1_19All</v>
      </c>
      <c r="B1627" s="7">
        <v>41850</v>
      </c>
      <c r="C1627" s="49">
        <v>19</v>
      </c>
      <c r="D1627" s="49" t="s">
        <v>14</v>
      </c>
      <c r="E1627" s="49">
        <v>3.2159648999999999</v>
      </c>
      <c r="F1627" s="49">
        <v>3.0570544000000002</v>
      </c>
      <c r="G1627" s="49">
        <v>1</v>
      </c>
      <c r="H1627" s="49">
        <v>1662.557</v>
      </c>
      <c r="I1627" s="49">
        <v>16890.411</v>
      </c>
      <c r="J1627" s="49">
        <v>95.17886</v>
      </c>
      <c r="K1627" s="49">
        <v>1.791705E-2</v>
      </c>
      <c r="L1627" s="49">
        <v>1.6352519999999999E-2</v>
      </c>
      <c r="M1627" s="49">
        <v>7.4308700000000005E-2</v>
      </c>
      <c r="N1627" s="49">
        <v>0.15891050000000001</v>
      </c>
      <c r="O1627" s="49">
        <v>6.3795359999999995E-2</v>
      </c>
      <c r="P1627" s="49">
        <v>0.11952689</v>
      </c>
      <c r="Q1627" s="49">
        <v>0.15891050000000001</v>
      </c>
      <c r="R1627" s="49">
        <v>0.19829411</v>
      </c>
      <c r="S1627" s="49">
        <v>0.25402564</v>
      </c>
      <c r="T1627" s="49" t="s">
        <v>19</v>
      </c>
      <c r="W1627" s="7"/>
    </row>
    <row r="1628" spans="1:23" x14ac:dyDescent="0.25">
      <c r="A1628" s="49" t="str">
        <f t="shared" si="25"/>
        <v>41850Sierra1_7All</v>
      </c>
      <c r="B1628" s="7">
        <v>41850</v>
      </c>
      <c r="C1628" s="49">
        <v>7</v>
      </c>
      <c r="D1628" s="49" t="s">
        <v>14</v>
      </c>
      <c r="E1628" s="49">
        <v>0.87657613999999995</v>
      </c>
      <c r="F1628" s="49">
        <v>0.86435651999999996</v>
      </c>
      <c r="G1628" s="49">
        <v>1</v>
      </c>
      <c r="H1628" s="49">
        <v>1662.557</v>
      </c>
      <c r="I1628" s="49">
        <v>16890.411</v>
      </c>
      <c r="J1628" s="49">
        <v>68.157399999999996</v>
      </c>
      <c r="K1628" s="49">
        <v>6.7109200000000004E-3</v>
      </c>
      <c r="L1628" s="49">
        <v>6.3747700000000001E-3</v>
      </c>
      <c r="M1628" s="49">
        <v>2.8350400000000001E-2</v>
      </c>
      <c r="N1628" s="49">
        <v>1.221962E-2</v>
      </c>
      <c r="O1628" s="49">
        <v>-2.4068889999999999E-2</v>
      </c>
      <c r="P1628" s="49">
        <v>-2.8060899999999998E-3</v>
      </c>
      <c r="Q1628" s="49">
        <v>1.221962E-2</v>
      </c>
      <c r="R1628" s="49">
        <v>2.7245330000000002E-2</v>
      </c>
      <c r="S1628" s="49">
        <v>4.8508130000000003E-2</v>
      </c>
      <c r="T1628" s="49" t="s">
        <v>19</v>
      </c>
      <c r="W1628" s="7"/>
    </row>
    <row r="1629" spans="1:23" x14ac:dyDescent="0.25">
      <c r="A1629" s="49" t="str">
        <f t="shared" si="25"/>
        <v>41850Sierra1_6All</v>
      </c>
      <c r="B1629" s="7">
        <v>41850</v>
      </c>
      <c r="C1629" s="49">
        <v>6</v>
      </c>
      <c r="D1629" s="49" t="s">
        <v>14</v>
      </c>
      <c r="E1629" s="49">
        <v>0.78589841000000005</v>
      </c>
      <c r="F1629" s="49">
        <v>0.77865059000000003</v>
      </c>
      <c r="G1629" s="49">
        <v>1</v>
      </c>
      <c r="H1629" s="49">
        <v>1662.557</v>
      </c>
      <c r="I1629" s="49">
        <v>16890.411</v>
      </c>
      <c r="J1629" s="49">
        <v>69.185730000000007</v>
      </c>
      <c r="K1629" s="49">
        <v>6.0419499999999999E-3</v>
      </c>
      <c r="L1629" s="49">
        <v>5.9000800000000003E-3</v>
      </c>
      <c r="M1629" s="49">
        <v>2.5863500000000001E-2</v>
      </c>
      <c r="N1629" s="49">
        <v>7.2478200000000003E-3</v>
      </c>
      <c r="O1629" s="49">
        <v>-2.5857459999999999E-2</v>
      </c>
      <c r="P1629" s="49">
        <v>-6.4598299999999997E-3</v>
      </c>
      <c r="Q1629" s="49">
        <v>7.2478200000000003E-3</v>
      </c>
      <c r="R1629" s="49">
        <v>2.0955479999999999E-2</v>
      </c>
      <c r="S1629" s="49">
        <v>4.0353100000000003E-2</v>
      </c>
      <c r="T1629" s="49" t="s">
        <v>19</v>
      </c>
      <c r="W1629" s="7"/>
    </row>
    <row r="1630" spans="1:23" x14ac:dyDescent="0.25">
      <c r="A1630" s="49" t="str">
        <f t="shared" si="25"/>
        <v>41850Sierra1_2All</v>
      </c>
      <c r="B1630" s="7">
        <v>41850</v>
      </c>
      <c r="C1630" s="49">
        <v>2</v>
      </c>
      <c r="D1630" s="49" t="s">
        <v>14</v>
      </c>
      <c r="E1630" s="49">
        <v>0.93367526999999995</v>
      </c>
      <c r="F1630" s="49">
        <v>0.92230787000000003</v>
      </c>
      <c r="G1630" s="49">
        <v>1</v>
      </c>
      <c r="H1630" s="49">
        <v>1662.557</v>
      </c>
      <c r="I1630" s="49">
        <v>16890.411</v>
      </c>
      <c r="J1630" s="49">
        <v>71.864620000000002</v>
      </c>
      <c r="K1630" s="49">
        <v>7.4999100000000003E-3</v>
      </c>
      <c r="L1630" s="49">
        <v>7.0737999999999999E-3</v>
      </c>
      <c r="M1630" s="49">
        <v>3.1578099999999998E-2</v>
      </c>
      <c r="N1630" s="49">
        <v>1.13674E-2</v>
      </c>
      <c r="O1630" s="49">
        <v>-2.905257E-2</v>
      </c>
      <c r="P1630" s="49">
        <v>-5.3689899999999997E-3</v>
      </c>
      <c r="Q1630" s="49">
        <v>1.13674E-2</v>
      </c>
      <c r="R1630" s="49">
        <v>2.810379E-2</v>
      </c>
      <c r="S1630" s="49">
        <v>5.1787369999999999E-2</v>
      </c>
      <c r="T1630" s="49" t="s">
        <v>19</v>
      </c>
      <c r="W1630" s="7"/>
    </row>
    <row r="1631" spans="1:23" x14ac:dyDescent="0.25">
      <c r="A1631" s="49" t="str">
        <f t="shared" si="25"/>
        <v>41850Sierra1_5All</v>
      </c>
      <c r="B1631" s="7">
        <v>41850</v>
      </c>
      <c r="C1631" s="49">
        <v>5</v>
      </c>
      <c r="D1631" s="49" t="s">
        <v>14</v>
      </c>
      <c r="E1631" s="49">
        <v>0.75378126999999995</v>
      </c>
      <c r="F1631" s="49">
        <v>0.74952794</v>
      </c>
      <c r="G1631" s="49">
        <v>1</v>
      </c>
      <c r="H1631" s="49">
        <v>1662.557</v>
      </c>
      <c r="I1631" s="49">
        <v>16890.411</v>
      </c>
      <c r="J1631" s="49">
        <v>71.556839999999994</v>
      </c>
      <c r="K1631" s="49">
        <v>5.85893E-3</v>
      </c>
      <c r="L1631" s="49">
        <v>5.5188499999999996E-3</v>
      </c>
      <c r="M1631" s="49">
        <v>2.4653700000000001E-2</v>
      </c>
      <c r="N1631" s="49">
        <v>4.2533299999999996E-3</v>
      </c>
      <c r="O1631" s="49">
        <v>-2.730341E-2</v>
      </c>
      <c r="P1631" s="49">
        <v>-8.8131300000000006E-3</v>
      </c>
      <c r="Q1631" s="49">
        <v>4.2533299999999996E-3</v>
      </c>
      <c r="R1631" s="49">
        <v>1.7319790000000002E-2</v>
      </c>
      <c r="S1631" s="49">
        <v>3.5810069999999999E-2</v>
      </c>
      <c r="T1631" s="49" t="s">
        <v>19</v>
      </c>
      <c r="W1631" s="7"/>
    </row>
    <row r="1632" spans="1:23" x14ac:dyDescent="0.25">
      <c r="A1632" s="49" t="str">
        <f t="shared" si="25"/>
        <v>41850Sierra1_24All</v>
      </c>
      <c r="B1632" s="7">
        <v>41850</v>
      </c>
      <c r="C1632" s="49">
        <v>24</v>
      </c>
      <c r="D1632" s="49" t="s">
        <v>14</v>
      </c>
      <c r="E1632" s="49">
        <v>1.4431799000000001</v>
      </c>
      <c r="F1632" s="49">
        <v>1.4265549</v>
      </c>
      <c r="G1632" s="49">
        <v>1</v>
      </c>
      <c r="H1632" s="49">
        <v>1662.557</v>
      </c>
      <c r="I1632" s="49">
        <v>16890.411</v>
      </c>
      <c r="J1632" s="49">
        <v>76.444249999999997</v>
      </c>
      <c r="K1632" s="49">
        <v>1.124963E-2</v>
      </c>
      <c r="L1632" s="49">
        <v>1.0380479999999999E-2</v>
      </c>
      <c r="M1632" s="49">
        <v>4.6889100000000003E-2</v>
      </c>
      <c r="N1632" s="49">
        <v>1.6625000000000001E-2</v>
      </c>
      <c r="O1632" s="49">
        <v>-4.3393050000000002E-2</v>
      </c>
      <c r="P1632" s="49">
        <v>-8.2262199999999994E-3</v>
      </c>
      <c r="Q1632" s="49">
        <v>1.6625000000000001E-2</v>
      </c>
      <c r="R1632" s="49">
        <v>4.1476220000000001E-2</v>
      </c>
      <c r="S1632" s="49">
        <v>7.6643050000000004E-2</v>
      </c>
      <c r="T1632" s="49" t="s">
        <v>19</v>
      </c>
      <c r="W1632" s="7"/>
    </row>
    <row r="1633" spans="1:23" x14ac:dyDescent="0.25">
      <c r="A1633" s="49" t="str">
        <f t="shared" si="25"/>
        <v>41850Sierra1_12All</v>
      </c>
      <c r="B1633" s="7">
        <v>41850</v>
      </c>
      <c r="C1633" s="49">
        <v>12</v>
      </c>
      <c r="D1633" s="49" t="s">
        <v>14</v>
      </c>
      <c r="E1633" s="49">
        <v>1.4482785</v>
      </c>
      <c r="F1633" s="49">
        <v>1.5273638</v>
      </c>
      <c r="G1633" s="49">
        <v>1</v>
      </c>
      <c r="H1633" s="49">
        <v>1662.557</v>
      </c>
      <c r="I1633" s="49">
        <v>16890.411</v>
      </c>
      <c r="J1633" s="49">
        <v>90.772189999999995</v>
      </c>
      <c r="K1633" s="49">
        <v>1.4126420000000001E-2</v>
      </c>
      <c r="L1633" s="49">
        <v>1.342015E-2</v>
      </c>
      <c r="M1633" s="49">
        <v>5.9679999999999997E-2</v>
      </c>
      <c r="N1633" s="49">
        <v>-7.9085299999999997E-2</v>
      </c>
      <c r="O1633" s="49">
        <v>-0.15547569999999999</v>
      </c>
      <c r="P1633" s="49">
        <v>-0.1107157</v>
      </c>
      <c r="Q1633" s="49">
        <v>-7.9085299999999997E-2</v>
      </c>
      <c r="R1633" s="49">
        <v>-4.7454900000000001E-2</v>
      </c>
      <c r="S1633" s="49">
        <v>-2.6949000000000001E-3</v>
      </c>
      <c r="T1633" s="49" t="s">
        <v>19</v>
      </c>
      <c r="W1633" s="7"/>
    </row>
    <row r="1634" spans="1:23" x14ac:dyDescent="0.25">
      <c r="A1634" s="49" t="str">
        <f t="shared" si="25"/>
        <v>41850Sierra2_21All</v>
      </c>
      <c r="B1634" s="7">
        <v>41850</v>
      </c>
      <c r="C1634" s="49">
        <v>21</v>
      </c>
      <c r="D1634" s="49" t="s">
        <v>14</v>
      </c>
      <c r="E1634" s="49">
        <v>2.7724723999999998</v>
      </c>
      <c r="F1634" s="49">
        <v>2.7230287</v>
      </c>
      <c r="G1634" s="49">
        <v>2</v>
      </c>
      <c r="H1634" s="49">
        <v>1701.83</v>
      </c>
      <c r="I1634" s="49">
        <v>16890.411</v>
      </c>
      <c r="J1634" s="49">
        <v>86.757779999999997</v>
      </c>
      <c r="K1634" s="49">
        <v>1.5769160000000001E-2</v>
      </c>
      <c r="L1634" s="49">
        <v>1.5600920000000001E-2</v>
      </c>
      <c r="M1634" s="49">
        <v>6.7706000000000002E-2</v>
      </c>
      <c r="N1634" s="49">
        <v>4.94437E-2</v>
      </c>
      <c r="O1634" s="49">
        <v>-3.721998E-2</v>
      </c>
      <c r="P1634" s="49">
        <v>1.355952E-2</v>
      </c>
      <c r="Q1634" s="49">
        <v>4.94437E-2</v>
      </c>
      <c r="R1634" s="49">
        <v>8.5327879999999995E-2</v>
      </c>
      <c r="S1634" s="49">
        <v>0.13610738</v>
      </c>
      <c r="T1634" s="49" t="s">
        <v>19</v>
      </c>
      <c r="W1634" s="7"/>
    </row>
    <row r="1635" spans="1:23" x14ac:dyDescent="0.25">
      <c r="A1635" s="49" t="str">
        <f t="shared" si="25"/>
        <v>41850Sierra2_4All</v>
      </c>
      <c r="B1635" s="7">
        <v>41850</v>
      </c>
      <c r="C1635" s="49">
        <v>4</v>
      </c>
      <c r="D1635" s="49" t="s">
        <v>14</v>
      </c>
      <c r="E1635" s="49">
        <v>0.76523434999999995</v>
      </c>
      <c r="F1635" s="49">
        <v>0.79443896999999997</v>
      </c>
      <c r="G1635" s="49">
        <v>2</v>
      </c>
      <c r="H1635" s="49">
        <v>1701.83</v>
      </c>
      <c r="I1635" s="49">
        <v>16890.411</v>
      </c>
      <c r="J1635" s="49">
        <v>72.63552</v>
      </c>
      <c r="K1635" s="49">
        <v>5.9879599999999996E-3</v>
      </c>
      <c r="L1635" s="49">
        <v>6.4319700000000004E-3</v>
      </c>
      <c r="M1635" s="49">
        <v>2.6807500000000001E-2</v>
      </c>
      <c r="N1635" s="49">
        <v>-2.9204620000000001E-2</v>
      </c>
      <c r="O1635" s="49">
        <v>-6.351822E-2</v>
      </c>
      <c r="P1635" s="49">
        <v>-4.3412600000000003E-2</v>
      </c>
      <c r="Q1635" s="49">
        <v>-2.9204620000000001E-2</v>
      </c>
      <c r="R1635" s="49">
        <v>-1.499665E-2</v>
      </c>
      <c r="S1635" s="49">
        <v>5.1089799999999999E-3</v>
      </c>
      <c r="T1635" s="49" t="s">
        <v>19</v>
      </c>
      <c r="W1635" s="7"/>
    </row>
    <row r="1636" spans="1:23" x14ac:dyDescent="0.25">
      <c r="A1636" s="49" t="str">
        <f t="shared" si="25"/>
        <v>41850Sierra2_8All</v>
      </c>
      <c r="B1636" s="7">
        <v>41850</v>
      </c>
      <c r="C1636" s="49">
        <v>8</v>
      </c>
      <c r="D1636" s="49" t="s">
        <v>14</v>
      </c>
      <c r="E1636" s="49">
        <v>0.96141757000000005</v>
      </c>
      <c r="F1636" s="49">
        <v>0.93979345999999997</v>
      </c>
      <c r="G1636" s="49">
        <v>2</v>
      </c>
      <c r="H1636" s="49">
        <v>1701.83</v>
      </c>
      <c r="I1636" s="49">
        <v>16890.411</v>
      </c>
      <c r="J1636" s="49">
        <v>71.29316</v>
      </c>
      <c r="K1636" s="49">
        <v>7.54713E-3</v>
      </c>
      <c r="L1636" s="49">
        <v>7.2261199999999999E-3</v>
      </c>
      <c r="M1636" s="49">
        <v>3.1899400000000001E-2</v>
      </c>
      <c r="N1636" s="49">
        <v>2.1624109999999998E-2</v>
      </c>
      <c r="O1636" s="49">
        <v>-1.9207120000000001E-2</v>
      </c>
      <c r="P1636" s="49">
        <v>4.7174299999999999E-3</v>
      </c>
      <c r="Q1636" s="49">
        <v>2.1624109999999998E-2</v>
      </c>
      <c r="R1636" s="49">
        <v>3.8530790000000002E-2</v>
      </c>
      <c r="S1636" s="49">
        <v>6.2455339999999998E-2</v>
      </c>
      <c r="T1636" s="49" t="s">
        <v>19</v>
      </c>
      <c r="W1636" s="7"/>
    </row>
    <row r="1637" spans="1:23" x14ac:dyDescent="0.25">
      <c r="A1637" s="49" t="str">
        <f t="shared" si="25"/>
        <v>41850Sierra2_3All</v>
      </c>
      <c r="B1637" s="7">
        <v>41850</v>
      </c>
      <c r="C1637" s="49">
        <v>3</v>
      </c>
      <c r="D1637" s="49" t="s">
        <v>14</v>
      </c>
      <c r="E1637" s="49">
        <v>0.83114273000000005</v>
      </c>
      <c r="F1637" s="49">
        <v>0.85172888000000002</v>
      </c>
      <c r="G1637" s="49">
        <v>2</v>
      </c>
      <c r="H1637" s="49">
        <v>1701.83</v>
      </c>
      <c r="I1637" s="49">
        <v>16890.411</v>
      </c>
      <c r="J1637" s="49">
        <v>73.078789999999998</v>
      </c>
      <c r="K1637" s="49">
        <v>6.6074000000000003E-3</v>
      </c>
      <c r="L1637" s="49">
        <v>6.9831800000000003E-3</v>
      </c>
      <c r="M1637" s="49">
        <v>2.9329999999999998E-2</v>
      </c>
      <c r="N1637" s="49">
        <v>-2.0586150000000001E-2</v>
      </c>
      <c r="O1637" s="49">
        <v>-5.8128550000000001E-2</v>
      </c>
      <c r="P1637" s="49">
        <v>-3.6131049999999998E-2</v>
      </c>
      <c r="Q1637" s="49">
        <v>-2.0586150000000001E-2</v>
      </c>
      <c r="R1637" s="49">
        <v>-5.0412499999999997E-3</v>
      </c>
      <c r="S1637" s="49">
        <v>1.6956249999999999E-2</v>
      </c>
      <c r="T1637" s="49" t="s">
        <v>19</v>
      </c>
      <c r="W1637" s="7"/>
    </row>
    <row r="1638" spans="1:23" x14ac:dyDescent="0.25">
      <c r="A1638" s="49" t="str">
        <f t="shared" si="25"/>
        <v>41850Sierra2_1All</v>
      </c>
      <c r="B1638" s="7">
        <v>41850</v>
      </c>
      <c r="C1638" s="49">
        <v>1</v>
      </c>
      <c r="D1638" s="49" t="s">
        <v>14</v>
      </c>
      <c r="E1638" s="49">
        <v>1.0854317</v>
      </c>
      <c r="F1638" s="49">
        <v>1.1265779</v>
      </c>
      <c r="G1638" s="49">
        <v>2</v>
      </c>
      <c r="H1638" s="49">
        <v>1701.83</v>
      </c>
      <c r="I1638" s="49">
        <v>16890.411</v>
      </c>
      <c r="J1638" s="49">
        <v>73.971879999999999</v>
      </c>
      <c r="K1638" s="49">
        <v>8.5349299999999996E-3</v>
      </c>
      <c r="L1638" s="49">
        <v>9.8423899999999995E-3</v>
      </c>
      <c r="M1638" s="49">
        <v>3.9721699999999999E-2</v>
      </c>
      <c r="N1638" s="49">
        <v>-4.1146200000000001E-2</v>
      </c>
      <c r="O1638" s="49">
        <v>-9.1989979999999999E-2</v>
      </c>
      <c r="P1638" s="49">
        <v>-6.2198700000000003E-2</v>
      </c>
      <c r="Q1638" s="49">
        <v>-4.1146200000000001E-2</v>
      </c>
      <c r="R1638" s="49">
        <v>-2.0093699999999999E-2</v>
      </c>
      <c r="S1638" s="49">
        <v>9.6975800000000008E-3</v>
      </c>
      <c r="T1638" s="49" t="s">
        <v>19</v>
      </c>
      <c r="W1638" s="7"/>
    </row>
    <row r="1639" spans="1:23" x14ac:dyDescent="0.25">
      <c r="A1639" s="49" t="str">
        <f t="shared" si="25"/>
        <v>41850Sierra2_18All</v>
      </c>
      <c r="B1639" s="7">
        <v>41850</v>
      </c>
      <c r="C1639" s="49">
        <v>18</v>
      </c>
      <c r="D1639" s="49" t="s">
        <v>14</v>
      </c>
      <c r="E1639" s="49">
        <v>3.2081903000000001</v>
      </c>
      <c r="F1639" s="49">
        <v>3.1948981000000001</v>
      </c>
      <c r="G1639" s="49">
        <v>2</v>
      </c>
      <c r="H1639" s="49">
        <v>1701.83</v>
      </c>
      <c r="I1639" s="49">
        <v>16890.411</v>
      </c>
      <c r="J1639" s="49">
        <v>97.94323</v>
      </c>
      <c r="K1639" s="49">
        <v>1.8151210000000001E-2</v>
      </c>
      <c r="L1639" s="49">
        <v>1.7789079999999999E-2</v>
      </c>
      <c r="M1639" s="49">
        <v>7.7577800000000002E-2</v>
      </c>
      <c r="N1639" s="49">
        <v>1.3292200000000001E-2</v>
      </c>
      <c r="O1639" s="49">
        <v>-8.6007379999999994E-2</v>
      </c>
      <c r="P1639" s="49">
        <v>-2.782403E-2</v>
      </c>
      <c r="Q1639" s="49">
        <v>1.3292200000000001E-2</v>
      </c>
      <c r="R1639" s="49">
        <v>5.4408430000000001E-2</v>
      </c>
      <c r="S1639" s="49">
        <v>0.11259178</v>
      </c>
      <c r="T1639" s="49" t="s">
        <v>19</v>
      </c>
      <c r="W1639" s="7"/>
    </row>
    <row r="1640" spans="1:23" x14ac:dyDescent="0.25">
      <c r="A1640" s="49" t="str">
        <f t="shared" si="25"/>
        <v>41850Sierra2_9All</v>
      </c>
      <c r="B1640" s="7">
        <v>41850</v>
      </c>
      <c r="C1640" s="49">
        <v>9</v>
      </c>
      <c r="D1640" s="49" t="s">
        <v>14</v>
      </c>
      <c r="E1640" s="49">
        <v>1.021269</v>
      </c>
      <c r="F1640" s="49">
        <v>1.0017628999999999</v>
      </c>
      <c r="G1640" s="49">
        <v>2</v>
      </c>
      <c r="H1640" s="49">
        <v>1701.83</v>
      </c>
      <c r="I1640" s="49">
        <v>16890.411</v>
      </c>
      <c r="J1640" s="49">
        <v>77.350520000000003</v>
      </c>
      <c r="K1640" s="49">
        <v>8.6380499999999995E-3</v>
      </c>
      <c r="L1640" s="49">
        <v>8.1452599999999997E-3</v>
      </c>
      <c r="M1640" s="49">
        <v>3.6250499999999998E-2</v>
      </c>
      <c r="N1640" s="49">
        <v>1.9506099999999998E-2</v>
      </c>
      <c r="O1640" s="49">
        <v>-2.6894540000000002E-2</v>
      </c>
      <c r="P1640" s="49">
        <v>2.9334000000000001E-4</v>
      </c>
      <c r="Q1640" s="49">
        <v>1.9506099999999998E-2</v>
      </c>
      <c r="R1640" s="49">
        <v>3.8718870000000002E-2</v>
      </c>
      <c r="S1640" s="49">
        <v>6.5906740000000005E-2</v>
      </c>
      <c r="T1640" s="49" t="s">
        <v>19</v>
      </c>
      <c r="W1640" s="7"/>
    </row>
    <row r="1641" spans="1:23" x14ac:dyDescent="0.25">
      <c r="A1641" s="49" t="str">
        <f t="shared" si="25"/>
        <v>41850Sierra2_7All</v>
      </c>
      <c r="B1641" s="7">
        <v>41850</v>
      </c>
      <c r="C1641" s="49">
        <v>7</v>
      </c>
      <c r="D1641" s="49" t="s">
        <v>14</v>
      </c>
      <c r="E1641" s="49">
        <v>0.87657613999999995</v>
      </c>
      <c r="F1641" s="49">
        <v>0.87827189000000006</v>
      </c>
      <c r="G1641" s="49">
        <v>2</v>
      </c>
      <c r="H1641" s="49">
        <v>1701.83</v>
      </c>
      <c r="I1641" s="49">
        <v>16890.411</v>
      </c>
      <c r="J1641" s="49">
        <v>68.157399999999996</v>
      </c>
      <c r="K1641" s="49">
        <v>6.7109200000000004E-3</v>
      </c>
      <c r="L1641" s="49">
        <v>6.84813E-3</v>
      </c>
      <c r="M1641" s="49">
        <v>2.9259299999999999E-2</v>
      </c>
      <c r="N1641" s="49">
        <v>-1.69575E-3</v>
      </c>
      <c r="O1641" s="49">
        <v>-3.9147649999999999E-2</v>
      </c>
      <c r="P1641" s="49">
        <v>-1.7203179999999998E-2</v>
      </c>
      <c r="Q1641" s="49">
        <v>-1.69575E-3</v>
      </c>
      <c r="R1641" s="49">
        <v>1.381168E-2</v>
      </c>
      <c r="S1641" s="49">
        <v>3.575615E-2</v>
      </c>
      <c r="T1641" s="49" t="s">
        <v>19</v>
      </c>
      <c r="W1641" s="7"/>
    </row>
    <row r="1642" spans="1:23" x14ac:dyDescent="0.25">
      <c r="A1642" s="49" t="str">
        <f t="shared" si="25"/>
        <v>41850Sierra2_14All</v>
      </c>
      <c r="B1642" s="7">
        <v>41850</v>
      </c>
      <c r="C1642" s="49">
        <v>14</v>
      </c>
      <c r="D1642" s="49" t="s">
        <v>14</v>
      </c>
      <c r="E1642" s="49">
        <v>2.0596993000000001</v>
      </c>
      <c r="F1642" s="49">
        <v>2.2378703999999998</v>
      </c>
      <c r="G1642" s="49">
        <v>2</v>
      </c>
      <c r="H1642" s="49">
        <v>1701.83</v>
      </c>
      <c r="I1642" s="49">
        <v>16890.411</v>
      </c>
      <c r="J1642" s="49">
        <v>95.293369999999996</v>
      </c>
      <c r="K1642" s="49">
        <v>1.7492489999999999E-2</v>
      </c>
      <c r="L1642" s="49">
        <v>1.7283369999999999E-2</v>
      </c>
      <c r="M1642" s="49">
        <v>7.5057700000000005E-2</v>
      </c>
      <c r="N1642" s="49">
        <v>-0.1781711</v>
      </c>
      <c r="O1642" s="49">
        <v>-0.27424495999999998</v>
      </c>
      <c r="P1642" s="49">
        <v>-0.21795168000000001</v>
      </c>
      <c r="Q1642" s="49">
        <v>-0.1781711</v>
      </c>
      <c r="R1642" s="49">
        <v>-0.13839051999999999</v>
      </c>
      <c r="S1642" s="49">
        <v>-8.2097240000000002E-2</v>
      </c>
      <c r="T1642" s="49" t="s">
        <v>19</v>
      </c>
      <c r="W1642" s="7"/>
    </row>
    <row r="1643" spans="1:23" x14ac:dyDescent="0.25">
      <c r="A1643" s="49" t="str">
        <f t="shared" si="25"/>
        <v>41850Sierra2_20All</v>
      </c>
      <c r="B1643" s="7">
        <v>41850</v>
      </c>
      <c r="C1643" s="49">
        <v>20</v>
      </c>
      <c r="D1643" s="49" t="s">
        <v>14</v>
      </c>
      <c r="E1643" s="49">
        <v>3.0330822999999998</v>
      </c>
      <c r="F1643" s="49">
        <v>2.9853078000000002</v>
      </c>
      <c r="G1643" s="49">
        <v>2</v>
      </c>
      <c r="H1643" s="49">
        <v>1701.83</v>
      </c>
      <c r="I1643" s="49">
        <v>16890.411</v>
      </c>
      <c r="J1643" s="49">
        <v>91.60042</v>
      </c>
      <c r="K1643" s="49">
        <v>1.7275100000000002E-2</v>
      </c>
      <c r="L1643" s="49">
        <v>1.6599630000000001E-2</v>
      </c>
      <c r="M1643" s="49">
        <v>7.3139999999999997E-2</v>
      </c>
      <c r="N1643" s="49">
        <v>4.7774499999999998E-2</v>
      </c>
      <c r="O1643" s="49">
        <v>-4.5844700000000002E-2</v>
      </c>
      <c r="P1643" s="49">
        <v>9.0103000000000006E-3</v>
      </c>
      <c r="Q1643" s="49">
        <v>4.7774499999999998E-2</v>
      </c>
      <c r="R1643" s="49">
        <v>8.6538699999999996E-2</v>
      </c>
      <c r="S1643" s="49">
        <v>0.14139370000000001</v>
      </c>
      <c r="T1643" s="49" t="s">
        <v>19</v>
      </c>
      <c r="W1643" s="7"/>
    </row>
    <row r="1644" spans="1:23" x14ac:dyDescent="0.25">
      <c r="A1644" s="49" t="str">
        <f t="shared" si="25"/>
        <v>41850Sierra2_19All</v>
      </c>
      <c r="B1644" s="7">
        <v>41850</v>
      </c>
      <c r="C1644" s="49">
        <v>19</v>
      </c>
      <c r="D1644" s="49" t="s">
        <v>14</v>
      </c>
      <c r="E1644" s="49">
        <v>3.2159648999999999</v>
      </c>
      <c r="F1644" s="49">
        <v>3.1777760000000002</v>
      </c>
      <c r="G1644" s="49">
        <v>2</v>
      </c>
      <c r="H1644" s="49">
        <v>1701.83</v>
      </c>
      <c r="I1644" s="49">
        <v>16890.411</v>
      </c>
      <c r="J1644" s="49">
        <v>95.17886</v>
      </c>
      <c r="K1644" s="49">
        <v>1.791705E-2</v>
      </c>
      <c r="L1644" s="49">
        <v>1.7517919999999999E-2</v>
      </c>
      <c r="M1644" s="49">
        <v>7.6489199999999993E-2</v>
      </c>
      <c r="N1644" s="49">
        <v>3.8188899999999998E-2</v>
      </c>
      <c r="O1644" s="49">
        <v>-5.9717279999999998E-2</v>
      </c>
      <c r="P1644" s="49">
        <v>-2.35038E-3</v>
      </c>
      <c r="Q1644" s="49">
        <v>3.8188899999999998E-2</v>
      </c>
      <c r="R1644" s="49">
        <v>7.8728179999999995E-2</v>
      </c>
      <c r="S1644" s="49">
        <v>0.13609508000000001</v>
      </c>
      <c r="T1644" s="49" t="s">
        <v>19</v>
      </c>
      <c r="W1644" s="7"/>
    </row>
    <row r="1645" spans="1:23" x14ac:dyDescent="0.25">
      <c r="A1645" s="49" t="str">
        <f t="shared" si="25"/>
        <v>41850Sierra2_12All</v>
      </c>
      <c r="B1645" s="7">
        <v>41850</v>
      </c>
      <c r="C1645" s="49">
        <v>12</v>
      </c>
      <c r="D1645" s="49" t="s">
        <v>14</v>
      </c>
      <c r="E1645" s="49">
        <v>1.4482785</v>
      </c>
      <c r="F1645" s="49">
        <v>1.3292117000000001</v>
      </c>
      <c r="G1645" s="49">
        <v>2</v>
      </c>
      <c r="H1645" s="49">
        <v>1701.83</v>
      </c>
      <c r="I1645" s="49">
        <v>16890.411</v>
      </c>
      <c r="J1645" s="49">
        <v>90.772189999999995</v>
      </c>
      <c r="K1645" s="49">
        <v>1.4126420000000001E-2</v>
      </c>
      <c r="L1645" s="49">
        <v>1.202489E-2</v>
      </c>
      <c r="M1645" s="49">
        <v>5.6681599999999999E-2</v>
      </c>
      <c r="N1645" s="49">
        <v>0.1190668</v>
      </c>
      <c r="O1645" s="49">
        <v>4.6514350000000003E-2</v>
      </c>
      <c r="P1645" s="49">
        <v>8.9025549999999995E-2</v>
      </c>
      <c r="Q1645" s="49">
        <v>0.1190668</v>
      </c>
      <c r="R1645" s="49">
        <v>0.14910804999999999</v>
      </c>
      <c r="S1645" s="49">
        <v>0.19161924999999999</v>
      </c>
      <c r="T1645" s="49" t="s">
        <v>19</v>
      </c>
      <c r="W1645" s="7"/>
    </row>
    <row r="1646" spans="1:23" x14ac:dyDescent="0.25">
      <c r="A1646" s="49" t="str">
        <f t="shared" si="25"/>
        <v>41850Sierra2_22All</v>
      </c>
      <c r="B1646" s="7">
        <v>41850</v>
      </c>
      <c r="C1646" s="49">
        <v>22</v>
      </c>
      <c r="D1646" s="49" t="s">
        <v>14</v>
      </c>
      <c r="E1646" s="49">
        <v>2.4331065999999999</v>
      </c>
      <c r="F1646" s="49">
        <v>2.3954654999999998</v>
      </c>
      <c r="G1646" s="49">
        <v>2</v>
      </c>
      <c r="H1646" s="49">
        <v>1701.83</v>
      </c>
      <c r="I1646" s="49">
        <v>16890.411</v>
      </c>
      <c r="J1646" s="49">
        <v>83.522189999999995</v>
      </c>
      <c r="K1646" s="49">
        <v>1.47878E-2</v>
      </c>
      <c r="L1646" s="49">
        <v>1.4899870000000001E-2</v>
      </c>
      <c r="M1646" s="49">
        <v>6.4066399999999996E-2</v>
      </c>
      <c r="N1646" s="49">
        <v>3.7641099999999997E-2</v>
      </c>
      <c r="O1646" s="49">
        <v>-4.4363890000000003E-2</v>
      </c>
      <c r="P1646" s="49">
        <v>3.6859100000000001E-3</v>
      </c>
      <c r="Q1646" s="49">
        <v>3.7641099999999997E-2</v>
      </c>
      <c r="R1646" s="49">
        <v>7.1596290000000007E-2</v>
      </c>
      <c r="S1646" s="49">
        <v>0.11964609</v>
      </c>
      <c r="T1646" s="49" t="s">
        <v>19</v>
      </c>
      <c r="W1646" s="7"/>
    </row>
    <row r="1647" spans="1:23" x14ac:dyDescent="0.25">
      <c r="A1647" s="49" t="str">
        <f t="shared" si="25"/>
        <v>41850Sierra2_5All</v>
      </c>
      <c r="B1647" s="7">
        <v>41850</v>
      </c>
      <c r="C1647" s="49">
        <v>5</v>
      </c>
      <c r="D1647" s="49" t="s">
        <v>14</v>
      </c>
      <c r="E1647" s="49">
        <v>0.75378126999999995</v>
      </c>
      <c r="F1647" s="49">
        <v>0.76759630999999995</v>
      </c>
      <c r="G1647" s="49">
        <v>2</v>
      </c>
      <c r="H1647" s="49">
        <v>1701.83</v>
      </c>
      <c r="I1647" s="49">
        <v>16890.411</v>
      </c>
      <c r="J1647" s="49">
        <v>71.556839999999994</v>
      </c>
      <c r="K1647" s="49">
        <v>5.85893E-3</v>
      </c>
      <c r="L1647" s="49">
        <v>6.2835800000000004E-3</v>
      </c>
      <c r="M1647" s="49">
        <v>2.6208200000000001E-2</v>
      </c>
      <c r="N1647" s="49">
        <v>-1.3815040000000001E-2</v>
      </c>
      <c r="O1647" s="49">
        <v>-4.7361540000000001E-2</v>
      </c>
      <c r="P1647" s="49">
        <v>-2.770539E-2</v>
      </c>
      <c r="Q1647" s="49">
        <v>-1.3815040000000001E-2</v>
      </c>
      <c r="R1647" s="49">
        <v>7.5309999999999996E-5</v>
      </c>
      <c r="S1647" s="49">
        <v>1.9731459999999999E-2</v>
      </c>
      <c r="T1647" s="49" t="s">
        <v>19</v>
      </c>
      <c r="W1647" s="7"/>
    </row>
    <row r="1648" spans="1:23" x14ac:dyDescent="0.25">
      <c r="A1648" s="49" t="str">
        <f t="shared" si="25"/>
        <v>41850Sierra2_16All</v>
      </c>
      <c r="B1648" s="7">
        <v>41850</v>
      </c>
      <c r="C1648" s="49">
        <v>16</v>
      </c>
      <c r="D1648" s="49" t="s">
        <v>14</v>
      </c>
      <c r="E1648" s="49">
        <v>2.7183486000000001</v>
      </c>
      <c r="F1648" s="49">
        <v>2.7695527000000002</v>
      </c>
      <c r="G1648" s="49">
        <v>2</v>
      </c>
      <c r="H1648" s="49">
        <v>1701.83</v>
      </c>
      <c r="I1648" s="49">
        <v>16890.411</v>
      </c>
      <c r="J1648" s="49">
        <v>97.550280000000001</v>
      </c>
      <c r="K1648" s="49">
        <v>1.8593269999999999E-2</v>
      </c>
      <c r="L1648" s="49">
        <v>1.8079850000000001E-2</v>
      </c>
      <c r="M1648" s="49">
        <v>7.9167600000000005E-2</v>
      </c>
      <c r="N1648" s="49">
        <v>-5.1204100000000002E-2</v>
      </c>
      <c r="O1648" s="49">
        <v>-0.15253863000000001</v>
      </c>
      <c r="P1648" s="49">
        <v>-9.3162930000000005E-2</v>
      </c>
      <c r="Q1648" s="49">
        <v>-5.1204100000000002E-2</v>
      </c>
      <c r="R1648" s="49">
        <v>-9.2452699999999999E-3</v>
      </c>
      <c r="S1648" s="49">
        <v>5.0130429999999997E-2</v>
      </c>
      <c r="T1648" s="49" t="s">
        <v>19</v>
      </c>
      <c r="W1648" s="7"/>
    </row>
    <row r="1649" spans="1:23" x14ac:dyDescent="0.25">
      <c r="A1649" s="49" t="str">
        <f t="shared" si="25"/>
        <v>41850Sierra2_10All</v>
      </c>
      <c r="B1649" s="7">
        <v>41850</v>
      </c>
      <c r="C1649" s="49">
        <v>10</v>
      </c>
      <c r="D1649" s="49" t="s">
        <v>14</v>
      </c>
      <c r="E1649" s="49">
        <v>1.0892879</v>
      </c>
      <c r="F1649" s="49">
        <v>1.0424081999999999</v>
      </c>
      <c r="G1649" s="49">
        <v>2</v>
      </c>
      <c r="H1649" s="49">
        <v>1701.83</v>
      </c>
      <c r="I1649" s="49">
        <v>16890.411</v>
      </c>
      <c r="J1649" s="49">
        <v>81.771910000000005</v>
      </c>
      <c r="K1649" s="49">
        <v>1.0495910000000001E-2</v>
      </c>
      <c r="L1649" s="49">
        <v>9.2481100000000004E-3</v>
      </c>
      <c r="M1649" s="49">
        <v>4.27318E-2</v>
      </c>
      <c r="N1649" s="49">
        <v>4.6879700000000003E-2</v>
      </c>
      <c r="O1649" s="49">
        <v>-7.8169999999999993E-3</v>
      </c>
      <c r="P1649" s="49">
        <v>2.4231849999999999E-2</v>
      </c>
      <c r="Q1649" s="49">
        <v>4.6879700000000003E-2</v>
      </c>
      <c r="R1649" s="49">
        <v>6.9527549999999994E-2</v>
      </c>
      <c r="S1649" s="49">
        <v>0.1015764</v>
      </c>
      <c r="T1649" s="49" t="s">
        <v>19</v>
      </c>
      <c r="W1649" s="7"/>
    </row>
    <row r="1650" spans="1:23" x14ac:dyDescent="0.25">
      <c r="A1650" s="49" t="str">
        <f t="shared" si="25"/>
        <v>41850Sierra2_6All</v>
      </c>
      <c r="B1650" s="7">
        <v>41850</v>
      </c>
      <c r="C1650" s="49">
        <v>6</v>
      </c>
      <c r="D1650" s="49" t="s">
        <v>14</v>
      </c>
      <c r="E1650" s="49">
        <v>0.78589841000000005</v>
      </c>
      <c r="F1650" s="49">
        <v>0.79569791000000001</v>
      </c>
      <c r="G1650" s="49">
        <v>2</v>
      </c>
      <c r="H1650" s="49">
        <v>1701.83</v>
      </c>
      <c r="I1650" s="49">
        <v>16890.411</v>
      </c>
      <c r="J1650" s="49">
        <v>69.185730000000007</v>
      </c>
      <c r="K1650" s="49">
        <v>6.0419499999999999E-3</v>
      </c>
      <c r="L1650" s="49">
        <v>6.5025500000000002E-3</v>
      </c>
      <c r="M1650" s="49">
        <v>2.7077E-2</v>
      </c>
      <c r="N1650" s="49">
        <v>-9.7994999999999992E-3</v>
      </c>
      <c r="O1650" s="49">
        <v>-4.4458060000000001E-2</v>
      </c>
      <c r="P1650" s="49">
        <v>-2.4150310000000001E-2</v>
      </c>
      <c r="Q1650" s="49">
        <v>-9.7994999999999992E-3</v>
      </c>
      <c r="R1650" s="49">
        <v>4.5513100000000003E-3</v>
      </c>
      <c r="S1650" s="49">
        <v>2.4859059999999999E-2</v>
      </c>
      <c r="T1650" s="49" t="s">
        <v>19</v>
      </c>
      <c r="W1650" s="7"/>
    </row>
    <row r="1651" spans="1:23" x14ac:dyDescent="0.25">
      <c r="A1651" s="49" t="str">
        <f t="shared" si="25"/>
        <v>41850Sierra2_15All</v>
      </c>
      <c r="B1651" s="7">
        <v>41850</v>
      </c>
      <c r="C1651" s="49">
        <v>15</v>
      </c>
      <c r="D1651" s="49" t="s">
        <v>14</v>
      </c>
      <c r="E1651" s="49">
        <v>2.4024123999999998</v>
      </c>
      <c r="F1651" s="49">
        <v>2.4722352000000001</v>
      </c>
      <c r="G1651" s="49">
        <v>2</v>
      </c>
      <c r="H1651" s="49">
        <v>1701.83</v>
      </c>
      <c r="I1651" s="49">
        <v>16890.411</v>
      </c>
      <c r="J1651" s="49">
        <v>96.393439999999998</v>
      </c>
      <c r="K1651" s="49">
        <v>1.8122610000000001E-2</v>
      </c>
      <c r="L1651" s="49">
        <v>1.738402E-2</v>
      </c>
      <c r="M1651" s="49">
        <v>7.6665700000000003E-2</v>
      </c>
      <c r="N1651" s="49">
        <v>-6.9822800000000004E-2</v>
      </c>
      <c r="O1651" s="49">
        <v>-0.16795489999999999</v>
      </c>
      <c r="P1651" s="49">
        <v>-0.11045562</v>
      </c>
      <c r="Q1651" s="49">
        <v>-6.9822800000000004E-2</v>
      </c>
      <c r="R1651" s="49">
        <v>-2.9189980000000001E-2</v>
      </c>
      <c r="S1651" s="49">
        <v>2.8309299999999999E-2</v>
      </c>
      <c r="T1651" s="49" t="s">
        <v>19</v>
      </c>
      <c r="W1651" s="7"/>
    </row>
    <row r="1652" spans="1:23" x14ac:dyDescent="0.25">
      <c r="A1652" s="49" t="str">
        <f t="shared" si="25"/>
        <v>41850Sierra2_13All</v>
      </c>
      <c r="B1652" s="7">
        <v>41850</v>
      </c>
      <c r="C1652" s="49">
        <v>13</v>
      </c>
      <c r="D1652" s="49" t="s">
        <v>14</v>
      </c>
      <c r="E1652" s="49">
        <v>1.7357412000000001</v>
      </c>
      <c r="F1652" s="49">
        <v>1.9399377</v>
      </c>
      <c r="G1652" s="49">
        <v>2</v>
      </c>
      <c r="H1652" s="49">
        <v>1701.83</v>
      </c>
      <c r="I1652" s="49">
        <v>16890.411</v>
      </c>
      <c r="J1652" s="49">
        <v>93.664760000000001</v>
      </c>
      <c r="K1652" s="49">
        <v>1.5980950000000001E-2</v>
      </c>
      <c r="L1652" s="49">
        <v>1.5757529999999999E-2</v>
      </c>
      <c r="M1652" s="49">
        <v>6.8503400000000006E-2</v>
      </c>
      <c r="N1652" s="49">
        <v>-0.2041965</v>
      </c>
      <c r="O1652" s="49">
        <v>-0.29188085000000003</v>
      </c>
      <c r="P1652" s="49">
        <v>-0.2405033</v>
      </c>
      <c r="Q1652" s="49">
        <v>-0.2041965</v>
      </c>
      <c r="R1652" s="49">
        <v>-0.1678897</v>
      </c>
      <c r="S1652" s="49">
        <v>-0.11651214999999999</v>
      </c>
      <c r="T1652" s="49" t="s">
        <v>19</v>
      </c>
      <c r="W1652" s="7"/>
    </row>
    <row r="1653" spans="1:23" x14ac:dyDescent="0.25">
      <c r="A1653" s="49" t="str">
        <f t="shared" si="25"/>
        <v>41850Sierra2_24All</v>
      </c>
      <c r="B1653" s="7">
        <v>41850</v>
      </c>
      <c r="C1653" s="49">
        <v>24</v>
      </c>
      <c r="D1653" s="49" t="s">
        <v>14</v>
      </c>
      <c r="E1653" s="49">
        <v>1.4431799000000001</v>
      </c>
      <c r="F1653" s="49">
        <v>1.4866044</v>
      </c>
      <c r="G1653" s="49">
        <v>2</v>
      </c>
      <c r="H1653" s="49">
        <v>1701.83</v>
      </c>
      <c r="I1653" s="49">
        <v>16890.411</v>
      </c>
      <c r="J1653" s="49">
        <v>76.444249999999997</v>
      </c>
      <c r="K1653" s="49">
        <v>1.124963E-2</v>
      </c>
      <c r="L1653" s="49">
        <v>1.130401E-2</v>
      </c>
      <c r="M1653" s="49">
        <v>4.8671699999999998E-2</v>
      </c>
      <c r="N1653" s="49">
        <v>-4.3424499999999998E-2</v>
      </c>
      <c r="O1653" s="49">
        <v>-0.10572428</v>
      </c>
      <c r="P1653" s="49">
        <v>-6.9220500000000004E-2</v>
      </c>
      <c r="Q1653" s="49">
        <v>-4.3424499999999998E-2</v>
      </c>
      <c r="R1653" s="49">
        <v>-1.7628499999999998E-2</v>
      </c>
      <c r="S1653" s="49">
        <v>1.8875280000000001E-2</v>
      </c>
      <c r="T1653" s="49" t="s">
        <v>19</v>
      </c>
      <c r="W1653" s="7"/>
    </row>
    <row r="1654" spans="1:23" x14ac:dyDescent="0.25">
      <c r="A1654" s="49" t="str">
        <f t="shared" si="25"/>
        <v>41850Sierra2_2All</v>
      </c>
      <c r="B1654" s="7">
        <v>41850</v>
      </c>
      <c r="C1654" s="49">
        <v>2</v>
      </c>
      <c r="D1654" s="49" t="s">
        <v>14</v>
      </c>
      <c r="E1654" s="49">
        <v>0.93367526999999995</v>
      </c>
      <c r="F1654" s="49">
        <v>0.95386165999999994</v>
      </c>
      <c r="G1654" s="49">
        <v>2</v>
      </c>
      <c r="H1654" s="49">
        <v>1701.83</v>
      </c>
      <c r="I1654" s="49">
        <v>16890.411</v>
      </c>
      <c r="J1654" s="49">
        <v>71.864620000000002</v>
      </c>
      <c r="K1654" s="49">
        <v>7.4999100000000003E-3</v>
      </c>
      <c r="L1654" s="49">
        <v>8.1857000000000006E-3</v>
      </c>
      <c r="M1654" s="49">
        <v>3.3863200000000003E-2</v>
      </c>
      <c r="N1654" s="49">
        <v>-2.0186389999999999E-2</v>
      </c>
      <c r="O1654" s="49">
        <v>-6.3531290000000004E-2</v>
      </c>
      <c r="P1654" s="49">
        <v>-3.8133889999999997E-2</v>
      </c>
      <c r="Q1654" s="49">
        <v>-2.0186389999999999E-2</v>
      </c>
      <c r="R1654" s="49">
        <v>-2.2388899999999999E-3</v>
      </c>
      <c r="S1654" s="49">
        <v>2.315851E-2</v>
      </c>
      <c r="T1654" s="49" t="s">
        <v>19</v>
      </c>
      <c r="W1654" s="7"/>
    </row>
    <row r="1655" spans="1:23" x14ac:dyDescent="0.25">
      <c r="A1655" s="49" t="str">
        <f t="shared" si="25"/>
        <v>41850Sierra2_11All</v>
      </c>
      <c r="B1655" s="7">
        <v>41850</v>
      </c>
      <c r="C1655" s="49">
        <v>11</v>
      </c>
      <c r="D1655" s="49" t="s">
        <v>14</v>
      </c>
      <c r="E1655" s="49">
        <v>1.2216597</v>
      </c>
      <c r="F1655" s="49">
        <v>1.1512301</v>
      </c>
      <c r="G1655" s="49">
        <v>2</v>
      </c>
      <c r="H1655" s="49">
        <v>1701.83</v>
      </c>
      <c r="I1655" s="49">
        <v>16890.411</v>
      </c>
      <c r="J1655" s="49">
        <v>87.114800000000002</v>
      </c>
      <c r="K1655" s="49">
        <v>1.2101880000000001E-2</v>
      </c>
      <c r="L1655" s="49">
        <v>1.062331E-2</v>
      </c>
      <c r="M1655" s="49">
        <v>4.9190999999999999E-2</v>
      </c>
      <c r="N1655" s="49">
        <v>7.0429599999999995E-2</v>
      </c>
      <c r="O1655" s="49">
        <v>7.4651199999999996E-3</v>
      </c>
      <c r="P1655" s="49">
        <v>4.4358370000000001E-2</v>
      </c>
      <c r="Q1655" s="49">
        <v>7.0429599999999995E-2</v>
      </c>
      <c r="R1655" s="49">
        <v>9.6500829999999996E-2</v>
      </c>
      <c r="S1655" s="49">
        <v>0.13339408</v>
      </c>
      <c r="T1655" s="49" t="s">
        <v>19</v>
      </c>
      <c r="W1655" s="7"/>
    </row>
    <row r="1656" spans="1:23" x14ac:dyDescent="0.25">
      <c r="A1656" s="49" t="str">
        <f t="shared" si="25"/>
        <v>41850Sierra2_23All</v>
      </c>
      <c r="B1656" s="7">
        <v>41850</v>
      </c>
      <c r="C1656" s="49">
        <v>23</v>
      </c>
      <c r="D1656" s="49" t="s">
        <v>14</v>
      </c>
      <c r="E1656" s="49">
        <v>1.9481109999999999</v>
      </c>
      <c r="F1656" s="49">
        <v>1.9340014999999999</v>
      </c>
      <c r="G1656" s="49">
        <v>2</v>
      </c>
      <c r="H1656" s="49">
        <v>1701.83</v>
      </c>
      <c r="I1656" s="49">
        <v>16890.411</v>
      </c>
      <c r="J1656" s="49">
        <v>79.286739999999995</v>
      </c>
      <c r="K1656" s="49">
        <v>1.3482020000000001E-2</v>
      </c>
      <c r="L1656" s="49">
        <v>1.326505E-2</v>
      </c>
      <c r="M1656" s="49">
        <v>5.7731400000000002E-2</v>
      </c>
      <c r="N1656" s="49">
        <v>1.4109500000000001E-2</v>
      </c>
      <c r="O1656" s="49">
        <v>-5.9786690000000003E-2</v>
      </c>
      <c r="P1656" s="49">
        <v>-1.6488139999999998E-2</v>
      </c>
      <c r="Q1656" s="49">
        <v>1.4109500000000001E-2</v>
      </c>
      <c r="R1656" s="49">
        <v>4.4707139999999999E-2</v>
      </c>
      <c r="S1656" s="49">
        <v>8.8005689999999998E-2</v>
      </c>
      <c r="T1656" s="49" t="s">
        <v>19</v>
      </c>
      <c r="W1656" s="7"/>
    </row>
    <row r="1657" spans="1:23" x14ac:dyDescent="0.25">
      <c r="A1657" s="49" t="str">
        <f t="shared" si="25"/>
        <v>41850Sierra2_17All</v>
      </c>
      <c r="B1657" s="7">
        <v>41850</v>
      </c>
      <c r="C1657" s="49">
        <v>17</v>
      </c>
      <c r="D1657" s="49" t="s">
        <v>14</v>
      </c>
      <c r="E1657" s="49">
        <v>3.0238309000000001</v>
      </c>
      <c r="F1657" s="49">
        <v>3.0373195000000002</v>
      </c>
      <c r="G1657" s="49">
        <v>2</v>
      </c>
      <c r="H1657" s="49">
        <v>1701.83</v>
      </c>
      <c r="I1657" s="49">
        <v>16890.411</v>
      </c>
      <c r="J1657" s="49">
        <v>98.285870000000003</v>
      </c>
      <c r="K1657" s="49">
        <v>1.8309619999999999E-2</v>
      </c>
      <c r="L1657" s="49">
        <v>1.8192320000000001E-2</v>
      </c>
      <c r="M1657" s="49">
        <v>7.8779100000000005E-2</v>
      </c>
      <c r="N1657" s="49">
        <v>-1.34886E-2</v>
      </c>
      <c r="O1657" s="49">
        <v>-0.11432585000000001</v>
      </c>
      <c r="P1657" s="49">
        <v>-5.5241520000000002E-2</v>
      </c>
      <c r="Q1657" s="49">
        <v>-1.34886E-2</v>
      </c>
      <c r="R1657" s="49">
        <v>2.8264319999999999E-2</v>
      </c>
      <c r="S1657" s="49">
        <v>8.734865E-2</v>
      </c>
      <c r="T1657" s="49" t="s">
        <v>19</v>
      </c>
      <c r="W1657" s="7"/>
    </row>
    <row r="1658" spans="1:23" x14ac:dyDescent="0.25">
      <c r="A1658" s="49" t="str">
        <f t="shared" si="25"/>
        <v>41850Sierra3_5All</v>
      </c>
      <c r="B1658" s="7">
        <v>41850</v>
      </c>
      <c r="C1658" s="49">
        <v>5</v>
      </c>
      <c r="D1658" s="49" t="s">
        <v>14</v>
      </c>
      <c r="E1658" s="49">
        <v>0.75378126999999995</v>
      </c>
      <c r="F1658" s="49">
        <v>0.72722509000000002</v>
      </c>
      <c r="G1658" s="49">
        <v>3</v>
      </c>
      <c r="H1658" s="49">
        <v>1647.452</v>
      </c>
      <c r="I1658" s="49">
        <v>16890.411</v>
      </c>
      <c r="J1658" s="49">
        <v>71.556839999999994</v>
      </c>
      <c r="K1658" s="49">
        <v>5.85893E-3</v>
      </c>
      <c r="L1658" s="49">
        <v>5.3035299999999999E-3</v>
      </c>
      <c r="M1658" s="49">
        <v>2.4272499999999999E-2</v>
      </c>
      <c r="N1658" s="49">
        <v>2.6556179999999999E-2</v>
      </c>
      <c r="O1658" s="49">
        <v>-4.5126200000000002E-3</v>
      </c>
      <c r="P1658" s="49">
        <v>1.3691750000000001E-2</v>
      </c>
      <c r="Q1658" s="49">
        <v>2.6556179999999999E-2</v>
      </c>
      <c r="R1658" s="49">
        <v>3.94206E-2</v>
      </c>
      <c r="S1658" s="49">
        <v>5.7624979999999999E-2</v>
      </c>
      <c r="T1658" s="49" t="s">
        <v>19</v>
      </c>
      <c r="W1658" s="7"/>
    </row>
    <row r="1659" spans="1:23" x14ac:dyDescent="0.25">
      <c r="A1659" s="49" t="str">
        <f t="shared" si="25"/>
        <v>41850Sierra3_4All</v>
      </c>
      <c r="B1659" s="7">
        <v>41850</v>
      </c>
      <c r="C1659" s="49">
        <v>4</v>
      </c>
      <c r="D1659" s="49" t="s">
        <v>14</v>
      </c>
      <c r="E1659" s="49">
        <v>0.76523434999999995</v>
      </c>
      <c r="F1659" s="49">
        <v>0.78090870000000001</v>
      </c>
      <c r="G1659" s="49">
        <v>3</v>
      </c>
      <c r="H1659" s="49">
        <v>1647.452</v>
      </c>
      <c r="I1659" s="49">
        <v>16890.411</v>
      </c>
      <c r="J1659" s="49">
        <v>72.63552</v>
      </c>
      <c r="K1659" s="49">
        <v>5.9879599999999996E-3</v>
      </c>
      <c r="L1659" s="49">
        <v>6.0880999999999999E-3</v>
      </c>
      <c r="M1659" s="49">
        <v>2.6225800000000001E-2</v>
      </c>
      <c r="N1659" s="49">
        <v>-1.567435E-2</v>
      </c>
      <c r="O1659" s="49">
        <v>-4.9243370000000002E-2</v>
      </c>
      <c r="P1659" s="49">
        <v>-2.9574019999999999E-2</v>
      </c>
      <c r="Q1659" s="49">
        <v>-1.567435E-2</v>
      </c>
      <c r="R1659" s="49">
        <v>-1.7746800000000001E-3</v>
      </c>
      <c r="S1659" s="49">
        <v>1.7894670000000001E-2</v>
      </c>
      <c r="T1659" s="49" t="s">
        <v>19</v>
      </c>
      <c r="W1659" s="7"/>
    </row>
    <row r="1660" spans="1:23" x14ac:dyDescent="0.25">
      <c r="A1660" s="49" t="str">
        <f t="shared" si="25"/>
        <v>41850Sierra3_17All</v>
      </c>
      <c r="B1660" s="7">
        <v>41850</v>
      </c>
      <c r="C1660" s="49">
        <v>17</v>
      </c>
      <c r="D1660" s="49" t="s">
        <v>14</v>
      </c>
      <c r="E1660" s="49">
        <v>3.0238309000000001</v>
      </c>
      <c r="F1660" s="49">
        <v>2.9642552000000002</v>
      </c>
      <c r="G1660" s="49">
        <v>3</v>
      </c>
      <c r="H1660" s="49">
        <v>1647.452</v>
      </c>
      <c r="I1660" s="49">
        <v>16890.411</v>
      </c>
      <c r="J1660" s="49">
        <v>98.285870000000003</v>
      </c>
      <c r="K1660" s="49">
        <v>1.8309619999999999E-2</v>
      </c>
      <c r="L1660" s="49">
        <v>1.7699039999999999E-2</v>
      </c>
      <c r="M1660" s="49">
        <v>7.82114E-2</v>
      </c>
      <c r="N1660" s="49">
        <v>5.9575700000000002E-2</v>
      </c>
      <c r="O1660" s="49">
        <v>-4.0534889999999997E-2</v>
      </c>
      <c r="P1660" s="49">
        <v>1.812366E-2</v>
      </c>
      <c r="Q1660" s="49">
        <v>5.9575700000000002E-2</v>
      </c>
      <c r="R1660" s="49">
        <v>0.10102774</v>
      </c>
      <c r="S1660" s="49">
        <v>0.15968629000000001</v>
      </c>
      <c r="T1660" s="49" t="s">
        <v>19</v>
      </c>
      <c r="W1660" s="7"/>
    </row>
    <row r="1661" spans="1:23" x14ac:dyDescent="0.25">
      <c r="A1661" s="49" t="str">
        <f t="shared" si="25"/>
        <v>41850Sierra3_20All</v>
      </c>
      <c r="B1661" s="7">
        <v>41850</v>
      </c>
      <c r="C1661" s="49">
        <v>20</v>
      </c>
      <c r="D1661" s="49" t="s">
        <v>14</v>
      </c>
      <c r="E1661" s="49">
        <v>3.0330822999999998</v>
      </c>
      <c r="F1661" s="49">
        <v>2.8365554999999998</v>
      </c>
      <c r="G1661" s="49">
        <v>3</v>
      </c>
      <c r="H1661" s="49">
        <v>1647.452</v>
      </c>
      <c r="I1661" s="49">
        <v>16890.411</v>
      </c>
      <c r="J1661" s="49">
        <v>91.60042</v>
      </c>
      <c r="K1661" s="49">
        <v>1.7275100000000002E-2</v>
      </c>
      <c r="L1661" s="49">
        <v>1.6060950000000001E-2</v>
      </c>
      <c r="M1661" s="49">
        <v>7.2445700000000002E-2</v>
      </c>
      <c r="N1661" s="49">
        <v>0.1965268</v>
      </c>
      <c r="O1661" s="49">
        <v>0.10379629999999999</v>
      </c>
      <c r="P1661" s="49">
        <v>0.15813057999999999</v>
      </c>
      <c r="Q1661" s="49">
        <v>0.1965268</v>
      </c>
      <c r="R1661" s="49">
        <v>0.23492302000000001</v>
      </c>
      <c r="S1661" s="49">
        <v>0.28925729999999999</v>
      </c>
      <c r="T1661" s="49" t="s">
        <v>19</v>
      </c>
      <c r="W1661" s="7"/>
    </row>
    <row r="1662" spans="1:23" x14ac:dyDescent="0.25">
      <c r="A1662" s="49" t="str">
        <f t="shared" si="25"/>
        <v>41850Sierra3_8All</v>
      </c>
      <c r="B1662" s="7">
        <v>41850</v>
      </c>
      <c r="C1662" s="49">
        <v>8</v>
      </c>
      <c r="D1662" s="49" t="s">
        <v>14</v>
      </c>
      <c r="E1662" s="49">
        <v>0.96141757000000005</v>
      </c>
      <c r="F1662" s="49">
        <v>0.92755330999999996</v>
      </c>
      <c r="G1662" s="49">
        <v>3</v>
      </c>
      <c r="H1662" s="49">
        <v>1647.452</v>
      </c>
      <c r="I1662" s="49">
        <v>16890.411</v>
      </c>
      <c r="J1662" s="49">
        <v>71.29316</v>
      </c>
      <c r="K1662" s="49">
        <v>7.54713E-3</v>
      </c>
      <c r="L1662" s="49">
        <v>7.0104700000000004E-3</v>
      </c>
      <c r="M1662" s="49">
        <v>3.1636999999999998E-2</v>
      </c>
      <c r="N1662" s="49">
        <v>3.386426E-2</v>
      </c>
      <c r="O1662" s="49">
        <v>-6.6311E-3</v>
      </c>
      <c r="P1662" s="49">
        <v>1.7096650000000001E-2</v>
      </c>
      <c r="Q1662" s="49">
        <v>3.386426E-2</v>
      </c>
      <c r="R1662" s="49">
        <v>5.0631870000000002E-2</v>
      </c>
      <c r="S1662" s="49">
        <v>7.4359620000000001E-2</v>
      </c>
      <c r="T1662" s="49" t="s">
        <v>19</v>
      </c>
      <c r="W1662" s="7"/>
    </row>
    <row r="1663" spans="1:23" x14ac:dyDescent="0.25">
      <c r="A1663" s="49" t="str">
        <f t="shared" si="25"/>
        <v>41850Sierra3_7All</v>
      </c>
      <c r="B1663" s="7">
        <v>41850</v>
      </c>
      <c r="C1663" s="49">
        <v>7</v>
      </c>
      <c r="D1663" s="49" t="s">
        <v>14</v>
      </c>
      <c r="E1663" s="49">
        <v>0.87657613999999995</v>
      </c>
      <c r="F1663" s="49">
        <v>0.85457711999999997</v>
      </c>
      <c r="G1663" s="49">
        <v>3</v>
      </c>
      <c r="H1663" s="49">
        <v>1647.452</v>
      </c>
      <c r="I1663" s="49">
        <v>16890.411</v>
      </c>
      <c r="J1663" s="49">
        <v>68.157399999999996</v>
      </c>
      <c r="K1663" s="49">
        <v>6.7109200000000004E-3</v>
      </c>
      <c r="L1663" s="49">
        <v>6.3082800000000003E-3</v>
      </c>
      <c r="M1663" s="49">
        <v>2.8287900000000001E-2</v>
      </c>
      <c r="N1663" s="49">
        <v>2.1999020000000001E-2</v>
      </c>
      <c r="O1663" s="49">
        <v>-1.420949E-2</v>
      </c>
      <c r="P1663" s="49">
        <v>7.0064300000000001E-3</v>
      </c>
      <c r="Q1663" s="49">
        <v>2.1999020000000001E-2</v>
      </c>
      <c r="R1663" s="49">
        <v>3.6991610000000001E-2</v>
      </c>
      <c r="S1663" s="49">
        <v>5.820753E-2</v>
      </c>
      <c r="T1663" s="49" t="s">
        <v>19</v>
      </c>
      <c r="W1663" s="7"/>
    </row>
    <row r="1664" spans="1:23" x14ac:dyDescent="0.25">
      <c r="A1664" s="49" t="str">
        <f t="shared" si="25"/>
        <v>41850Sierra3_14All</v>
      </c>
      <c r="B1664" s="7">
        <v>41850</v>
      </c>
      <c r="C1664" s="49">
        <v>14</v>
      </c>
      <c r="D1664" s="49" t="s">
        <v>14</v>
      </c>
      <c r="E1664" s="49">
        <v>2.0596993000000001</v>
      </c>
      <c r="F1664" s="49">
        <v>2.2769077000000002</v>
      </c>
      <c r="G1664" s="49">
        <v>3</v>
      </c>
      <c r="H1664" s="49">
        <v>1647.452</v>
      </c>
      <c r="I1664" s="49">
        <v>16890.411</v>
      </c>
      <c r="J1664" s="49">
        <v>95.293369999999996</v>
      </c>
      <c r="K1664" s="49">
        <v>1.7492489999999999E-2</v>
      </c>
      <c r="L1664" s="49">
        <v>1.7299849999999999E-2</v>
      </c>
      <c r="M1664" s="49">
        <v>7.5558899999999998E-2</v>
      </c>
      <c r="N1664" s="49">
        <v>-0.2172084</v>
      </c>
      <c r="O1664" s="49">
        <v>-0.31392378999999998</v>
      </c>
      <c r="P1664" s="49">
        <v>-0.25725461999999999</v>
      </c>
      <c r="Q1664" s="49">
        <v>-0.2172084</v>
      </c>
      <c r="R1664" s="49">
        <v>-0.17716218</v>
      </c>
      <c r="S1664" s="49">
        <v>-0.12049301</v>
      </c>
      <c r="T1664" s="49" t="s">
        <v>19</v>
      </c>
      <c r="W1664" s="7"/>
    </row>
    <row r="1665" spans="1:23" x14ac:dyDescent="0.25">
      <c r="A1665" s="49" t="str">
        <f t="shared" si="25"/>
        <v>41850Sierra3_24All</v>
      </c>
      <c r="B1665" s="7">
        <v>41850</v>
      </c>
      <c r="C1665" s="49">
        <v>24</v>
      </c>
      <c r="D1665" s="49" t="s">
        <v>14</v>
      </c>
      <c r="E1665" s="49">
        <v>1.4431799000000001</v>
      </c>
      <c r="F1665" s="49">
        <v>1.4208502000000001</v>
      </c>
      <c r="G1665" s="49">
        <v>3</v>
      </c>
      <c r="H1665" s="49">
        <v>1647.452</v>
      </c>
      <c r="I1665" s="49">
        <v>16890.411</v>
      </c>
      <c r="J1665" s="49">
        <v>76.444249999999997</v>
      </c>
      <c r="K1665" s="49">
        <v>1.124963E-2</v>
      </c>
      <c r="L1665" s="49">
        <v>1.1003199999999999E-2</v>
      </c>
      <c r="M1665" s="49">
        <v>4.8329200000000003E-2</v>
      </c>
      <c r="N1665" s="49">
        <v>2.2329700000000001E-2</v>
      </c>
      <c r="O1665" s="49">
        <v>-3.953168E-2</v>
      </c>
      <c r="P1665" s="49">
        <v>-3.2847800000000002E-3</v>
      </c>
      <c r="Q1665" s="49">
        <v>2.2329700000000001E-2</v>
      </c>
      <c r="R1665" s="49">
        <v>4.7944180000000003E-2</v>
      </c>
      <c r="S1665" s="49">
        <v>8.4191080000000001E-2</v>
      </c>
      <c r="T1665" s="49" t="s">
        <v>19</v>
      </c>
      <c r="W1665" s="7"/>
    </row>
    <row r="1666" spans="1:23" x14ac:dyDescent="0.25">
      <c r="A1666" s="49" t="str">
        <f t="shared" si="25"/>
        <v>41850Sierra3_21All</v>
      </c>
      <c r="B1666" s="7">
        <v>41850</v>
      </c>
      <c r="C1666" s="49">
        <v>21</v>
      </c>
      <c r="D1666" s="49" t="s">
        <v>14</v>
      </c>
      <c r="E1666" s="49">
        <v>2.7724723999999998</v>
      </c>
      <c r="F1666" s="49">
        <v>2.6235615999999999</v>
      </c>
      <c r="G1666" s="49">
        <v>3</v>
      </c>
      <c r="H1666" s="49">
        <v>1647.452</v>
      </c>
      <c r="I1666" s="49">
        <v>16890.411</v>
      </c>
      <c r="J1666" s="49">
        <v>86.757779999999997</v>
      </c>
      <c r="K1666" s="49">
        <v>1.5769160000000001E-2</v>
      </c>
      <c r="L1666" s="49">
        <v>1.526104E-2</v>
      </c>
      <c r="M1666" s="49">
        <v>6.7397499999999999E-2</v>
      </c>
      <c r="N1666" s="49">
        <v>0.14891080000000001</v>
      </c>
      <c r="O1666" s="49">
        <v>6.2642000000000003E-2</v>
      </c>
      <c r="P1666" s="49">
        <v>0.11319012000000001</v>
      </c>
      <c r="Q1666" s="49">
        <v>0.14891080000000001</v>
      </c>
      <c r="R1666" s="49">
        <v>0.18463146999999999</v>
      </c>
      <c r="S1666" s="49">
        <v>0.23517959999999999</v>
      </c>
      <c r="T1666" s="49" t="s">
        <v>19</v>
      </c>
      <c r="W1666" s="7"/>
    </row>
    <row r="1667" spans="1:23" x14ac:dyDescent="0.25">
      <c r="A1667" s="49" t="str">
        <f t="shared" ref="A1667:A1730" si="26">CONCATENATE(B1667,D1667,G1667,"_",C1667,T1667)</f>
        <v>41850Sierra3_3All</v>
      </c>
      <c r="B1667" s="7">
        <v>41850</v>
      </c>
      <c r="C1667" s="49">
        <v>3</v>
      </c>
      <c r="D1667" s="49" t="s">
        <v>14</v>
      </c>
      <c r="E1667" s="49">
        <v>0.83114273000000005</v>
      </c>
      <c r="F1667" s="49">
        <v>0.83192116999999999</v>
      </c>
      <c r="G1667" s="49">
        <v>3</v>
      </c>
      <c r="H1667" s="49">
        <v>1647.452</v>
      </c>
      <c r="I1667" s="49">
        <v>16890.411</v>
      </c>
      <c r="J1667" s="49">
        <v>73.078789999999998</v>
      </c>
      <c r="K1667" s="49">
        <v>6.6074000000000003E-3</v>
      </c>
      <c r="L1667" s="49">
        <v>6.5663600000000003E-3</v>
      </c>
      <c r="M1667" s="49">
        <v>2.8609200000000001E-2</v>
      </c>
      <c r="N1667" s="49">
        <v>-7.7844000000000003E-4</v>
      </c>
      <c r="O1667" s="49">
        <v>-3.7398220000000003E-2</v>
      </c>
      <c r="P1667" s="49">
        <v>-1.5941319999999998E-2</v>
      </c>
      <c r="Q1667" s="49">
        <v>-7.7844000000000003E-4</v>
      </c>
      <c r="R1667" s="49">
        <v>1.438444E-2</v>
      </c>
      <c r="S1667" s="49">
        <v>3.5841339999999999E-2</v>
      </c>
      <c r="T1667" s="49" t="s">
        <v>19</v>
      </c>
      <c r="W1667" s="7"/>
    </row>
    <row r="1668" spans="1:23" x14ac:dyDescent="0.25">
      <c r="A1668" s="49" t="str">
        <f t="shared" si="26"/>
        <v>41850Sierra3_18All</v>
      </c>
      <c r="B1668" s="7">
        <v>41850</v>
      </c>
      <c r="C1668" s="49">
        <v>18</v>
      </c>
      <c r="D1668" s="49" t="s">
        <v>14</v>
      </c>
      <c r="E1668" s="49">
        <v>3.2081903000000001</v>
      </c>
      <c r="F1668" s="49">
        <v>3.0913140000000001</v>
      </c>
      <c r="G1668" s="49">
        <v>3</v>
      </c>
      <c r="H1668" s="49">
        <v>1647.452</v>
      </c>
      <c r="I1668" s="49">
        <v>16890.411</v>
      </c>
      <c r="J1668" s="49">
        <v>97.94323</v>
      </c>
      <c r="K1668" s="49">
        <v>1.8151210000000001E-2</v>
      </c>
      <c r="L1668" s="49">
        <v>1.7367279999999999E-2</v>
      </c>
      <c r="M1668" s="49">
        <v>7.7155000000000001E-2</v>
      </c>
      <c r="N1668" s="49">
        <v>0.1168763</v>
      </c>
      <c r="O1668" s="49">
        <v>1.8117899999999999E-2</v>
      </c>
      <c r="P1668" s="49">
        <v>7.598415E-2</v>
      </c>
      <c r="Q1668" s="49">
        <v>0.1168763</v>
      </c>
      <c r="R1668" s="49">
        <v>0.15776845</v>
      </c>
      <c r="S1668" s="49">
        <v>0.21563470000000001</v>
      </c>
      <c r="T1668" s="49" t="s">
        <v>19</v>
      </c>
      <c r="W1668" s="7"/>
    </row>
    <row r="1669" spans="1:23" x14ac:dyDescent="0.25">
      <c r="A1669" s="49" t="str">
        <f t="shared" si="26"/>
        <v>41850Sierra3_6All</v>
      </c>
      <c r="B1669" s="7">
        <v>41850</v>
      </c>
      <c r="C1669" s="49">
        <v>6</v>
      </c>
      <c r="D1669" s="49" t="s">
        <v>14</v>
      </c>
      <c r="E1669" s="49">
        <v>0.78589841000000005</v>
      </c>
      <c r="F1669" s="49">
        <v>0.75674019999999997</v>
      </c>
      <c r="G1669" s="49">
        <v>3</v>
      </c>
      <c r="H1669" s="49">
        <v>1647.452</v>
      </c>
      <c r="I1669" s="49">
        <v>16890.411</v>
      </c>
      <c r="J1669" s="49">
        <v>69.185730000000007</v>
      </c>
      <c r="K1669" s="49">
        <v>6.0419499999999999E-3</v>
      </c>
      <c r="L1669" s="49">
        <v>5.5478699999999999E-3</v>
      </c>
      <c r="M1669" s="49">
        <v>2.5193299999999998E-2</v>
      </c>
      <c r="N1669" s="49">
        <v>2.915821E-2</v>
      </c>
      <c r="O1669" s="49">
        <v>-3.0892099999999998E-3</v>
      </c>
      <c r="P1669" s="49">
        <v>1.5805759999999999E-2</v>
      </c>
      <c r="Q1669" s="49">
        <v>2.915821E-2</v>
      </c>
      <c r="R1669" s="49">
        <v>4.2510659999999999E-2</v>
      </c>
      <c r="S1669" s="49">
        <v>6.1405630000000003E-2</v>
      </c>
      <c r="T1669" s="49" t="s">
        <v>19</v>
      </c>
      <c r="W1669" s="7"/>
    </row>
    <row r="1670" spans="1:23" x14ac:dyDescent="0.25">
      <c r="A1670" s="49" t="str">
        <f t="shared" si="26"/>
        <v>41850Sierra3_23All</v>
      </c>
      <c r="B1670" s="7">
        <v>41850</v>
      </c>
      <c r="C1670" s="49">
        <v>23</v>
      </c>
      <c r="D1670" s="49" t="s">
        <v>14</v>
      </c>
      <c r="E1670" s="49">
        <v>1.9481109999999999</v>
      </c>
      <c r="F1670" s="49">
        <v>1.7945641000000001</v>
      </c>
      <c r="G1670" s="49">
        <v>3</v>
      </c>
      <c r="H1670" s="49">
        <v>1647.452</v>
      </c>
      <c r="I1670" s="49">
        <v>16890.411</v>
      </c>
      <c r="J1670" s="49">
        <v>79.286739999999995</v>
      </c>
      <c r="K1670" s="49">
        <v>1.3482020000000001E-2</v>
      </c>
      <c r="L1670" s="49">
        <v>1.2523080000000001E-2</v>
      </c>
      <c r="M1670" s="49">
        <v>5.6515099999999999E-2</v>
      </c>
      <c r="N1670" s="49">
        <v>0.15354689999999999</v>
      </c>
      <c r="O1670" s="49">
        <v>8.1207570000000007E-2</v>
      </c>
      <c r="P1670" s="49">
        <v>0.12359390000000001</v>
      </c>
      <c r="Q1670" s="49">
        <v>0.15354689999999999</v>
      </c>
      <c r="R1670" s="49">
        <v>0.18349989999999999</v>
      </c>
      <c r="S1670" s="49">
        <v>0.22588622999999999</v>
      </c>
      <c r="T1670" s="49" t="s">
        <v>19</v>
      </c>
      <c r="W1670" s="7"/>
    </row>
    <row r="1671" spans="1:23" x14ac:dyDescent="0.25">
      <c r="A1671" s="49" t="str">
        <f t="shared" si="26"/>
        <v>41850Sierra3_15All</v>
      </c>
      <c r="B1671" s="7">
        <v>41850</v>
      </c>
      <c r="C1671" s="49">
        <v>15</v>
      </c>
      <c r="D1671" s="49" t="s">
        <v>14</v>
      </c>
      <c r="E1671" s="49">
        <v>2.4024123999999998</v>
      </c>
      <c r="F1671" s="49">
        <v>2.4499792999999999</v>
      </c>
      <c r="G1671" s="49">
        <v>3</v>
      </c>
      <c r="H1671" s="49">
        <v>1647.452</v>
      </c>
      <c r="I1671" s="49">
        <v>16890.411</v>
      </c>
      <c r="J1671" s="49">
        <v>96.393439999999998</v>
      </c>
      <c r="K1671" s="49">
        <v>1.8122610000000001E-2</v>
      </c>
      <c r="L1671" s="49">
        <v>1.7627179999999999E-2</v>
      </c>
      <c r="M1671" s="49">
        <v>7.7645199999999998E-2</v>
      </c>
      <c r="N1671" s="49">
        <v>-4.7566900000000002E-2</v>
      </c>
      <c r="O1671" s="49">
        <v>-0.14695275999999999</v>
      </c>
      <c r="P1671" s="49">
        <v>-8.8718859999999997E-2</v>
      </c>
      <c r="Q1671" s="49">
        <v>-4.7566900000000002E-2</v>
      </c>
      <c r="R1671" s="49">
        <v>-6.4149400000000001E-3</v>
      </c>
      <c r="S1671" s="49">
        <v>5.1818959999999997E-2</v>
      </c>
      <c r="T1671" s="49" t="s">
        <v>19</v>
      </c>
      <c r="W1671" s="7"/>
    </row>
    <row r="1672" spans="1:23" x14ac:dyDescent="0.25">
      <c r="A1672" s="49" t="str">
        <f t="shared" si="26"/>
        <v>41850Sierra3_13All</v>
      </c>
      <c r="B1672" s="7">
        <v>41850</v>
      </c>
      <c r="C1672" s="49">
        <v>13</v>
      </c>
      <c r="D1672" s="49" t="s">
        <v>14</v>
      </c>
      <c r="E1672" s="49">
        <v>1.7357412000000001</v>
      </c>
      <c r="F1672" s="49">
        <v>1.5439552000000001</v>
      </c>
      <c r="G1672" s="49">
        <v>3</v>
      </c>
      <c r="H1672" s="49">
        <v>1647.452</v>
      </c>
      <c r="I1672" s="49">
        <v>16890.411</v>
      </c>
      <c r="J1672" s="49">
        <v>93.664760000000001</v>
      </c>
      <c r="K1672" s="49">
        <v>1.5980950000000001E-2</v>
      </c>
      <c r="L1672" s="49">
        <v>1.306267E-2</v>
      </c>
      <c r="M1672" s="49">
        <v>6.3397899999999993E-2</v>
      </c>
      <c r="N1672" s="49">
        <v>0.19178600000000001</v>
      </c>
      <c r="O1672" s="49">
        <v>0.11063669</v>
      </c>
      <c r="P1672" s="49">
        <v>0.15818510999999999</v>
      </c>
      <c r="Q1672" s="49">
        <v>0.19178600000000001</v>
      </c>
      <c r="R1672" s="49">
        <v>0.22538689000000001</v>
      </c>
      <c r="S1672" s="49">
        <v>0.27293530999999999</v>
      </c>
      <c r="T1672" s="49" t="s">
        <v>19</v>
      </c>
      <c r="W1672" s="7"/>
    </row>
    <row r="1673" spans="1:23" x14ac:dyDescent="0.25">
      <c r="A1673" s="49" t="str">
        <f t="shared" si="26"/>
        <v>41850Sierra3_16All</v>
      </c>
      <c r="B1673" s="7">
        <v>41850</v>
      </c>
      <c r="C1673" s="49">
        <v>16</v>
      </c>
      <c r="D1673" s="49" t="s">
        <v>14</v>
      </c>
      <c r="E1673" s="49">
        <v>2.7183486000000001</v>
      </c>
      <c r="F1673" s="49">
        <v>2.6778995000000001</v>
      </c>
      <c r="G1673" s="49">
        <v>3</v>
      </c>
      <c r="H1673" s="49">
        <v>1647.452</v>
      </c>
      <c r="I1673" s="49">
        <v>16890.411</v>
      </c>
      <c r="J1673" s="49">
        <v>97.550280000000001</v>
      </c>
      <c r="K1673" s="49">
        <v>1.8593269999999999E-2</v>
      </c>
      <c r="L1673" s="49">
        <v>1.7896769999999999E-2</v>
      </c>
      <c r="M1673" s="49">
        <v>7.9260300000000006E-2</v>
      </c>
      <c r="N1673" s="49">
        <v>4.0449100000000002E-2</v>
      </c>
      <c r="O1673" s="49">
        <v>-6.1004080000000002E-2</v>
      </c>
      <c r="P1673" s="49">
        <v>-1.55886E-3</v>
      </c>
      <c r="Q1673" s="49">
        <v>4.0449100000000002E-2</v>
      </c>
      <c r="R1673" s="49">
        <v>8.2457059999999999E-2</v>
      </c>
      <c r="S1673" s="49">
        <v>0.14190227999999999</v>
      </c>
      <c r="T1673" s="49" t="s">
        <v>19</v>
      </c>
      <c r="W1673" s="7"/>
    </row>
    <row r="1674" spans="1:23" x14ac:dyDescent="0.25">
      <c r="A1674" s="49" t="str">
        <f t="shared" si="26"/>
        <v>41850Sierra3_12All</v>
      </c>
      <c r="B1674" s="7">
        <v>41850</v>
      </c>
      <c r="C1674" s="49">
        <v>12</v>
      </c>
      <c r="D1674" s="49" t="s">
        <v>14</v>
      </c>
      <c r="E1674" s="49">
        <v>1.4482785</v>
      </c>
      <c r="F1674" s="49">
        <v>1.4350347999999999</v>
      </c>
      <c r="G1674" s="49">
        <v>3</v>
      </c>
      <c r="H1674" s="49">
        <v>1647.452</v>
      </c>
      <c r="I1674" s="49">
        <v>16890.411</v>
      </c>
      <c r="J1674" s="49">
        <v>90.772189999999995</v>
      </c>
      <c r="K1674" s="49">
        <v>1.4126420000000001E-2</v>
      </c>
      <c r="L1674" s="49">
        <v>1.2907E-2</v>
      </c>
      <c r="M1674" s="49">
        <v>5.8770299999999998E-2</v>
      </c>
      <c r="N1674" s="49">
        <v>1.3243700000000001E-2</v>
      </c>
      <c r="O1674" s="49">
        <v>-6.1982280000000001E-2</v>
      </c>
      <c r="P1674" s="49">
        <v>-1.790456E-2</v>
      </c>
      <c r="Q1674" s="49">
        <v>1.3243700000000001E-2</v>
      </c>
      <c r="R1674" s="49">
        <v>4.4391960000000001E-2</v>
      </c>
      <c r="S1674" s="49">
        <v>8.8469679999999995E-2</v>
      </c>
      <c r="T1674" s="49" t="s">
        <v>19</v>
      </c>
      <c r="W1674" s="7"/>
    </row>
    <row r="1675" spans="1:23" x14ac:dyDescent="0.25">
      <c r="A1675" s="49" t="str">
        <f t="shared" si="26"/>
        <v>41850Sierra3_22All</v>
      </c>
      <c r="B1675" s="7">
        <v>41850</v>
      </c>
      <c r="C1675" s="49">
        <v>22</v>
      </c>
      <c r="D1675" s="49" t="s">
        <v>14</v>
      </c>
      <c r="E1675" s="49">
        <v>2.4331065999999999</v>
      </c>
      <c r="F1675" s="49">
        <v>2.3355610000000002</v>
      </c>
      <c r="G1675" s="49">
        <v>3</v>
      </c>
      <c r="H1675" s="49">
        <v>1647.452</v>
      </c>
      <c r="I1675" s="49">
        <v>16890.411</v>
      </c>
      <c r="J1675" s="49">
        <v>83.522189999999995</v>
      </c>
      <c r="K1675" s="49">
        <v>1.47878E-2</v>
      </c>
      <c r="L1675" s="49">
        <v>1.4327909999999999E-2</v>
      </c>
      <c r="M1675" s="49">
        <v>6.3238600000000006E-2</v>
      </c>
      <c r="N1675" s="49">
        <v>9.7545599999999996E-2</v>
      </c>
      <c r="O1675" s="49">
        <v>1.6600190000000001E-2</v>
      </c>
      <c r="P1675" s="49">
        <v>6.4029139999999998E-2</v>
      </c>
      <c r="Q1675" s="49">
        <v>9.7545599999999996E-2</v>
      </c>
      <c r="R1675" s="49">
        <v>0.13106206000000001</v>
      </c>
      <c r="S1675" s="49">
        <v>0.17849101000000001</v>
      </c>
      <c r="T1675" s="49" t="s">
        <v>19</v>
      </c>
      <c r="W1675" s="7"/>
    </row>
    <row r="1676" spans="1:23" x14ac:dyDescent="0.25">
      <c r="A1676" s="49" t="str">
        <f t="shared" si="26"/>
        <v>41850Sierra3_1All</v>
      </c>
      <c r="B1676" s="7">
        <v>41850</v>
      </c>
      <c r="C1676" s="49">
        <v>1</v>
      </c>
      <c r="D1676" s="49" t="s">
        <v>14</v>
      </c>
      <c r="E1676" s="49">
        <v>1.0854317</v>
      </c>
      <c r="F1676" s="49">
        <v>1.0876257</v>
      </c>
      <c r="G1676" s="49">
        <v>3</v>
      </c>
      <c r="H1676" s="49">
        <v>1647.452</v>
      </c>
      <c r="I1676" s="49">
        <v>16890.411</v>
      </c>
      <c r="J1676" s="49">
        <v>73.971879999999999</v>
      </c>
      <c r="K1676" s="49">
        <v>8.5349299999999996E-3</v>
      </c>
      <c r="L1676" s="49">
        <v>8.6418299999999997E-3</v>
      </c>
      <c r="M1676" s="49">
        <v>3.7302599999999998E-2</v>
      </c>
      <c r="N1676" s="49">
        <v>-2.1940000000000002E-3</v>
      </c>
      <c r="O1676" s="49">
        <v>-4.9941329999999999E-2</v>
      </c>
      <c r="P1676" s="49">
        <v>-2.1964379999999999E-2</v>
      </c>
      <c r="Q1676" s="49">
        <v>-2.1940000000000002E-3</v>
      </c>
      <c r="R1676" s="49">
        <v>1.7576379999999999E-2</v>
      </c>
      <c r="S1676" s="49">
        <v>4.5553330000000003E-2</v>
      </c>
      <c r="T1676" s="49" t="s">
        <v>19</v>
      </c>
      <c r="W1676" s="7"/>
    </row>
    <row r="1677" spans="1:23" x14ac:dyDescent="0.25">
      <c r="A1677" s="49" t="str">
        <f t="shared" si="26"/>
        <v>41850Sierra3_9All</v>
      </c>
      <c r="B1677" s="7">
        <v>41850</v>
      </c>
      <c r="C1677" s="49">
        <v>9</v>
      </c>
      <c r="D1677" s="49" t="s">
        <v>14</v>
      </c>
      <c r="E1677" s="49">
        <v>1.021269</v>
      </c>
      <c r="F1677" s="49">
        <v>0.99020684000000003</v>
      </c>
      <c r="G1677" s="49">
        <v>3</v>
      </c>
      <c r="H1677" s="49">
        <v>1647.452</v>
      </c>
      <c r="I1677" s="49">
        <v>16890.411</v>
      </c>
      <c r="J1677" s="49">
        <v>77.350520000000003</v>
      </c>
      <c r="K1677" s="49">
        <v>8.6380499999999995E-3</v>
      </c>
      <c r="L1677" s="49">
        <v>8.3496200000000003E-3</v>
      </c>
      <c r="M1677" s="49">
        <v>3.68975E-2</v>
      </c>
      <c r="N1677" s="49">
        <v>3.1062159999999998E-2</v>
      </c>
      <c r="O1677" s="49">
        <v>-1.6166639999999999E-2</v>
      </c>
      <c r="P1677" s="49">
        <v>1.1506479999999999E-2</v>
      </c>
      <c r="Q1677" s="49">
        <v>3.1062159999999998E-2</v>
      </c>
      <c r="R1677" s="49">
        <v>5.0617830000000003E-2</v>
      </c>
      <c r="S1677" s="49">
        <v>7.8290960000000007E-2</v>
      </c>
      <c r="T1677" s="49" t="s">
        <v>19</v>
      </c>
      <c r="W1677" s="7"/>
    </row>
    <row r="1678" spans="1:23" x14ac:dyDescent="0.25">
      <c r="A1678" s="49" t="str">
        <f t="shared" si="26"/>
        <v>41850Sierra3_2All</v>
      </c>
      <c r="B1678" s="7">
        <v>41850</v>
      </c>
      <c r="C1678" s="49">
        <v>2</v>
      </c>
      <c r="D1678" s="49" t="s">
        <v>14</v>
      </c>
      <c r="E1678" s="49">
        <v>0.93367526999999995</v>
      </c>
      <c r="F1678" s="49">
        <v>0.93178844999999999</v>
      </c>
      <c r="G1678" s="49">
        <v>3</v>
      </c>
      <c r="H1678" s="49">
        <v>1647.452</v>
      </c>
      <c r="I1678" s="49">
        <v>16890.411</v>
      </c>
      <c r="J1678" s="49">
        <v>71.864620000000002</v>
      </c>
      <c r="K1678" s="49">
        <v>7.4999100000000003E-3</v>
      </c>
      <c r="L1678" s="49">
        <v>7.2891900000000001E-3</v>
      </c>
      <c r="M1678" s="49">
        <v>3.2120700000000002E-2</v>
      </c>
      <c r="N1678" s="49">
        <v>1.88682E-3</v>
      </c>
      <c r="O1678" s="49">
        <v>-3.9227680000000001E-2</v>
      </c>
      <c r="P1678" s="49">
        <v>-1.513715E-2</v>
      </c>
      <c r="Q1678" s="49">
        <v>1.88682E-3</v>
      </c>
      <c r="R1678" s="49">
        <v>1.891079E-2</v>
      </c>
      <c r="S1678" s="49">
        <v>4.3001320000000003E-2</v>
      </c>
      <c r="T1678" s="49" t="s">
        <v>19</v>
      </c>
      <c r="W1678" s="7"/>
    </row>
    <row r="1679" spans="1:23" x14ac:dyDescent="0.25">
      <c r="A1679" s="49" t="str">
        <f t="shared" si="26"/>
        <v>41850Sierra3_11All</v>
      </c>
      <c r="B1679" s="7">
        <v>41850</v>
      </c>
      <c r="C1679" s="49">
        <v>11</v>
      </c>
      <c r="D1679" s="49" t="s">
        <v>14</v>
      </c>
      <c r="E1679" s="49">
        <v>1.2216597</v>
      </c>
      <c r="F1679" s="49">
        <v>1.2579864999999999</v>
      </c>
      <c r="G1679" s="49">
        <v>3</v>
      </c>
      <c r="H1679" s="49">
        <v>1647.452</v>
      </c>
      <c r="I1679" s="49">
        <v>16890.411</v>
      </c>
      <c r="J1679" s="49">
        <v>87.114800000000002</v>
      </c>
      <c r="K1679" s="49">
        <v>1.2101880000000001E-2</v>
      </c>
      <c r="L1679" s="49">
        <v>1.169303E-2</v>
      </c>
      <c r="M1679" s="49">
        <v>5.1683199999999999E-2</v>
      </c>
      <c r="N1679" s="49">
        <v>-3.6326799999999999E-2</v>
      </c>
      <c r="O1679" s="49">
        <v>-0.1024813</v>
      </c>
      <c r="P1679" s="49">
        <v>-6.3718899999999995E-2</v>
      </c>
      <c r="Q1679" s="49">
        <v>-3.6326799999999999E-2</v>
      </c>
      <c r="R1679" s="49">
        <v>-8.9347000000000003E-3</v>
      </c>
      <c r="S1679" s="49">
        <v>2.9827699999999999E-2</v>
      </c>
      <c r="T1679" s="49" t="s">
        <v>19</v>
      </c>
      <c r="W1679" s="7"/>
    </row>
    <row r="1680" spans="1:23" x14ac:dyDescent="0.25">
      <c r="A1680" s="49" t="str">
        <f t="shared" si="26"/>
        <v>41850Sierra3_19All</v>
      </c>
      <c r="B1680" s="7">
        <v>41850</v>
      </c>
      <c r="C1680" s="49">
        <v>19</v>
      </c>
      <c r="D1680" s="49" t="s">
        <v>14</v>
      </c>
      <c r="E1680" s="49">
        <v>3.2159648999999999</v>
      </c>
      <c r="F1680" s="49">
        <v>3.0346962</v>
      </c>
      <c r="G1680" s="49">
        <v>3</v>
      </c>
      <c r="H1680" s="49">
        <v>1647.452</v>
      </c>
      <c r="I1680" s="49">
        <v>16890.411</v>
      </c>
      <c r="J1680" s="49">
        <v>95.17886</v>
      </c>
      <c r="K1680" s="49">
        <v>1.791705E-2</v>
      </c>
      <c r="L1680" s="49">
        <v>1.7041629999999999E-2</v>
      </c>
      <c r="M1680" s="49">
        <v>7.5944499999999998E-2</v>
      </c>
      <c r="N1680" s="49">
        <v>0.1812687</v>
      </c>
      <c r="O1680" s="49">
        <v>8.4059739999999994E-2</v>
      </c>
      <c r="P1680" s="49">
        <v>0.14101811</v>
      </c>
      <c r="Q1680" s="49">
        <v>0.1812687</v>
      </c>
      <c r="R1680" s="49">
        <v>0.22151928000000001</v>
      </c>
      <c r="S1680" s="49">
        <v>0.27847766000000002</v>
      </c>
      <c r="T1680" s="49" t="s">
        <v>19</v>
      </c>
      <c r="W1680" s="7"/>
    </row>
    <row r="1681" spans="1:23" x14ac:dyDescent="0.25">
      <c r="A1681" s="49" t="str">
        <f t="shared" si="26"/>
        <v>41850Sierra3_10All</v>
      </c>
      <c r="B1681" s="7">
        <v>41850</v>
      </c>
      <c r="C1681" s="49">
        <v>10</v>
      </c>
      <c r="D1681" s="49" t="s">
        <v>14</v>
      </c>
      <c r="E1681" s="49">
        <v>1.0892879</v>
      </c>
      <c r="F1681" s="49">
        <v>1.0818365999999999</v>
      </c>
      <c r="G1681" s="49">
        <v>3</v>
      </c>
      <c r="H1681" s="49">
        <v>1647.452</v>
      </c>
      <c r="I1681" s="49">
        <v>16890.411</v>
      </c>
      <c r="J1681" s="49">
        <v>81.771910000000005</v>
      </c>
      <c r="K1681" s="49">
        <v>1.0495910000000001E-2</v>
      </c>
      <c r="L1681" s="49">
        <v>9.5316499999999992E-3</v>
      </c>
      <c r="M1681" s="49">
        <v>4.3545899999999998E-2</v>
      </c>
      <c r="N1681" s="49">
        <v>7.4513000000000001E-3</v>
      </c>
      <c r="O1681" s="49">
        <v>-4.8287450000000003E-2</v>
      </c>
      <c r="P1681" s="49">
        <v>-1.5628030000000001E-2</v>
      </c>
      <c r="Q1681" s="49">
        <v>7.4513000000000001E-3</v>
      </c>
      <c r="R1681" s="49">
        <v>3.053063E-2</v>
      </c>
      <c r="S1681" s="49">
        <v>6.3190049999999998E-2</v>
      </c>
      <c r="T1681" s="49" t="s">
        <v>19</v>
      </c>
      <c r="W1681" s="7"/>
    </row>
    <row r="1682" spans="1:23" x14ac:dyDescent="0.25">
      <c r="A1682" s="49" t="str">
        <f t="shared" si="26"/>
        <v>41850Sierra4_18All</v>
      </c>
      <c r="B1682" s="7">
        <v>41850</v>
      </c>
      <c r="C1682" s="49">
        <v>18</v>
      </c>
      <c r="D1682" s="49" t="s">
        <v>14</v>
      </c>
      <c r="E1682" s="49">
        <v>3.2081903000000001</v>
      </c>
      <c r="F1682" s="49">
        <v>3.1474764999999998</v>
      </c>
      <c r="G1682" s="49">
        <v>4</v>
      </c>
      <c r="H1682" s="49">
        <v>1762.25</v>
      </c>
      <c r="I1682" s="49">
        <v>16890.411</v>
      </c>
      <c r="J1682" s="49">
        <v>97.94323</v>
      </c>
      <c r="K1682" s="49">
        <v>1.8151210000000001E-2</v>
      </c>
      <c r="L1682" s="49">
        <v>1.7296789999999999E-2</v>
      </c>
      <c r="M1682" s="49">
        <v>7.6122200000000001E-2</v>
      </c>
      <c r="N1682" s="49">
        <v>6.0713799999999998E-2</v>
      </c>
      <c r="O1682" s="49">
        <v>-3.6722619999999997E-2</v>
      </c>
      <c r="P1682" s="49">
        <v>2.036903E-2</v>
      </c>
      <c r="Q1682" s="49">
        <v>6.0713799999999998E-2</v>
      </c>
      <c r="R1682" s="49">
        <v>0.10105857</v>
      </c>
      <c r="S1682" s="49">
        <v>0.15815022000000001</v>
      </c>
      <c r="T1682" s="49" t="s">
        <v>19</v>
      </c>
      <c r="W1682" s="7"/>
    </row>
    <row r="1683" spans="1:23" x14ac:dyDescent="0.25">
      <c r="A1683" s="49" t="str">
        <f t="shared" si="26"/>
        <v>41850Sierra4_20All</v>
      </c>
      <c r="B1683" s="7">
        <v>41850</v>
      </c>
      <c r="C1683" s="49">
        <v>20</v>
      </c>
      <c r="D1683" s="49" t="s">
        <v>14</v>
      </c>
      <c r="E1683" s="49">
        <v>3.0330822999999998</v>
      </c>
      <c r="F1683" s="49">
        <v>2.9271094999999998</v>
      </c>
      <c r="G1683" s="49">
        <v>4</v>
      </c>
      <c r="H1683" s="49">
        <v>1762.25</v>
      </c>
      <c r="I1683" s="49">
        <v>16890.411</v>
      </c>
      <c r="J1683" s="49">
        <v>91.60042</v>
      </c>
      <c r="K1683" s="49">
        <v>1.7275100000000002E-2</v>
      </c>
      <c r="L1683" s="49">
        <v>1.6884219999999998E-2</v>
      </c>
      <c r="M1683" s="49">
        <v>7.3314500000000005E-2</v>
      </c>
      <c r="N1683" s="49">
        <v>0.10597280000000001</v>
      </c>
      <c r="O1683" s="49">
        <v>1.213024E-2</v>
      </c>
      <c r="P1683" s="49">
        <v>6.7116110000000007E-2</v>
      </c>
      <c r="Q1683" s="49">
        <v>0.10597280000000001</v>
      </c>
      <c r="R1683" s="49">
        <v>0.14482948000000001</v>
      </c>
      <c r="S1683" s="49">
        <v>0.19981536</v>
      </c>
      <c r="T1683" s="49" t="s">
        <v>19</v>
      </c>
      <c r="W1683" s="7"/>
    </row>
    <row r="1684" spans="1:23" x14ac:dyDescent="0.25">
      <c r="A1684" s="49" t="str">
        <f t="shared" si="26"/>
        <v>41850Sierra4_10All</v>
      </c>
      <c r="B1684" s="7">
        <v>41850</v>
      </c>
      <c r="C1684" s="49">
        <v>10</v>
      </c>
      <c r="D1684" s="49" t="s">
        <v>14</v>
      </c>
      <c r="E1684" s="49">
        <v>1.0892879</v>
      </c>
      <c r="F1684" s="49">
        <v>1.0926482</v>
      </c>
      <c r="G1684" s="49">
        <v>4</v>
      </c>
      <c r="H1684" s="49">
        <v>1762.25</v>
      </c>
      <c r="I1684" s="49">
        <v>16890.411</v>
      </c>
      <c r="J1684" s="49">
        <v>81.771910000000005</v>
      </c>
      <c r="K1684" s="49">
        <v>1.0495910000000001E-2</v>
      </c>
      <c r="L1684" s="49">
        <v>1.027934E-2</v>
      </c>
      <c r="M1684" s="49">
        <v>4.4587300000000003E-2</v>
      </c>
      <c r="N1684" s="49">
        <v>-3.3603000000000001E-3</v>
      </c>
      <c r="O1684" s="49">
        <v>-6.0432039999999999E-2</v>
      </c>
      <c r="P1684" s="49">
        <v>-2.6991569999999999E-2</v>
      </c>
      <c r="Q1684" s="49">
        <v>-3.3603000000000001E-3</v>
      </c>
      <c r="R1684" s="49">
        <v>2.0270969999999999E-2</v>
      </c>
      <c r="S1684" s="49">
        <v>5.3711439999999999E-2</v>
      </c>
      <c r="T1684" s="49" t="s">
        <v>19</v>
      </c>
      <c r="W1684" s="7"/>
    </row>
    <row r="1685" spans="1:23" x14ac:dyDescent="0.25">
      <c r="A1685" s="49" t="str">
        <f t="shared" si="26"/>
        <v>41850Sierra4_19All</v>
      </c>
      <c r="B1685" s="7">
        <v>41850</v>
      </c>
      <c r="C1685" s="49">
        <v>19</v>
      </c>
      <c r="D1685" s="49" t="s">
        <v>14</v>
      </c>
      <c r="E1685" s="49">
        <v>3.2159648999999999</v>
      </c>
      <c r="F1685" s="49">
        <v>3.0976647000000002</v>
      </c>
      <c r="G1685" s="49">
        <v>4</v>
      </c>
      <c r="H1685" s="49">
        <v>1762.25</v>
      </c>
      <c r="I1685" s="49">
        <v>16890.411</v>
      </c>
      <c r="J1685" s="49">
        <v>95.17886</v>
      </c>
      <c r="K1685" s="49">
        <v>1.791705E-2</v>
      </c>
      <c r="L1685" s="49">
        <v>1.7240769999999999E-2</v>
      </c>
      <c r="M1685" s="49">
        <v>7.5481699999999999E-2</v>
      </c>
      <c r="N1685" s="49">
        <v>0.11830019999999999</v>
      </c>
      <c r="O1685" s="49">
        <v>2.1683620000000001E-2</v>
      </c>
      <c r="P1685" s="49">
        <v>7.8294900000000001E-2</v>
      </c>
      <c r="Q1685" s="49">
        <v>0.11830019999999999</v>
      </c>
      <c r="R1685" s="49">
        <v>0.15830549999999999</v>
      </c>
      <c r="S1685" s="49">
        <v>0.21491678</v>
      </c>
      <c r="T1685" s="49" t="s">
        <v>19</v>
      </c>
      <c r="W1685" s="7"/>
    </row>
    <row r="1686" spans="1:23" x14ac:dyDescent="0.25">
      <c r="A1686" s="49" t="str">
        <f t="shared" si="26"/>
        <v>41850Sierra4_6All</v>
      </c>
      <c r="B1686" s="7">
        <v>41850</v>
      </c>
      <c r="C1686" s="49">
        <v>6</v>
      </c>
      <c r="D1686" s="49" t="s">
        <v>14</v>
      </c>
      <c r="E1686" s="49">
        <v>0.78589841000000005</v>
      </c>
      <c r="F1686" s="49">
        <v>0.80625113999999998</v>
      </c>
      <c r="G1686" s="49">
        <v>4</v>
      </c>
      <c r="H1686" s="49">
        <v>1762.25</v>
      </c>
      <c r="I1686" s="49">
        <v>16890.411</v>
      </c>
      <c r="J1686" s="49">
        <v>69.185730000000007</v>
      </c>
      <c r="K1686" s="49">
        <v>6.0419499999999999E-3</v>
      </c>
      <c r="L1686" s="49">
        <v>6.4645900000000001E-3</v>
      </c>
      <c r="M1686" s="49">
        <v>2.6824500000000001E-2</v>
      </c>
      <c r="N1686" s="49">
        <v>-2.0352729999999999E-2</v>
      </c>
      <c r="O1686" s="49">
        <v>-5.4688090000000002E-2</v>
      </c>
      <c r="P1686" s="49">
        <v>-3.4569709999999997E-2</v>
      </c>
      <c r="Q1686" s="49">
        <v>-2.0352729999999999E-2</v>
      </c>
      <c r="R1686" s="49">
        <v>-6.1357399999999998E-3</v>
      </c>
      <c r="S1686" s="49">
        <v>1.3982629999999999E-2</v>
      </c>
      <c r="T1686" s="49" t="s">
        <v>19</v>
      </c>
      <c r="W1686" s="7"/>
    </row>
    <row r="1687" spans="1:23" x14ac:dyDescent="0.25">
      <c r="A1687" s="49" t="str">
        <f t="shared" si="26"/>
        <v>41850Sierra4_3All</v>
      </c>
      <c r="B1687" s="7">
        <v>41850</v>
      </c>
      <c r="C1687" s="49">
        <v>3</v>
      </c>
      <c r="D1687" s="49" t="s">
        <v>14</v>
      </c>
      <c r="E1687" s="49">
        <v>0.83114273000000005</v>
      </c>
      <c r="F1687" s="49">
        <v>0.85078668999999996</v>
      </c>
      <c r="G1687" s="49">
        <v>4</v>
      </c>
      <c r="H1687" s="49">
        <v>1762.25</v>
      </c>
      <c r="I1687" s="49">
        <v>16890.411</v>
      </c>
      <c r="J1687" s="49">
        <v>73.078789999999998</v>
      </c>
      <c r="K1687" s="49">
        <v>6.6074000000000003E-3</v>
      </c>
      <c r="L1687" s="49">
        <v>7.0728299999999996E-3</v>
      </c>
      <c r="M1687" s="49">
        <v>2.9341900000000001E-2</v>
      </c>
      <c r="N1687" s="49">
        <v>-1.9643959999999999E-2</v>
      </c>
      <c r="O1687" s="49">
        <v>-5.7201589999999997E-2</v>
      </c>
      <c r="P1687" s="49">
        <v>-3.5195169999999998E-2</v>
      </c>
      <c r="Q1687" s="49">
        <v>-1.9643959999999999E-2</v>
      </c>
      <c r="R1687" s="49">
        <v>-4.09275E-3</v>
      </c>
      <c r="S1687" s="49">
        <v>1.791367E-2</v>
      </c>
      <c r="T1687" s="49" t="s">
        <v>19</v>
      </c>
      <c r="W1687" s="7"/>
    </row>
    <row r="1688" spans="1:23" x14ac:dyDescent="0.25">
      <c r="A1688" s="49" t="str">
        <f t="shared" si="26"/>
        <v>41850Sierra4_23All</v>
      </c>
      <c r="B1688" s="7">
        <v>41850</v>
      </c>
      <c r="C1688" s="49">
        <v>23</v>
      </c>
      <c r="D1688" s="49" t="s">
        <v>14</v>
      </c>
      <c r="E1688" s="49">
        <v>1.9481109999999999</v>
      </c>
      <c r="F1688" s="49">
        <v>1.9029871</v>
      </c>
      <c r="G1688" s="49">
        <v>4</v>
      </c>
      <c r="H1688" s="49">
        <v>1762.25</v>
      </c>
      <c r="I1688" s="49">
        <v>16890.411</v>
      </c>
      <c r="J1688" s="49">
        <v>79.286739999999995</v>
      </c>
      <c r="K1688" s="49">
        <v>1.3482020000000001E-2</v>
      </c>
      <c r="L1688" s="49">
        <v>1.3776500000000001E-2</v>
      </c>
      <c r="M1688" s="49">
        <v>5.8469699999999999E-2</v>
      </c>
      <c r="N1688" s="49">
        <v>4.5123900000000002E-2</v>
      </c>
      <c r="O1688" s="49">
        <v>-2.9717319999999998E-2</v>
      </c>
      <c r="P1688" s="49">
        <v>1.413496E-2</v>
      </c>
      <c r="Q1688" s="49">
        <v>4.5123900000000002E-2</v>
      </c>
      <c r="R1688" s="49">
        <v>7.6112840000000001E-2</v>
      </c>
      <c r="S1688" s="49">
        <v>0.11996511999999999</v>
      </c>
      <c r="T1688" s="49" t="s">
        <v>19</v>
      </c>
      <c r="W1688" s="7"/>
    </row>
    <row r="1689" spans="1:23" x14ac:dyDescent="0.25">
      <c r="A1689" s="49" t="str">
        <f t="shared" si="26"/>
        <v>41850Sierra4_5All</v>
      </c>
      <c r="B1689" s="7">
        <v>41850</v>
      </c>
      <c r="C1689" s="49">
        <v>5</v>
      </c>
      <c r="D1689" s="49" t="s">
        <v>14</v>
      </c>
      <c r="E1689" s="49">
        <v>0.75378126999999995</v>
      </c>
      <c r="F1689" s="49">
        <v>0.77911699999999995</v>
      </c>
      <c r="G1689" s="49">
        <v>4</v>
      </c>
      <c r="H1689" s="49">
        <v>1762.25</v>
      </c>
      <c r="I1689" s="49">
        <v>16890.411</v>
      </c>
      <c r="J1689" s="49">
        <v>71.556839999999994</v>
      </c>
      <c r="K1689" s="49">
        <v>5.85893E-3</v>
      </c>
      <c r="L1689" s="49">
        <v>6.2936199999999998E-3</v>
      </c>
      <c r="M1689" s="49">
        <v>2.6065700000000001E-2</v>
      </c>
      <c r="N1689" s="49">
        <v>-2.5335730000000001E-2</v>
      </c>
      <c r="O1689" s="49">
        <v>-5.8699830000000001E-2</v>
      </c>
      <c r="P1689" s="49">
        <v>-3.9150549999999999E-2</v>
      </c>
      <c r="Q1689" s="49">
        <v>-2.5335730000000001E-2</v>
      </c>
      <c r="R1689" s="49">
        <v>-1.1520910000000001E-2</v>
      </c>
      <c r="S1689" s="49">
        <v>8.02837E-3</v>
      </c>
      <c r="T1689" s="49" t="s">
        <v>19</v>
      </c>
      <c r="W1689" s="7"/>
    </row>
    <row r="1690" spans="1:23" x14ac:dyDescent="0.25">
      <c r="A1690" s="49" t="str">
        <f t="shared" si="26"/>
        <v>41850Sierra4_21All</v>
      </c>
      <c r="B1690" s="7">
        <v>41850</v>
      </c>
      <c r="C1690" s="49">
        <v>21</v>
      </c>
      <c r="D1690" s="49" t="s">
        <v>14</v>
      </c>
      <c r="E1690" s="49">
        <v>2.7724723999999998</v>
      </c>
      <c r="F1690" s="49">
        <v>2.6576284000000001</v>
      </c>
      <c r="G1690" s="49">
        <v>4</v>
      </c>
      <c r="H1690" s="49">
        <v>1762.25</v>
      </c>
      <c r="I1690" s="49">
        <v>16890.411</v>
      </c>
      <c r="J1690" s="49">
        <v>86.757779999999997</v>
      </c>
      <c r="K1690" s="49">
        <v>1.5769160000000001E-2</v>
      </c>
      <c r="L1690" s="49">
        <v>1.6367369999999999E-2</v>
      </c>
      <c r="M1690" s="49">
        <v>6.8927199999999994E-2</v>
      </c>
      <c r="N1690" s="49">
        <v>0.114844</v>
      </c>
      <c r="O1690" s="49">
        <v>2.6617180000000001E-2</v>
      </c>
      <c r="P1690" s="49">
        <v>7.8312580000000007E-2</v>
      </c>
      <c r="Q1690" s="49">
        <v>0.114844</v>
      </c>
      <c r="R1690" s="49">
        <v>0.15137542000000001</v>
      </c>
      <c r="S1690" s="49">
        <v>0.20307082000000001</v>
      </c>
      <c r="T1690" s="49" t="s">
        <v>19</v>
      </c>
      <c r="W1690" s="7"/>
    </row>
    <row r="1691" spans="1:23" x14ac:dyDescent="0.25">
      <c r="A1691" s="49" t="str">
        <f t="shared" si="26"/>
        <v>41850Sierra4_22All</v>
      </c>
      <c r="B1691" s="7">
        <v>41850</v>
      </c>
      <c r="C1691" s="49">
        <v>22</v>
      </c>
      <c r="D1691" s="49" t="s">
        <v>14</v>
      </c>
      <c r="E1691" s="49">
        <v>2.4331065999999999</v>
      </c>
      <c r="F1691" s="49">
        <v>2.3797883</v>
      </c>
      <c r="G1691" s="49">
        <v>4</v>
      </c>
      <c r="H1691" s="49">
        <v>1762.25</v>
      </c>
      <c r="I1691" s="49">
        <v>16890.411</v>
      </c>
      <c r="J1691" s="49">
        <v>83.522189999999995</v>
      </c>
      <c r="K1691" s="49">
        <v>1.47878E-2</v>
      </c>
      <c r="L1691" s="49">
        <v>1.5409569999999999E-2</v>
      </c>
      <c r="M1691" s="49">
        <v>6.4767199999999997E-2</v>
      </c>
      <c r="N1691" s="49">
        <v>5.3318299999999999E-2</v>
      </c>
      <c r="O1691" s="49">
        <v>-2.9583720000000001E-2</v>
      </c>
      <c r="P1691" s="49">
        <v>1.899168E-2</v>
      </c>
      <c r="Q1691" s="49">
        <v>5.3318299999999999E-2</v>
      </c>
      <c r="R1691" s="49">
        <v>8.7644920000000001E-2</v>
      </c>
      <c r="S1691" s="49">
        <v>0.13622032000000001</v>
      </c>
      <c r="T1691" s="49" t="s">
        <v>19</v>
      </c>
      <c r="W1691" s="7"/>
    </row>
    <row r="1692" spans="1:23" x14ac:dyDescent="0.25">
      <c r="A1692" s="49" t="str">
        <f t="shared" si="26"/>
        <v>41850Sierra4_9All</v>
      </c>
      <c r="B1692" s="7">
        <v>41850</v>
      </c>
      <c r="C1692" s="49">
        <v>9</v>
      </c>
      <c r="D1692" s="49" t="s">
        <v>14</v>
      </c>
      <c r="E1692" s="49">
        <v>1.021269</v>
      </c>
      <c r="F1692" s="49">
        <v>0.98506183000000003</v>
      </c>
      <c r="G1692" s="49">
        <v>4</v>
      </c>
      <c r="H1692" s="49">
        <v>1762.25</v>
      </c>
      <c r="I1692" s="49">
        <v>16890.411</v>
      </c>
      <c r="J1692" s="49">
        <v>77.350520000000003</v>
      </c>
      <c r="K1692" s="49">
        <v>8.6380499999999995E-3</v>
      </c>
      <c r="L1692" s="49">
        <v>8.9667500000000008E-3</v>
      </c>
      <c r="M1692" s="49">
        <v>3.77592E-2</v>
      </c>
      <c r="N1692" s="49">
        <v>3.6207169999999997E-2</v>
      </c>
      <c r="O1692" s="49">
        <v>-1.2124609999999999E-2</v>
      </c>
      <c r="P1692" s="49">
        <v>1.6194790000000001E-2</v>
      </c>
      <c r="Q1692" s="49">
        <v>3.6207169999999997E-2</v>
      </c>
      <c r="R1692" s="49">
        <v>5.621955E-2</v>
      </c>
      <c r="S1692" s="49">
        <v>8.4538950000000002E-2</v>
      </c>
      <c r="T1692" s="49" t="s">
        <v>19</v>
      </c>
      <c r="W1692" s="7"/>
    </row>
    <row r="1693" spans="1:23" x14ac:dyDescent="0.25">
      <c r="A1693" s="49" t="str">
        <f t="shared" si="26"/>
        <v>41850Sierra4_14All</v>
      </c>
      <c r="B1693" s="7">
        <v>41850</v>
      </c>
      <c r="C1693" s="49">
        <v>14</v>
      </c>
      <c r="D1693" s="49" t="s">
        <v>14</v>
      </c>
      <c r="E1693" s="49">
        <v>2.0596993000000001</v>
      </c>
      <c r="F1693" s="49">
        <v>1.7484493000000001</v>
      </c>
      <c r="G1693" s="49">
        <v>4</v>
      </c>
      <c r="H1693" s="49">
        <v>1762.25</v>
      </c>
      <c r="I1693" s="49">
        <v>16890.411</v>
      </c>
      <c r="J1693" s="49">
        <v>95.293369999999996</v>
      </c>
      <c r="K1693" s="49">
        <v>1.7492489999999999E-2</v>
      </c>
      <c r="L1693" s="49">
        <v>1.463272E-2</v>
      </c>
      <c r="M1693" s="49">
        <v>6.9353700000000004E-2</v>
      </c>
      <c r="N1693" s="49">
        <v>0.31125000000000003</v>
      </c>
      <c r="O1693" s="49">
        <v>0.22247726000000001</v>
      </c>
      <c r="P1693" s="49">
        <v>0.27449254000000001</v>
      </c>
      <c r="Q1693" s="49">
        <v>0.31125000000000003</v>
      </c>
      <c r="R1693" s="49">
        <v>0.34800745999999999</v>
      </c>
      <c r="S1693" s="49">
        <v>0.40002273999999999</v>
      </c>
      <c r="T1693" s="49" t="s">
        <v>19</v>
      </c>
      <c r="W1693" s="7"/>
    </row>
    <row r="1694" spans="1:23" x14ac:dyDescent="0.25">
      <c r="A1694" s="49" t="str">
        <f t="shared" si="26"/>
        <v>41850Sierra4_7All</v>
      </c>
      <c r="B1694" s="7">
        <v>41850</v>
      </c>
      <c r="C1694" s="49">
        <v>7</v>
      </c>
      <c r="D1694" s="49" t="s">
        <v>14</v>
      </c>
      <c r="E1694" s="49">
        <v>0.87657613999999995</v>
      </c>
      <c r="F1694" s="49">
        <v>0.90899152999999999</v>
      </c>
      <c r="G1694" s="49">
        <v>4</v>
      </c>
      <c r="H1694" s="49">
        <v>1762.25</v>
      </c>
      <c r="I1694" s="49">
        <v>16890.411</v>
      </c>
      <c r="J1694" s="49">
        <v>68.157399999999996</v>
      </c>
      <c r="K1694" s="49">
        <v>6.7109200000000004E-3</v>
      </c>
      <c r="L1694" s="49">
        <v>7.1175800000000001E-3</v>
      </c>
      <c r="M1694" s="49">
        <v>2.9659100000000001E-2</v>
      </c>
      <c r="N1694" s="49">
        <v>-3.2415390000000002E-2</v>
      </c>
      <c r="O1694" s="49">
        <v>-7.0379040000000004E-2</v>
      </c>
      <c r="P1694" s="49">
        <v>-4.8134709999999997E-2</v>
      </c>
      <c r="Q1694" s="49">
        <v>-3.2415390000000002E-2</v>
      </c>
      <c r="R1694" s="49">
        <v>-1.669607E-2</v>
      </c>
      <c r="S1694" s="49">
        <v>5.5482600000000002E-3</v>
      </c>
      <c r="T1694" s="49" t="s">
        <v>19</v>
      </c>
      <c r="W1694" s="7"/>
    </row>
    <row r="1695" spans="1:23" x14ac:dyDescent="0.25">
      <c r="A1695" s="49" t="str">
        <f t="shared" si="26"/>
        <v>41850Sierra4_24All</v>
      </c>
      <c r="B1695" s="7">
        <v>41850</v>
      </c>
      <c r="C1695" s="49">
        <v>24</v>
      </c>
      <c r="D1695" s="49" t="s">
        <v>14</v>
      </c>
      <c r="E1695" s="49">
        <v>1.4431799000000001</v>
      </c>
      <c r="F1695" s="49">
        <v>1.4637605</v>
      </c>
      <c r="G1695" s="49">
        <v>4</v>
      </c>
      <c r="H1695" s="49">
        <v>1762.25</v>
      </c>
      <c r="I1695" s="49">
        <v>16890.411</v>
      </c>
      <c r="J1695" s="49">
        <v>76.444249999999997</v>
      </c>
      <c r="K1695" s="49">
        <v>1.124963E-2</v>
      </c>
      <c r="L1695" s="49">
        <v>1.1426179999999999E-2</v>
      </c>
      <c r="M1695" s="49">
        <v>4.8642199999999997E-2</v>
      </c>
      <c r="N1695" s="49">
        <v>-2.0580600000000001E-2</v>
      </c>
      <c r="O1695" s="49">
        <v>-8.2842620000000006E-2</v>
      </c>
      <c r="P1695" s="49">
        <v>-4.6360970000000001E-2</v>
      </c>
      <c r="Q1695" s="49">
        <v>-2.0580600000000001E-2</v>
      </c>
      <c r="R1695" s="49">
        <v>5.1997700000000003E-3</v>
      </c>
      <c r="S1695" s="49">
        <v>4.1681419999999997E-2</v>
      </c>
      <c r="T1695" s="49" t="s">
        <v>19</v>
      </c>
      <c r="W1695" s="7"/>
    </row>
    <row r="1696" spans="1:23" x14ac:dyDescent="0.25">
      <c r="A1696" s="49" t="str">
        <f t="shared" si="26"/>
        <v>41850Sierra4_16All</v>
      </c>
      <c r="B1696" s="7">
        <v>41850</v>
      </c>
      <c r="C1696" s="49">
        <v>16</v>
      </c>
      <c r="D1696" s="49" t="s">
        <v>14</v>
      </c>
      <c r="E1696" s="49">
        <v>2.7183486000000001</v>
      </c>
      <c r="F1696" s="49">
        <v>2.7687688000000001</v>
      </c>
      <c r="G1696" s="49">
        <v>4</v>
      </c>
      <c r="H1696" s="49">
        <v>1762.25</v>
      </c>
      <c r="I1696" s="49">
        <v>16890.411</v>
      </c>
      <c r="J1696" s="49">
        <v>97.550280000000001</v>
      </c>
      <c r="K1696" s="49">
        <v>1.8593269999999999E-2</v>
      </c>
      <c r="L1696" s="49">
        <v>1.862604E-2</v>
      </c>
      <c r="M1696" s="49">
        <v>7.9851500000000006E-2</v>
      </c>
      <c r="N1696" s="49">
        <v>-5.0420199999999998E-2</v>
      </c>
      <c r="O1696" s="49">
        <v>-0.15263012000000001</v>
      </c>
      <c r="P1696" s="49">
        <v>-9.2741500000000004E-2</v>
      </c>
      <c r="Q1696" s="49">
        <v>-5.0420199999999998E-2</v>
      </c>
      <c r="R1696" s="49">
        <v>-8.0989100000000008E-3</v>
      </c>
      <c r="S1696" s="49">
        <v>5.1789719999999997E-2</v>
      </c>
      <c r="T1696" s="49" t="s">
        <v>19</v>
      </c>
      <c r="W1696" s="7"/>
    </row>
    <row r="1697" spans="1:23" x14ac:dyDescent="0.25">
      <c r="A1697" s="49" t="str">
        <f t="shared" si="26"/>
        <v>41850Sierra4_15All</v>
      </c>
      <c r="B1697" s="7">
        <v>41850</v>
      </c>
      <c r="C1697" s="49">
        <v>15</v>
      </c>
      <c r="D1697" s="49" t="s">
        <v>14</v>
      </c>
      <c r="E1697" s="49">
        <v>2.4024123999999998</v>
      </c>
      <c r="F1697" s="49">
        <v>2.4624183999999998</v>
      </c>
      <c r="G1697" s="49">
        <v>4</v>
      </c>
      <c r="H1697" s="49">
        <v>1762.25</v>
      </c>
      <c r="I1697" s="49">
        <v>16890.411</v>
      </c>
      <c r="J1697" s="49">
        <v>96.393439999999998</v>
      </c>
      <c r="K1697" s="49">
        <v>1.8122610000000001E-2</v>
      </c>
      <c r="L1697" s="49">
        <v>1.803399E-2</v>
      </c>
      <c r="M1697" s="49">
        <v>7.7578400000000006E-2</v>
      </c>
      <c r="N1697" s="49">
        <v>-6.0005999999999997E-2</v>
      </c>
      <c r="O1697" s="49">
        <v>-0.15930635000000001</v>
      </c>
      <c r="P1697" s="49">
        <v>-0.10112255000000001</v>
      </c>
      <c r="Q1697" s="49">
        <v>-6.0005999999999997E-2</v>
      </c>
      <c r="R1697" s="49">
        <v>-1.8889449999999999E-2</v>
      </c>
      <c r="S1697" s="49">
        <v>3.9294349999999999E-2</v>
      </c>
      <c r="T1697" s="49" t="s">
        <v>19</v>
      </c>
      <c r="W1697" s="7"/>
    </row>
    <row r="1698" spans="1:23" x14ac:dyDescent="0.25">
      <c r="A1698" s="49" t="str">
        <f t="shared" si="26"/>
        <v>41850Sierra4_1All</v>
      </c>
      <c r="B1698" s="7">
        <v>41850</v>
      </c>
      <c r="C1698" s="49">
        <v>1</v>
      </c>
      <c r="D1698" s="49" t="s">
        <v>14</v>
      </c>
      <c r="E1698" s="49">
        <v>1.0854317</v>
      </c>
      <c r="F1698" s="49">
        <v>1.0896645</v>
      </c>
      <c r="G1698" s="49">
        <v>4</v>
      </c>
      <c r="H1698" s="49">
        <v>1762.25</v>
      </c>
      <c r="I1698" s="49">
        <v>16890.411</v>
      </c>
      <c r="J1698" s="49">
        <v>73.971879999999999</v>
      </c>
      <c r="K1698" s="49">
        <v>8.5349299999999996E-3</v>
      </c>
      <c r="L1698" s="49">
        <v>8.9874900000000008E-3</v>
      </c>
      <c r="M1698" s="49">
        <v>3.7581499999999997E-2</v>
      </c>
      <c r="N1698" s="49">
        <v>-4.2328000000000001E-3</v>
      </c>
      <c r="O1698" s="49">
        <v>-5.2337120000000001E-2</v>
      </c>
      <c r="P1698" s="49">
        <v>-2.4150999999999999E-2</v>
      </c>
      <c r="Q1698" s="49">
        <v>-4.2328000000000001E-3</v>
      </c>
      <c r="R1698" s="49">
        <v>1.568539E-2</v>
      </c>
      <c r="S1698" s="49">
        <v>4.3871519999999997E-2</v>
      </c>
      <c r="T1698" s="49" t="s">
        <v>19</v>
      </c>
      <c r="W1698" s="7"/>
    </row>
    <row r="1699" spans="1:23" x14ac:dyDescent="0.25">
      <c r="A1699" s="49" t="str">
        <f t="shared" si="26"/>
        <v>41850Sierra4_4All</v>
      </c>
      <c r="B1699" s="7">
        <v>41850</v>
      </c>
      <c r="C1699" s="49">
        <v>4</v>
      </c>
      <c r="D1699" s="49" t="s">
        <v>14</v>
      </c>
      <c r="E1699" s="49">
        <v>0.76523434999999995</v>
      </c>
      <c r="F1699" s="49">
        <v>0.79504724000000004</v>
      </c>
      <c r="G1699" s="49">
        <v>4</v>
      </c>
      <c r="H1699" s="49">
        <v>1762.25</v>
      </c>
      <c r="I1699" s="49">
        <v>16890.411</v>
      </c>
      <c r="J1699" s="49">
        <v>72.63552</v>
      </c>
      <c r="K1699" s="49">
        <v>5.9879599999999996E-3</v>
      </c>
      <c r="L1699" s="49">
        <v>6.4863799999999999E-3</v>
      </c>
      <c r="M1699" s="49">
        <v>2.6757300000000001E-2</v>
      </c>
      <c r="N1699" s="49">
        <v>-2.9812890000000002E-2</v>
      </c>
      <c r="O1699" s="49">
        <v>-6.4062229999999998E-2</v>
      </c>
      <c r="P1699" s="49">
        <v>-4.399426E-2</v>
      </c>
      <c r="Q1699" s="49">
        <v>-2.9812890000000002E-2</v>
      </c>
      <c r="R1699" s="49">
        <v>-1.5631519999999999E-2</v>
      </c>
      <c r="S1699" s="49">
        <v>4.4364499999999998E-3</v>
      </c>
      <c r="T1699" s="49" t="s">
        <v>19</v>
      </c>
      <c r="W1699" s="7"/>
    </row>
    <row r="1700" spans="1:23" x14ac:dyDescent="0.25">
      <c r="A1700" s="49" t="str">
        <f t="shared" si="26"/>
        <v>41850Sierra4_11All</v>
      </c>
      <c r="B1700" s="7">
        <v>41850</v>
      </c>
      <c r="C1700" s="49">
        <v>11</v>
      </c>
      <c r="D1700" s="49" t="s">
        <v>14</v>
      </c>
      <c r="E1700" s="49">
        <v>1.2216597</v>
      </c>
      <c r="F1700" s="49">
        <v>1.2281382999999999</v>
      </c>
      <c r="G1700" s="49">
        <v>4</v>
      </c>
      <c r="H1700" s="49">
        <v>1762.25</v>
      </c>
      <c r="I1700" s="49">
        <v>16890.411</v>
      </c>
      <c r="J1700" s="49">
        <v>87.114800000000002</v>
      </c>
      <c r="K1700" s="49">
        <v>1.2101880000000001E-2</v>
      </c>
      <c r="L1700" s="49">
        <v>1.25255E-2</v>
      </c>
      <c r="M1700" s="49">
        <v>5.2821899999999998E-2</v>
      </c>
      <c r="N1700" s="49">
        <v>-6.4786000000000002E-3</v>
      </c>
      <c r="O1700" s="49">
        <v>-7.4090630000000005E-2</v>
      </c>
      <c r="P1700" s="49">
        <v>-3.4474209999999998E-2</v>
      </c>
      <c r="Q1700" s="49">
        <v>-6.4786000000000002E-3</v>
      </c>
      <c r="R1700" s="49">
        <v>2.151701E-2</v>
      </c>
      <c r="S1700" s="49">
        <v>6.1133430000000002E-2</v>
      </c>
      <c r="T1700" s="49" t="s">
        <v>19</v>
      </c>
      <c r="W1700" s="7"/>
    </row>
    <row r="1701" spans="1:23" x14ac:dyDescent="0.25">
      <c r="A1701" s="49" t="str">
        <f t="shared" si="26"/>
        <v>41850Sierra4_8All</v>
      </c>
      <c r="B1701" s="7">
        <v>41850</v>
      </c>
      <c r="C1701" s="49">
        <v>8</v>
      </c>
      <c r="D1701" s="49" t="s">
        <v>14</v>
      </c>
      <c r="E1701" s="49">
        <v>0.96141757000000005</v>
      </c>
      <c r="F1701" s="49">
        <v>0.93373280000000003</v>
      </c>
      <c r="G1701" s="49">
        <v>4</v>
      </c>
      <c r="H1701" s="49">
        <v>1762.25</v>
      </c>
      <c r="I1701" s="49">
        <v>16890.411</v>
      </c>
      <c r="J1701" s="49">
        <v>71.29316</v>
      </c>
      <c r="K1701" s="49">
        <v>7.54713E-3</v>
      </c>
      <c r="L1701" s="49">
        <v>7.1600700000000001E-3</v>
      </c>
      <c r="M1701" s="49">
        <v>3.1586299999999998E-2</v>
      </c>
      <c r="N1701" s="49">
        <v>2.7684770000000001E-2</v>
      </c>
      <c r="O1701" s="49">
        <v>-1.274569E-2</v>
      </c>
      <c r="P1701" s="49">
        <v>1.094403E-2</v>
      </c>
      <c r="Q1701" s="49">
        <v>2.7684770000000001E-2</v>
      </c>
      <c r="R1701" s="49">
        <v>4.4425510000000001E-2</v>
      </c>
      <c r="S1701" s="49">
        <v>6.8115229999999999E-2</v>
      </c>
      <c r="T1701" s="49" t="s">
        <v>19</v>
      </c>
      <c r="W1701" s="7"/>
    </row>
    <row r="1702" spans="1:23" x14ac:dyDescent="0.25">
      <c r="A1702" s="49" t="str">
        <f t="shared" si="26"/>
        <v>41850Sierra4_2All</v>
      </c>
      <c r="B1702" s="7">
        <v>41850</v>
      </c>
      <c r="C1702" s="49">
        <v>2</v>
      </c>
      <c r="D1702" s="49" t="s">
        <v>14</v>
      </c>
      <c r="E1702" s="49">
        <v>0.93367526999999995</v>
      </c>
      <c r="F1702" s="49">
        <v>0.93284549999999999</v>
      </c>
      <c r="G1702" s="49">
        <v>4</v>
      </c>
      <c r="H1702" s="49">
        <v>1762.25</v>
      </c>
      <c r="I1702" s="49">
        <v>16890.411</v>
      </c>
      <c r="J1702" s="49">
        <v>71.864620000000002</v>
      </c>
      <c r="K1702" s="49">
        <v>7.4999100000000003E-3</v>
      </c>
      <c r="L1702" s="49">
        <v>7.7706499999999996E-3</v>
      </c>
      <c r="M1702" s="49">
        <v>3.2752900000000001E-2</v>
      </c>
      <c r="N1702" s="49">
        <v>8.2976999999999997E-4</v>
      </c>
      <c r="O1702" s="49">
        <v>-4.1093940000000002E-2</v>
      </c>
      <c r="P1702" s="49">
        <v>-1.6529269999999999E-2</v>
      </c>
      <c r="Q1702" s="49">
        <v>8.2976999999999997E-4</v>
      </c>
      <c r="R1702" s="49">
        <v>1.818881E-2</v>
      </c>
      <c r="S1702" s="49">
        <v>4.2753480000000003E-2</v>
      </c>
      <c r="T1702" s="49" t="s">
        <v>19</v>
      </c>
      <c r="W1702" s="7"/>
    </row>
    <row r="1703" spans="1:23" x14ac:dyDescent="0.25">
      <c r="A1703" s="49" t="str">
        <f t="shared" si="26"/>
        <v>41850Sierra4_17All</v>
      </c>
      <c r="B1703" s="7">
        <v>41850</v>
      </c>
      <c r="C1703" s="49">
        <v>17</v>
      </c>
      <c r="D1703" s="49" t="s">
        <v>14</v>
      </c>
      <c r="E1703" s="49">
        <v>3.0238309000000001</v>
      </c>
      <c r="F1703" s="49">
        <v>3.0461581</v>
      </c>
      <c r="G1703" s="49">
        <v>4</v>
      </c>
      <c r="H1703" s="49">
        <v>1762.25</v>
      </c>
      <c r="I1703" s="49">
        <v>16890.411</v>
      </c>
      <c r="J1703" s="49">
        <v>98.285870000000003</v>
      </c>
      <c r="K1703" s="49">
        <v>1.8309619999999999E-2</v>
      </c>
      <c r="L1703" s="49">
        <v>1.8248440000000001E-2</v>
      </c>
      <c r="M1703" s="49">
        <v>7.8438099999999997E-2</v>
      </c>
      <c r="N1703" s="49">
        <v>-2.2327199999999998E-2</v>
      </c>
      <c r="O1703" s="49">
        <v>-0.12272797000000001</v>
      </c>
      <c r="P1703" s="49">
        <v>-6.389939E-2</v>
      </c>
      <c r="Q1703" s="49">
        <v>-2.2327199999999998E-2</v>
      </c>
      <c r="R1703" s="49">
        <v>1.924499E-2</v>
      </c>
      <c r="S1703" s="49">
        <v>7.8073569999999995E-2</v>
      </c>
      <c r="T1703" s="49" t="s">
        <v>19</v>
      </c>
      <c r="W1703" s="7"/>
    </row>
    <row r="1704" spans="1:23" x14ac:dyDescent="0.25">
      <c r="A1704" s="49" t="str">
        <f t="shared" si="26"/>
        <v>41850Sierra4_12All</v>
      </c>
      <c r="B1704" s="7">
        <v>41850</v>
      </c>
      <c r="C1704" s="49">
        <v>12</v>
      </c>
      <c r="D1704" s="49" t="s">
        <v>14</v>
      </c>
      <c r="E1704" s="49">
        <v>1.4482785</v>
      </c>
      <c r="F1704" s="49">
        <v>1.4807243999999999</v>
      </c>
      <c r="G1704" s="49">
        <v>4</v>
      </c>
      <c r="H1704" s="49">
        <v>1762.25</v>
      </c>
      <c r="I1704" s="49">
        <v>16890.411</v>
      </c>
      <c r="J1704" s="49">
        <v>90.772189999999995</v>
      </c>
      <c r="K1704" s="49">
        <v>1.4126420000000001E-2</v>
      </c>
      <c r="L1704" s="49">
        <v>1.471622E-2</v>
      </c>
      <c r="M1704" s="49">
        <v>6.1861600000000003E-2</v>
      </c>
      <c r="N1704" s="49">
        <v>-3.24459E-2</v>
      </c>
      <c r="O1704" s="49">
        <v>-0.11162875</v>
      </c>
      <c r="P1704" s="49">
        <v>-6.523255E-2</v>
      </c>
      <c r="Q1704" s="49">
        <v>-3.24459E-2</v>
      </c>
      <c r="R1704" s="49">
        <v>3.4075000000000002E-4</v>
      </c>
      <c r="S1704" s="49">
        <v>4.6736949999999999E-2</v>
      </c>
      <c r="T1704" s="49" t="s">
        <v>19</v>
      </c>
      <c r="W1704" s="7"/>
    </row>
    <row r="1705" spans="1:23" x14ac:dyDescent="0.25">
      <c r="A1705" s="49" t="str">
        <f t="shared" si="26"/>
        <v>41850Sierra4_13All</v>
      </c>
      <c r="B1705" s="7">
        <v>41850</v>
      </c>
      <c r="C1705" s="49">
        <v>13</v>
      </c>
      <c r="D1705" s="49" t="s">
        <v>14</v>
      </c>
      <c r="E1705" s="49">
        <v>1.7357412000000001</v>
      </c>
      <c r="F1705" s="49">
        <v>1.6528589</v>
      </c>
      <c r="G1705" s="49">
        <v>4</v>
      </c>
      <c r="H1705" s="49">
        <v>1762.25</v>
      </c>
      <c r="I1705" s="49">
        <v>16890.411</v>
      </c>
      <c r="J1705" s="49">
        <v>93.664760000000001</v>
      </c>
      <c r="K1705" s="49">
        <v>1.5980950000000001E-2</v>
      </c>
      <c r="L1705" s="49">
        <v>1.515739E-2</v>
      </c>
      <c r="M1705" s="49">
        <v>6.6875500000000004E-2</v>
      </c>
      <c r="N1705" s="49">
        <v>8.2882300000000006E-2</v>
      </c>
      <c r="O1705" s="49">
        <v>-2.7183400000000001E-3</v>
      </c>
      <c r="P1705" s="49">
        <v>4.7438290000000001E-2</v>
      </c>
      <c r="Q1705" s="49">
        <v>8.2882300000000006E-2</v>
      </c>
      <c r="R1705" s="49">
        <v>0.11832632</v>
      </c>
      <c r="S1705" s="49">
        <v>0.16848294</v>
      </c>
      <c r="T1705" s="49" t="s">
        <v>19</v>
      </c>
      <c r="W1705" s="7"/>
    </row>
    <row r="1706" spans="1:23" x14ac:dyDescent="0.25">
      <c r="A1706" s="49" t="str">
        <f t="shared" si="26"/>
        <v>41850Sierra5_1All</v>
      </c>
      <c r="B1706" s="7">
        <v>41850</v>
      </c>
      <c r="C1706" s="49">
        <v>1</v>
      </c>
      <c r="D1706" s="49" t="s">
        <v>14</v>
      </c>
      <c r="E1706" s="49">
        <v>1.0854317</v>
      </c>
      <c r="F1706" s="49">
        <v>1.0733804</v>
      </c>
      <c r="G1706" s="49">
        <v>5</v>
      </c>
      <c r="H1706" s="49">
        <v>1663.5640000000001</v>
      </c>
      <c r="I1706" s="49">
        <v>16890.411</v>
      </c>
      <c r="J1706" s="49">
        <v>73.971879999999999</v>
      </c>
      <c r="K1706" s="49">
        <v>8.5349299999999996E-3</v>
      </c>
      <c r="L1706" s="49">
        <v>8.5619500000000005E-3</v>
      </c>
      <c r="M1706" s="49">
        <v>3.7073799999999997E-2</v>
      </c>
      <c r="N1706" s="49">
        <v>1.2051299999999999E-2</v>
      </c>
      <c r="O1706" s="49">
        <v>-3.5403160000000003E-2</v>
      </c>
      <c r="P1706" s="49">
        <v>-7.59781E-3</v>
      </c>
      <c r="Q1706" s="49">
        <v>1.2051299999999999E-2</v>
      </c>
      <c r="R1706" s="49">
        <v>3.1700409999999998E-2</v>
      </c>
      <c r="S1706" s="49">
        <v>5.9505759999999998E-2</v>
      </c>
      <c r="T1706" s="49" t="s">
        <v>19</v>
      </c>
      <c r="W1706" s="7"/>
    </row>
    <row r="1707" spans="1:23" x14ac:dyDescent="0.25">
      <c r="A1707" s="49" t="str">
        <f t="shared" si="26"/>
        <v>41850Sierra5_4All</v>
      </c>
      <c r="B1707" s="7">
        <v>41850</v>
      </c>
      <c r="C1707" s="49">
        <v>4</v>
      </c>
      <c r="D1707" s="49" t="s">
        <v>14</v>
      </c>
      <c r="E1707" s="49">
        <v>0.76523434999999995</v>
      </c>
      <c r="F1707" s="49">
        <v>0.75744244999999999</v>
      </c>
      <c r="G1707" s="49">
        <v>5</v>
      </c>
      <c r="H1707" s="49">
        <v>1663.5640000000001</v>
      </c>
      <c r="I1707" s="49">
        <v>16890.411</v>
      </c>
      <c r="J1707" s="49">
        <v>72.63552</v>
      </c>
      <c r="K1707" s="49">
        <v>5.9879599999999996E-3</v>
      </c>
      <c r="L1707" s="49">
        <v>5.5898700000000003E-3</v>
      </c>
      <c r="M1707" s="49">
        <v>2.5124500000000001E-2</v>
      </c>
      <c r="N1707" s="49">
        <v>7.7919E-3</v>
      </c>
      <c r="O1707" s="49">
        <v>-2.4367460000000001E-2</v>
      </c>
      <c r="P1707" s="49">
        <v>-5.5240899999999997E-3</v>
      </c>
      <c r="Q1707" s="49">
        <v>7.7919E-3</v>
      </c>
      <c r="R1707" s="49">
        <v>2.1107879999999999E-2</v>
      </c>
      <c r="S1707" s="49">
        <v>3.9951260000000002E-2</v>
      </c>
      <c r="T1707" s="49" t="s">
        <v>19</v>
      </c>
      <c r="W1707" s="7"/>
    </row>
    <row r="1708" spans="1:23" x14ac:dyDescent="0.25">
      <c r="A1708" s="49" t="str">
        <f t="shared" si="26"/>
        <v>41850Sierra5_24All</v>
      </c>
      <c r="B1708" s="7">
        <v>41850</v>
      </c>
      <c r="C1708" s="49">
        <v>24</v>
      </c>
      <c r="D1708" s="49" t="s">
        <v>14</v>
      </c>
      <c r="E1708" s="49">
        <v>1.4431799000000001</v>
      </c>
      <c r="F1708" s="49">
        <v>1.428175</v>
      </c>
      <c r="G1708" s="49">
        <v>5</v>
      </c>
      <c r="H1708" s="49">
        <v>1663.5640000000001</v>
      </c>
      <c r="I1708" s="49">
        <v>16890.411</v>
      </c>
      <c r="J1708" s="49">
        <v>76.444249999999997</v>
      </c>
      <c r="K1708" s="49">
        <v>1.124963E-2</v>
      </c>
      <c r="L1708" s="49">
        <v>1.094385E-2</v>
      </c>
      <c r="M1708" s="49">
        <v>4.8133000000000002E-2</v>
      </c>
      <c r="N1708" s="49">
        <v>1.50049E-2</v>
      </c>
      <c r="O1708" s="49">
        <v>-4.6605340000000002E-2</v>
      </c>
      <c r="P1708" s="49">
        <v>-1.050559E-2</v>
      </c>
      <c r="Q1708" s="49">
        <v>1.50049E-2</v>
      </c>
      <c r="R1708" s="49">
        <v>4.0515389999999998E-2</v>
      </c>
      <c r="S1708" s="49">
        <v>7.6615139999999998E-2</v>
      </c>
      <c r="T1708" s="49" t="s">
        <v>19</v>
      </c>
      <c r="W1708" s="7"/>
    </row>
    <row r="1709" spans="1:23" x14ac:dyDescent="0.25">
      <c r="A1709" s="49" t="str">
        <f t="shared" si="26"/>
        <v>41850Sierra5_12All</v>
      </c>
      <c r="B1709" s="7">
        <v>41850</v>
      </c>
      <c r="C1709" s="49">
        <v>12</v>
      </c>
      <c r="D1709" s="49" t="s">
        <v>14</v>
      </c>
      <c r="E1709" s="49">
        <v>1.4482785</v>
      </c>
      <c r="F1709" s="49">
        <v>1.473169</v>
      </c>
      <c r="G1709" s="49">
        <v>5</v>
      </c>
      <c r="H1709" s="49">
        <v>1663.5640000000001</v>
      </c>
      <c r="I1709" s="49">
        <v>16890.411</v>
      </c>
      <c r="J1709" s="49">
        <v>90.772189999999995</v>
      </c>
      <c r="K1709" s="49">
        <v>1.4126420000000001E-2</v>
      </c>
      <c r="L1709" s="49">
        <v>1.3798070000000001E-2</v>
      </c>
      <c r="M1709" s="49">
        <v>6.05604E-2</v>
      </c>
      <c r="N1709" s="49">
        <v>-2.4890499999999999E-2</v>
      </c>
      <c r="O1709" s="49">
        <v>-0.10240781</v>
      </c>
      <c r="P1709" s="49">
        <v>-5.6987509999999998E-2</v>
      </c>
      <c r="Q1709" s="49">
        <v>-2.4890499999999999E-2</v>
      </c>
      <c r="R1709" s="49">
        <v>7.2065100000000002E-3</v>
      </c>
      <c r="S1709" s="49">
        <v>5.2626810000000003E-2</v>
      </c>
      <c r="T1709" s="49" t="s">
        <v>19</v>
      </c>
      <c r="W1709" s="7"/>
    </row>
    <row r="1710" spans="1:23" x14ac:dyDescent="0.25">
      <c r="A1710" s="49" t="str">
        <f t="shared" si="26"/>
        <v>41850Sierra5_2All</v>
      </c>
      <c r="B1710" s="7">
        <v>41850</v>
      </c>
      <c r="C1710" s="49">
        <v>2</v>
      </c>
      <c r="D1710" s="49" t="s">
        <v>14</v>
      </c>
      <c r="E1710" s="49">
        <v>0.93367526999999995</v>
      </c>
      <c r="F1710" s="49">
        <v>0.93534890000000004</v>
      </c>
      <c r="G1710" s="49">
        <v>5</v>
      </c>
      <c r="H1710" s="49">
        <v>1663.5640000000001</v>
      </c>
      <c r="I1710" s="49">
        <v>16890.411</v>
      </c>
      <c r="J1710" s="49">
        <v>71.864620000000002</v>
      </c>
      <c r="K1710" s="49">
        <v>7.4999100000000003E-3</v>
      </c>
      <c r="L1710" s="49">
        <v>7.5937699999999997E-3</v>
      </c>
      <c r="M1710" s="49">
        <v>3.2729899999999999E-2</v>
      </c>
      <c r="N1710" s="49">
        <v>-1.67363E-3</v>
      </c>
      <c r="O1710" s="49">
        <v>-4.35679E-2</v>
      </c>
      <c r="P1710" s="49">
        <v>-1.9020479999999999E-2</v>
      </c>
      <c r="Q1710" s="49">
        <v>-1.67363E-3</v>
      </c>
      <c r="R1710" s="49">
        <v>1.5673220000000002E-2</v>
      </c>
      <c r="S1710" s="49">
        <v>4.0220640000000002E-2</v>
      </c>
      <c r="T1710" s="49" t="s">
        <v>19</v>
      </c>
      <c r="W1710" s="7"/>
    </row>
    <row r="1711" spans="1:23" x14ac:dyDescent="0.25">
      <c r="A1711" s="49" t="str">
        <f t="shared" si="26"/>
        <v>41850Sierra5_6All</v>
      </c>
      <c r="B1711" s="7">
        <v>41850</v>
      </c>
      <c r="C1711" s="49">
        <v>6</v>
      </c>
      <c r="D1711" s="49" t="s">
        <v>14</v>
      </c>
      <c r="E1711" s="49">
        <v>0.78589841000000005</v>
      </c>
      <c r="F1711" s="49">
        <v>0.76826570000000005</v>
      </c>
      <c r="G1711" s="49">
        <v>5</v>
      </c>
      <c r="H1711" s="49">
        <v>1663.5640000000001</v>
      </c>
      <c r="I1711" s="49">
        <v>16890.411</v>
      </c>
      <c r="J1711" s="49">
        <v>69.185730000000007</v>
      </c>
      <c r="K1711" s="49">
        <v>6.0419499999999999E-3</v>
      </c>
      <c r="L1711" s="49">
        <v>5.4396899999999996E-3</v>
      </c>
      <c r="M1711" s="49">
        <v>2.49371E-2</v>
      </c>
      <c r="N1711" s="49">
        <v>1.7632709999999999E-2</v>
      </c>
      <c r="O1711" s="49">
        <v>-1.4286780000000001E-2</v>
      </c>
      <c r="P1711" s="49">
        <v>4.4160500000000004E-3</v>
      </c>
      <c r="Q1711" s="49">
        <v>1.7632709999999999E-2</v>
      </c>
      <c r="R1711" s="49">
        <v>3.0849370000000001E-2</v>
      </c>
      <c r="S1711" s="49">
        <v>4.9552199999999998E-2</v>
      </c>
      <c r="T1711" s="49" t="s">
        <v>19</v>
      </c>
      <c r="W1711" s="7"/>
    </row>
    <row r="1712" spans="1:23" x14ac:dyDescent="0.25">
      <c r="A1712" s="49" t="str">
        <f t="shared" si="26"/>
        <v>41850Sierra5_16All</v>
      </c>
      <c r="B1712" s="7">
        <v>41850</v>
      </c>
      <c r="C1712" s="49">
        <v>16</v>
      </c>
      <c r="D1712" s="49" t="s">
        <v>14</v>
      </c>
      <c r="E1712" s="49">
        <v>2.7183486000000001</v>
      </c>
      <c r="F1712" s="49">
        <v>2.8302892000000002</v>
      </c>
      <c r="G1712" s="49">
        <v>5</v>
      </c>
      <c r="H1712" s="49">
        <v>1663.5640000000001</v>
      </c>
      <c r="I1712" s="49">
        <v>16890.411</v>
      </c>
      <c r="J1712" s="49">
        <v>97.550280000000001</v>
      </c>
      <c r="K1712" s="49">
        <v>1.8593269999999999E-2</v>
      </c>
      <c r="L1712" s="49">
        <v>1.8122880000000001E-2</v>
      </c>
      <c r="M1712" s="49">
        <v>7.9628400000000002E-2</v>
      </c>
      <c r="N1712" s="49">
        <v>-0.1119406</v>
      </c>
      <c r="O1712" s="49">
        <v>-0.21386495</v>
      </c>
      <c r="P1712" s="49">
        <v>-0.15414364999999999</v>
      </c>
      <c r="Q1712" s="49">
        <v>-0.1119406</v>
      </c>
      <c r="R1712" s="49">
        <v>-6.9737549999999995E-2</v>
      </c>
      <c r="S1712" s="49">
        <v>-1.0016250000000001E-2</v>
      </c>
      <c r="T1712" s="49" t="s">
        <v>19</v>
      </c>
      <c r="W1712" s="7"/>
    </row>
    <row r="1713" spans="1:23" x14ac:dyDescent="0.25">
      <c r="A1713" s="49" t="str">
        <f t="shared" si="26"/>
        <v>41850Sierra5_18All</v>
      </c>
      <c r="B1713" s="7">
        <v>41850</v>
      </c>
      <c r="C1713" s="49">
        <v>18</v>
      </c>
      <c r="D1713" s="49" t="s">
        <v>14</v>
      </c>
      <c r="E1713" s="49">
        <v>3.2081903000000001</v>
      </c>
      <c r="F1713" s="49">
        <v>3.2088388000000001</v>
      </c>
      <c r="G1713" s="49">
        <v>5</v>
      </c>
      <c r="H1713" s="49">
        <v>1663.5640000000001</v>
      </c>
      <c r="I1713" s="49">
        <v>16890.411</v>
      </c>
      <c r="J1713" s="49">
        <v>97.94323</v>
      </c>
      <c r="K1713" s="49">
        <v>1.8151210000000001E-2</v>
      </c>
      <c r="L1713" s="49">
        <v>1.754754E-2</v>
      </c>
      <c r="M1713" s="49">
        <v>7.7427899999999994E-2</v>
      </c>
      <c r="N1713" s="49">
        <v>-6.4849999999999999E-4</v>
      </c>
      <c r="O1713" s="49">
        <v>-9.9756209999999998E-2</v>
      </c>
      <c r="P1713" s="49">
        <v>-4.168529E-2</v>
      </c>
      <c r="Q1713" s="49">
        <v>-6.4849999999999999E-4</v>
      </c>
      <c r="R1713" s="49">
        <v>4.038829E-2</v>
      </c>
      <c r="S1713" s="49">
        <v>9.8459210000000005E-2</v>
      </c>
      <c r="T1713" s="49" t="s">
        <v>19</v>
      </c>
      <c r="W1713" s="7"/>
    </row>
    <row r="1714" spans="1:23" x14ac:dyDescent="0.25">
      <c r="A1714" s="49" t="str">
        <f t="shared" si="26"/>
        <v>41850Sierra5_7All</v>
      </c>
      <c r="B1714" s="7">
        <v>41850</v>
      </c>
      <c r="C1714" s="49">
        <v>7</v>
      </c>
      <c r="D1714" s="49" t="s">
        <v>14</v>
      </c>
      <c r="E1714" s="49">
        <v>0.87657613999999995</v>
      </c>
      <c r="F1714" s="49">
        <v>0.87232041000000005</v>
      </c>
      <c r="G1714" s="49">
        <v>5</v>
      </c>
      <c r="H1714" s="49">
        <v>1663.5640000000001</v>
      </c>
      <c r="I1714" s="49">
        <v>16890.411</v>
      </c>
      <c r="J1714" s="49">
        <v>68.157399999999996</v>
      </c>
      <c r="K1714" s="49">
        <v>6.7109200000000004E-3</v>
      </c>
      <c r="L1714" s="49">
        <v>6.2234899999999999E-3</v>
      </c>
      <c r="M1714" s="49">
        <v>2.8072099999999999E-2</v>
      </c>
      <c r="N1714" s="49">
        <v>4.2557300000000001E-3</v>
      </c>
      <c r="O1714" s="49">
        <v>-3.1676559999999999E-2</v>
      </c>
      <c r="P1714" s="49">
        <v>-1.062248E-2</v>
      </c>
      <c r="Q1714" s="49">
        <v>4.2557300000000001E-3</v>
      </c>
      <c r="R1714" s="49">
        <v>1.9133939999999999E-2</v>
      </c>
      <c r="S1714" s="49">
        <v>4.0188019999999998E-2</v>
      </c>
      <c r="T1714" s="49" t="s">
        <v>19</v>
      </c>
      <c r="W1714" s="7"/>
    </row>
    <row r="1715" spans="1:23" x14ac:dyDescent="0.25">
      <c r="A1715" s="49" t="str">
        <f t="shared" si="26"/>
        <v>41850Sierra5_8All</v>
      </c>
      <c r="B1715" s="7">
        <v>41850</v>
      </c>
      <c r="C1715" s="49">
        <v>8</v>
      </c>
      <c r="D1715" s="49" t="s">
        <v>14</v>
      </c>
      <c r="E1715" s="49">
        <v>0.96141757000000005</v>
      </c>
      <c r="F1715" s="49">
        <v>0.93659623999999997</v>
      </c>
      <c r="G1715" s="49">
        <v>5</v>
      </c>
      <c r="H1715" s="49">
        <v>1663.5640000000001</v>
      </c>
      <c r="I1715" s="49">
        <v>16890.411</v>
      </c>
      <c r="J1715" s="49">
        <v>71.29316</v>
      </c>
      <c r="K1715" s="49">
        <v>7.54713E-3</v>
      </c>
      <c r="L1715" s="49">
        <v>6.9217200000000001E-3</v>
      </c>
      <c r="M1715" s="49">
        <v>3.1410100000000003E-2</v>
      </c>
      <c r="N1715" s="49">
        <v>2.4821329999999999E-2</v>
      </c>
      <c r="O1715" s="49">
        <v>-1.5383600000000001E-2</v>
      </c>
      <c r="P1715" s="49">
        <v>8.1739800000000008E-3</v>
      </c>
      <c r="Q1715" s="49">
        <v>2.4821329999999999E-2</v>
      </c>
      <c r="R1715" s="49">
        <v>4.1468680000000001E-2</v>
      </c>
      <c r="S1715" s="49">
        <v>6.5026260000000002E-2</v>
      </c>
      <c r="T1715" s="49" t="s">
        <v>19</v>
      </c>
      <c r="W1715" s="7"/>
    </row>
    <row r="1716" spans="1:23" x14ac:dyDescent="0.25">
      <c r="A1716" s="49" t="str">
        <f t="shared" si="26"/>
        <v>41850Sierra5_19All</v>
      </c>
      <c r="B1716" s="7">
        <v>41850</v>
      </c>
      <c r="C1716" s="49">
        <v>19</v>
      </c>
      <c r="D1716" s="49" t="s">
        <v>14</v>
      </c>
      <c r="E1716" s="49">
        <v>3.2159648999999999</v>
      </c>
      <c r="F1716" s="49">
        <v>3.1678967</v>
      </c>
      <c r="G1716" s="49">
        <v>5</v>
      </c>
      <c r="H1716" s="49">
        <v>1663.5640000000001</v>
      </c>
      <c r="I1716" s="49">
        <v>16890.411</v>
      </c>
      <c r="J1716" s="49">
        <v>95.17886</v>
      </c>
      <c r="K1716" s="49">
        <v>1.791705E-2</v>
      </c>
      <c r="L1716" s="49">
        <v>1.7204569999999999E-2</v>
      </c>
      <c r="M1716" s="49">
        <v>7.6182E-2</v>
      </c>
      <c r="N1716" s="49">
        <v>4.8068199999999998E-2</v>
      </c>
      <c r="O1716" s="49">
        <v>-4.9444759999999997E-2</v>
      </c>
      <c r="P1716" s="49">
        <v>7.6917399999999999E-3</v>
      </c>
      <c r="Q1716" s="49">
        <v>4.8068199999999998E-2</v>
      </c>
      <c r="R1716" s="49">
        <v>8.8444659999999994E-2</v>
      </c>
      <c r="S1716" s="49">
        <v>0.14558115999999999</v>
      </c>
      <c r="T1716" s="49" t="s">
        <v>19</v>
      </c>
      <c r="W1716" s="7"/>
    </row>
    <row r="1717" spans="1:23" x14ac:dyDescent="0.25">
      <c r="A1717" s="49" t="str">
        <f t="shared" si="26"/>
        <v>41850Sierra5_17All</v>
      </c>
      <c r="B1717" s="7">
        <v>41850</v>
      </c>
      <c r="C1717" s="49">
        <v>17</v>
      </c>
      <c r="D1717" s="49" t="s">
        <v>14</v>
      </c>
      <c r="E1717" s="49">
        <v>3.0238309000000001</v>
      </c>
      <c r="F1717" s="49">
        <v>3.1296854999999999</v>
      </c>
      <c r="G1717" s="49">
        <v>5</v>
      </c>
      <c r="H1717" s="49">
        <v>1663.5640000000001</v>
      </c>
      <c r="I1717" s="49">
        <v>16890.411</v>
      </c>
      <c r="J1717" s="49">
        <v>98.285870000000003</v>
      </c>
      <c r="K1717" s="49">
        <v>1.8309619999999999E-2</v>
      </c>
      <c r="L1717" s="49">
        <v>1.8223030000000001E-2</v>
      </c>
      <c r="M1717" s="49">
        <v>7.9220700000000005E-2</v>
      </c>
      <c r="N1717" s="49">
        <v>-0.10585459999999999</v>
      </c>
      <c r="O1717" s="49">
        <v>-0.2072571</v>
      </c>
      <c r="P1717" s="49">
        <v>-0.14784157000000001</v>
      </c>
      <c r="Q1717" s="49">
        <v>-0.10585459999999999</v>
      </c>
      <c r="R1717" s="49">
        <v>-6.3867629999999995E-2</v>
      </c>
      <c r="S1717" s="49">
        <v>-4.4520999999999996E-3</v>
      </c>
      <c r="T1717" s="49" t="s">
        <v>19</v>
      </c>
      <c r="W1717" s="7"/>
    </row>
    <row r="1718" spans="1:23" x14ac:dyDescent="0.25">
      <c r="A1718" s="49" t="str">
        <f t="shared" si="26"/>
        <v>41850Sierra5_11All</v>
      </c>
      <c r="B1718" s="7">
        <v>41850</v>
      </c>
      <c r="C1718" s="49">
        <v>11</v>
      </c>
      <c r="D1718" s="49" t="s">
        <v>14</v>
      </c>
      <c r="E1718" s="49">
        <v>1.2216597</v>
      </c>
      <c r="F1718" s="49">
        <v>1.2231216</v>
      </c>
      <c r="G1718" s="49">
        <v>5</v>
      </c>
      <c r="H1718" s="49">
        <v>1663.5640000000001</v>
      </c>
      <c r="I1718" s="49">
        <v>16890.411</v>
      </c>
      <c r="J1718" s="49">
        <v>87.114800000000002</v>
      </c>
      <c r="K1718" s="49">
        <v>1.2101880000000001E-2</v>
      </c>
      <c r="L1718" s="49">
        <v>1.203394E-2</v>
      </c>
      <c r="M1718" s="49">
        <v>5.2338500000000003E-2</v>
      </c>
      <c r="N1718" s="49">
        <v>-1.4618999999999999E-3</v>
      </c>
      <c r="O1718" s="49">
        <v>-6.8455180000000004E-2</v>
      </c>
      <c r="P1718" s="49">
        <v>-2.9201310000000001E-2</v>
      </c>
      <c r="Q1718" s="49">
        <v>-1.4618999999999999E-3</v>
      </c>
      <c r="R1718" s="49">
        <v>2.6277499999999999E-2</v>
      </c>
      <c r="S1718" s="49">
        <v>6.553138E-2</v>
      </c>
      <c r="T1718" s="49" t="s">
        <v>19</v>
      </c>
      <c r="W1718" s="7"/>
    </row>
    <row r="1719" spans="1:23" x14ac:dyDescent="0.25">
      <c r="A1719" s="49" t="str">
        <f t="shared" si="26"/>
        <v>41850Sierra5_5All</v>
      </c>
      <c r="B1719" s="7">
        <v>41850</v>
      </c>
      <c r="C1719" s="49">
        <v>5</v>
      </c>
      <c r="D1719" s="49" t="s">
        <v>14</v>
      </c>
      <c r="E1719" s="49">
        <v>0.75378126999999995</v>
      </c>
      <c r="F1719" s="49">
        <v>0.75371984000000003</v>
      </c>
      <c r="G1719" s="49">
        <v>5</v>
      </c>
      <c r="H1719" s="49">
        <v>1663.5640000000001</v>
      </c>
      <c r="I1719" s="49">
        <v>16890.411</v>
      </c>
      <c r="J1719" s="49">
        <v>71.556839999999994</v>
      </c>
      <c r="K1719" s="49">
        <v>5.85893E-3</v>
      </c>
      <c r="L1719" s="49">
        <v>5.7724300000000003E-3</v>
      </c>
      <c r="M1719" s="49">
        <v>2.5223700000000002E-2</v>
      </c>
      <c r="N1719" s="49">
        <v>6.143E-5</v>
      </c>
      <c r="O1719" s="49">
        <v>-3.2224910000000002E-2</v>
      </c>
      <c r="P1719" s="49">
        <v>-1.330713E-2</v>
      </c>
      <c r="Q1719" s="49">
        <v>6.143E-5</v>
      </c>
      <c r="R1719" s="49">
        <v>1.3429989999999999E-2</v>
      </c>
      <c r="S1719" s="49">
        <v>3.2347769999999998E-2</v>
      </c>
      <c r="T1719" s="49" t="s">
        <v>19</v>
      </c>
      <c r="W1719" s="7"/>
    </row>
    <row r="1720" spans="1:23" x14ac:dyDescent="0.25">
      <c r="A1720" s="49" t="str">
        <f t="shared" si="26"/>
        <v>41850Sierra5_23All</v>
      </c>
      <c r="B1720" s="7">
        <v>41850</v>
      </c>
      <c r="C1720" s="49">
        <v>23</v>
      </c>
      <c r="D1720" s="49" t="s">
        <v>14</v>
      </c>
      <c r="E1720" s="49">
        <v>1.9481109999999999</v>
      </c>
      <c r="F1720" s="49">
        <v>1.8761047</v>
      </c>
      <c r="G1720" s="49">
        <v>5</v>
      </c>
      <c r="H1720" s="49">
        <v>1663.5640000000001</v>
      </c>
      <c r="I1720" s="49">
        <v>16890.411</v>
      </c>
      <c r="J1720" s="49">
        <v>79.286739999999995</v>
      </c>
      <c r="K1720" s="49">
        <v>1.3482020000000001E-2</v>
      </c>
      <c r="L1720" s="49">
        <v>1.332145E-2</v>
      </c>
      <c r="M1720" s="49">
        <v>5.8124799999999997E-2</v>
      </c>
      <c r="N1720" s="49">
        <v>7.2006299999999995E-2</v>
      </c>
      <c r="O1720" s="49">
        <v>-2.3934400000000002E-3</v>
      </c>
      <c r="P1720" s="49">
        <v>4.120016E-2</v>
      </c>
      <c r="Q1720" s="49">
        <v>7.2006299999999995E-2</v>
      </c>
      <c r="R1720" s="49">
        <v>0.10281244</v>
      </c>
      <c r="S1720" s="49">
        <v>0.14640603999999999</v>
      </c>
      <c r="T1720" s="49" t="s">
        <v>19</v>
      </c>
      <c r="W1720" s="7"/>
    </row>
    <row r="1721" spans="1:23" x14ac:dyDescent="0.25">
      <c r="A1721" s="49" t="str">
        <f t="shared" si="26"/>
        <v>41850Sierra5_21All</v>
      </c>
      <c r="B1721" s="7">
        <v>41850</v>
      </c>
      <c r="C1721" s="49">
        <v>21</v>
      </c>
      <c r="D1721" s="49" t="s">
        <v>14</v>
      </c>
      <c r="E1721" s="49">
        <v>2.7724723999999998</v>
      </c>
      <c r="F1721" s="49">
        <v>2.7247327000000001</v>
      </c>
      <c r="G1721" s="49">
        <v>5</v>
      </c>
      <c r="H1721" s="49">
        <v>1663.5640000000001</v>
      </c>
      <c r="I1721" s="49">
        <v>16890.411</v>
      </c>
      <c r="J1721" s="49">
        <v>86.757779999999997</v>
      </c>
      <c r="K1721" s="49">
        <v>1.5769160000000001E-2</v>
      </c>
      <c r="L1721" s="49">
        <v>1.613612E-2</v>
      </c>
      <c r="M1721" s="49">
        <v>6.9186700000000004E-2</v>
      </c>
      <c r="N1721" s="49">
        <v>4.7739700000000003E-2</v>
      </c>
      <c r="O1721" s="49">
        <v>-4.0819279999999999E-2</v>
      </c>
      <c r="P1721" s="49">
        <v>1.1070750000000001E-2</v>
      </c>
      <c r="Q1721" s="49">
        <v>4.7739700000000003E-2</v>
      </c>
      <c r="R1721" s="49">
        <v>8.4408650000000002E-2</v>
      </c>
      <c r="S1721" s="49">
        <v>0.13629868000000001</v>
      </c>
      <c r="T1721" s="49" t="s">
        <v>19</v>
      </c>
      <c r="W1721" s="7"/>
    </row>
    <row r="1722" spans="1:23" x14ac:dyDescent="0.25">
      <c r="A1722" s="49" t="str">
        <f t="shared" si="26"/>
        <v>41850Sierra5_10All</v>
      </c>
      <c r="B1722" s="7">
        <v>41850</v>
      </c>
      <c r="C1722" s="49">
        <v>10</v>
      </c>
      <c r="D1722" s="49" t="s">
        <v>14</v>
      </c>
      <c r="E1722" s="49">
        <v>1.0892879</v>
      </c>
      <c r="F1722" s="49">
        <v>1.0918612000000001</v>
      </c>
      <c r="G1722" s="49">
        <v>5</v>
      </c>
      <c r="H1722" s="49">
        <v>1663.5640000000001</v>
      </c>
      <c r="I1722" s="49">
        <v>16890.411</v>
      </c>
      <c r="J1722" s="49">
        <v>81.771910000000005</v>
      </c>
      <c r="K1722" s="49">
        <v>1.0495910000000001E-2</v>
      </c>
      <c r="L1722" s="49">
        <v>1.023692E-2</v>
      </c>
      <c r="M1722" s="49">
        <v>4.4964200000000003E-2</v>
      </c>
      <c r="N1722" s="49">
        <v>-2.5733000000000002E-3</v>
      </c>
      <c r="O1722" s="49">
        <v>-6.0127479999999997E-2</v>
      </c>
      <c r="P1722" s="49">
        <v>-2.640433E-2</v>
      </c>
      <c r="Q1722" s="49">
        <v>-2.5733000000000002E-3</v>
      </c>
      <c r="R1722" s="49">
        <v>2.1257729999999999E-2</v>
      </c>
      <c r="S1722" s="49">
        <v>5.4980880000000003E-2</v>
      </c>
      <c r="T1722" s="49" t="s">
        <v>19</v>
      </c>
      <c r="W1722" s="7"/>
    </row>
    <row r="1723" spans="1:23" x14ac:dyDescent="0.25">
      <c r="A1723" s="49" t="str">
        <f t="shared" si="26"/>
        <v>41850Sierra5_14All</v>
      </c>
      <c r="B1723" s="7">
        <v>41850</v>
      </c>
      <c r="C1723" s="49">
        <v>14</v>
      </c>
      <c r="D1723" s="49" t="s">
        <v>14</v>
      </c>
      <c r="E1723" s="49">
        <v>2.0596993000000001</v>
      </c>
      <c r="F1723" s="49">
        <v>1.9217483</v>
      </c>
      <c r="G1723" s="49">
        <v>5</v>
      </c>
      <c r="H1723" s="49">
        <v>1663.5640000000001</v>
      </c>
      <c r="I1723" s="49">
        <v>16890.411</v>
      </c>
      <c r="J1723" s="49">
        <v>95.293369999999996</v>
      </c>
      <c r="K1723" s="49">
        <v>1.7492489999999999E-2</v>
      </c>
      <c r="L1723" s="49">
        <v>1.586599E-2</v>
      </c>
      <c r="M1723" s="49">
        <v>7.2437100000000004E-2</v>
      </c>
      <c r="N1723" s="49">
        <v>0.13795099999999999</v>
      </c>
      <c r="O1723" s="49">
        <v>4.5231510000000003E-2</v>
      </c>
      <c r="P1723" s="49">
        <v>9.9559339999999996E-2</v>
      </c>
      <c r="Q1723" s="49">
        <v>0.13795099999999999</v>
      </c>
      <c r="R1723" s="49">
        <v>0.17634266000000001</v>
      </c>
      <c r="S1723" s="49">
        <v>0.23067049000000001</v>
      </c>
      <c r="T1723" s="49" t="s">
        <v>19</v>
      </c>
      <c r="W1723" s="7"/>
    </row>
    <row r="1724" spans="1:23" x14ac:dyDescent="0.25">
      <c r="A1724" s="49" t="str">
        <f t="shared" si="26"/>
        <v>41850Sierra5_15All</v>
      </c>
      <c r="B1724" s="7">
        <v>41850</v>
      </c>
      <c r="C1724" s="49">
        <v>15</v>
      </c>
      <c r="D1724" s="49" t="s">
        <v>14</v>
      </c>
      <c r="E1724" s="49">
        <v>2.4024123999999998</v>
      </c>
      <c r="F1724" s="49">
        <v>1.9275628</v>
      </c>
      <c r="G1724" s="49">
        <v>5</v>
      </c>
      <c r="H1724" s="49">
        <v>1663.5640000000001</v>
      </c>
      <c r="I1724" s="49">
        <v>16890.411</v>
      </c>
      <c r="J1724" s="49">
        <v>96.393439999999998</v>
      </c>
      <c r="K1724" s="49">
        <v>1.8122610000000001E-2</v>
      </c>
      <c r="L1724" s="49">
        <v>1.4952180000000001E-2</v>
      </c>
      <c r="M1724" s="49">
        <v>7.2078400000000001E-2</v>
      </c>
      <c r="N1724" s="49">
        <v>0.47484959999999998</v>
      </c>
      <c r="O1724" s="49">
        <v>0.38258924999999999</v>
      </c>
      <c r="P1724" s="49">
        <v>0.43664805000000001</v>
      </c>
      <c r="Q1724" s="49">
        <v>0.47484959999999998</v>
      </c>
      <c r="R1724" s="49">
        <v>0.51305115000000001</v>
      </c>
      <c r="S1724" s="49">
        <v>0.56710994999999997</v>
      </c>
      <c r="T1724" s="49" t="s">
        <v>19</v>
      </c>
      <c r="W1724" s="7"/>
    </row>
    <row r="1725" spans="1:23" x14ac:dyDescent="0.25">
      <c r="A1725" s="49" t="str">
        <f t="shared" si="26"/>
        <v>41850Sierra5_13All</v>
      </c>
      <c r="B1725" s="7">
        <v>41850</v>
      </c>
      <c r="C1725" s="49">
        <v>13</v>
      </c>
      <c r="D1725" s="49" t="s">
        <v>14</v>
      </c>
      <c r="E1725" s="49">
        <v>1.7357412000000001</v>
      </c>
      <c r="F1725" s="49">
        <v>1.7181029999999999</v>
      </c>
      <c r="G1725" s="49">
        <v>5</v>
      </c>
      <c r="H1725" s="49">
        <v>1663.5640000000001</v>
      </c>
      <c r="I1725" s="49">
        <v>16890.411</v>
      </c>
      <c r="J1725" s="49">
        <v>93.664760000000001</v>
      </c>
      <c r="K1725" s="49">
        <v>1.5980950000000001E-2</v>
      </c>
      <c r="L1725" s="49">
        <v>1.5280520000000001E-2</v>
      </c>
      <c r="M1725" s="49">
        <v>6.7812600000000001E-2</v>
      </c>
      <c r="N1725" s="49">
        <v>1.76382E-2</v>
      </c>
      <c r="O1725" s="49">
        <v>-6.9161929999999996E-2</v>
      </c>
      <c r="P1725" s="49">
        <v>-1.8302479999999999E-2</v>
      </c>
      <c r="Q1725" s="49">
        <v>1.76382E-2</v>
      </c>
      <c r="R1725" s="49">
        <v>5.3578880000000002E-2</v>
      </c>
      <c r="S1725" s="49">
        <v>0.10443833</v>
      </c>
      <c r="T1725" s="49" t="s">
        <v>19</v>
      </c>
      <c r="W1725" s="7"/>
    </row>
    <row r="1726" spans="1:23" x14ac:dyDescent="0.25">
      <c r="A1726" s="49" t="str">
        <f t="shared" si="26"/>
        <v>41850Sierra5_22All</v>
      </c>
      <c r="B1726" s="7">
        <v>41850</v>
      </c>
      <c r="C1726" s="49">
        <v>22</v>
      </c>
      <c r="D1726" s="49" t="s">
        <v>14</v>
      </c>
      <c r="E1726" s="49">
        <v>2.4331065999999999</v>
      </c>
      <c r="F1726" s="49">
        <v>2.3878957999999999</v>
      </c>
      <c r="G1726" s="49">
        <v>5</v>
      </c>
      <c r="H1726" s="49">
        <v>1663.5640000000001</v>
      </c>
      <c r="I1726" s="49">
        <v>16890.411</v>
      </c>
      <c r="J1726" s="49">
        <v>83.522189999999995</v>
      </c>
      <c r="K1726" s="49">
        <v>1.47878E-2</v>
      </c>
      <c r="L1726" s="49">
        <v>1.528583E-2</v>
      </c>
      <c r="M1726" s="49">
        <v>6.5217999999999998E-2</v>
      </c>
      <c r="N1726" s="49">
        <v>4.5210800000000002E-2</v>
      </c>
      <c r="O1726" s="49">
        <v>-3.8268240000000002E-2</v>
      </c>
      <c r="P1726" s="49">
        <v>1.064526E-2</v>
      </c>
      <c r="Q1726" s="49">
        <v>4.5210800000000002E-2</v>
      </c>
      <c r="R1726" s="49">
        <v>7.9776340000000001E-2</v>
      </c>
      <c r="S1726" s="49">
        <v>0.12868984</v>
      </c>
      <c r="T1726" s="49" t="s">
        <v>19</v>
      </c>
      <c r="W1726" s="7"/>
    </row>
    <row r="1727" spans="1:23" x14ac:dyDescent="0.25">
      <c r="A1727" s="49" t="str">
        <f t="shared" si="26"/>
        <v>41850Sierra5_9All</v>
      </c>
      <c r="B1727" s="7">
        <v>41850</v>
      </c>
      <c r="C1727" s="49">
        <v>9</v>
      </c>
      <c r="D1727" s="49" t="s">
        <v>14</v>
      </c>
      <c r="E1727" s="49">
        <v>1.021269</v>
      </c>
      <c r="F1727" s="49">
        <v>1.0003237</v>
      </c>
      <c r="G1727" s="49">
        <v>5</v>
      </c>
      <c r="H1727" s="49">
        <v>1663.5640000000001</v>
      </c>
      <c r="I1727" s="49">
        <v>16890.411</v>
      </c>
      <c r="J1727" s="49">
        <v>77.350520000000003</v>
      </c>
      <c r="K1727" s="49">
        <v>8.6380499999999995E-3</v>
      </c>
      <c r="L1727" s="49">
        <v>8.4485800000000007E-3</v>
      </c>
      <c r="M1727" s="49">
        <v>3.7055699999999997E-2</v>
      </c>
      <c r="N1727" s="49">
        <v>2.09453E-2</v>
      </c>
      <c r="O1727" s="49">
        <v>-2.6485999999999999E-2</v>
      </c>
      <c r="P1727" s="49">
        <v>1.3057800000000001E-3</v>
      </c>
      <c r="Q1727" s="49">
        <v>2.09453E-2</v>
      </c>
      <c r="R1727" s="49">
        <v>4.0584820000000001E-2</v>
      </c>
      <c r="S1727" s="49">
        <v>6.8376599999999996E-2</v>
      </c>
      <c r="T1727" s="49" t="s">
        <v>19</v>
      </c>
      <c r="W1727" s="7"/>
    </row>
    <row r="1728" spans="1:23" x14ac:dyDescent="0.25">
      <c r="A1728" s="49" t="str">
        <f t="shared" si="26"/>
        <v>41850Sierra5_20All</v>
      </c>
      <c r="B1728" s="7">
        <v>41850</v>
      </c>
      <c r="C1728" s="49">
        <v>20</v>
      </c>
      <c r="D1728" s="49" t="s">
        <v>14</v>
      </c>
      <c r="E1728" s="49">
        <v>3.0330822999999998</v>
      </c>
      <c r="F1728" s="49">
        <v>2.9164685000000001</v>
      </c>
      <c r="G1728" s="49">
        <v>5</v>
      </c>
      <c r="H1728" s="49">
        <v>1663.5640000000001</v>
      </c>
      <c r="I1728" s="49">
        <v>16890.411</v>
      </c>
      <c r="J1728" s="49">
        <v>91.60042</v>
      </c>
      <c r="K1728" s="49">
        <v>1.7275100000000002E-2</v>
      </c>
      <c r="L1728" s="49">
        <v>1.6542560000000001E-2</v>
      </c>
      <c r="M1728" s="49">
        <v>7.3356099999999994E-2</v>
      </c>
      <c r="N1728" s="49">
        <v>0.1166138</v>
      </c>
      <c r="O1728" s="49">
        <v>2.271799E-2</v>
      </c>
      <c r="P1728" s="49">
        <v>7.7735070000000003E-2</v>
      </c>
      <c r="Q1728" s="49">
        <v>0.1166138</v>
      </c>
      <c r="R1728" s="49">
        <v>0.15549252999999999</v>
      </c>
      <c r="S1728" s="49">
        <v>0.21050961000000001</v>
      </c>
      <c r="T1728" s="49" t="s">
        <v>19</v>
      </c>
      <c r="W1728" s="7"/>
    </row>
    <row r="1729" spans="1:23" x14ac:dyDescent="0.25">
      <c r="A1729" s="49" t="str">
        <f t="shared" si="26"/>
        <v>41850Sierra5_3All</v>
      </c>
      <c r="B1729" s="7">
        <v>41850</v>
      </c>
      <c r="C1729" s="49">
        <v>3</v>
      </c>
      <c r="D1729" s="49" t="s">
        <v>14</v>
      </c>
      <c r="E1729" s="49">
        <v>0.83114273000000005</v>
      </c>
      <c r="F1729" s="49">
        <v>0.82290907000000002</v>
      </c>
      <c r="G1729" s="49">
        <v>5</v>
      </c>
      <c r="H1729" s="49">
        <v>1663.5640000000001</v>
      </c>
      <c r="I1729" s="49">
        <v>16890.411</v>
      </c>
      <c r="J1729" s="49">
        <v>73.078789999999998</v>
      </c>
      <c r="K1729" s="49">
        <v>6.6074000000000003E-3</v>
      </c>
      <c r="L1729" s="49">
        <v>6.11058E-3</v>
      </c>
      <c r="M1729" s="49">
        <v>2.7603900000000001E-2</v>
      </c>
      <c r="N1729" s="49">
        <v>8.2336600000000003E-3</v>
      </c>
      <c r="O1729" s="49">
        <v>-2.7099330000000001E-2</v>
      </c>
      <c r="P1729" s="49">
        <v>-6.3964099999999999E-3</v>
      </c>
      <c r="Q1729" s="49">
        <v>8.2336600000000003E-3</v>
      </c>
      <c r="R1729" s="49">
        <v>2.2863729999999999E-2</v>
      </c>
      <c r="S1729" s="49">
        <v>4.3566649999999998E-2</v>
      </c>
      <c r="T1729" s="49" t="s">
        <v>19</v>
      </c>
      <c r="W1729" s="7"/>
    </row>
    <row r="1730" spans="1:23" x14ac:dyDescent="0.25">
      <c r="A1730" s="49" t="str">
        <f t="shared" si="26"/>
        <v>41850Sierra6+7_20All</v>
      </c>
      <c r="B1730" s="7">
        <v>41850</v>
      </c>
      <c r="C1730" s="49">
        <v>20</v>
      </c>
      <c r="D1730" s="49" t="s">
        <v>14</v>
      </c>
      <c r="E1730" s="49">
        <v>3.0330822999999998</v>
      </c>
      <c r="F1730" s="49">
        <v>3.3412478000000001</v>
      </c>
      <c r="G1730" s="49" t="s">
        <v>69</v>
      </c>
      <c r="H1730" s="49">
        <v>3393.59</v>
      </c>
      <c r="I1730" s="49">
        <v>16890.411</v>
      </c>
      <c r="J1730" s="49">
        <v>91.60042</v>
      </c>
      <c r="K1730" s="49">
        <v>1.7275100000000002E-2</v>
      </c>
      <c r="L1730" s="49">
        <v>1.7909990000000001E-2</v>
      </c>
      <c r="M1730" s="49">
        <v>6.5792000000000003E-2</v>
      </c>
      <c r="N1730" s="49">
        <v>-0.30816549999999998</v>
      </c>
      <c r="O1730" s="49">
        <v>-0.39237926000000001</v>
      </c>
      <c r="P1730" s="49">
        <v>-0.34303526000000001</v>
      </c>
      <c r="Q1730" s="49">
        <v>-0.30816549999999998</v>
      </c>
      <c r="R1730" s="49">
        <v>-0.27329574000000001</v>
      </c>
      <c r="S1730" s="49">
        <v>-0.22395174000000001</v>
      </c>
      <c r="T1730" s="49" t="s">
        <v>19</v>
      </c>
      <c r="W1730" s="7"/>
    </row>
    <row r="1731" spans="1:23" x14ac:dyDescent="0.25">
      <c r="A1731" s="49" t="str">
        <f t="shared" ref="A1731:A1794" si="27">CONCATENATE(B1731,D1731,G1731,"_",C1731,T1731)</f>
        <v>41850Sierra6+7_4All</v>
      </c>
      <c r="B1731" s="7">
        <v>41850</v>
      </c>
      <c r="C1731" s="49">
        <v>4</v>
      </c>
      <c r="D1731" s="49" t="s">
        <v>14</v>
      </c>
      <c r="E1731" s="49">
        <v>0.76523434999999995</v>
      </c>
      <c r="F1731" s="49">
        <v>0.78624185999999996</v>
      </c>
      <c r="G1731" s="49" t="s">
        <v>69</v>
      </c>
      <c r="H1731" s="49">
        <v>3393.59</v>
      </c>
      <c r="I1731" s="49">
        <v>16890.411</v>
      </c>
      <c r="J1731" s="49">
        <v>72.63552</v>
      </c>
      <c r="K1731" s="49">
        <v>5.9879599999999996E-3</v>
      </c>
      <c r="L1731" s="49">
        <v>5.6895100000000001E-3</v>
      </c>
      <c r="M1731" s="49">
        <v>2.5913100000000001E-2</v>
      </c>
      <c r="N1731" s="49">
        <v>-2.100751E-2</v>
      </c>
      <c r="O1731" s="49">
        <v>-5.417628E-2</v>
      </c>
      <c r="P1731" s="49">
        <v>-3.474145E-2</v>
      </c>
      <c r="Q1731" s="49">
        <v>-2.100751E-2</v>
      </c>
      <c r="R1731" s="49">
        <v>-7.27357E-3</v>
      </c>
      <c r="S1731" s="49">
        <v>1.216126E-2</v>
      </c>
      <c r="T1731" s="49" t="s">
        <v>19</v>
      </c>
      <c r="W1731" s="7"/>
    </row>
    <row r="1732" spans="1:23" x14ac:dyDescent="0.25">
      <c r="A1732" s="49" t="str">
        <f t="shared" si="27"/>
        <v>41850Sierra6+7_3All</v>
      </c>
      <c r="B1732" s="7">
        <v>41850</v>
      </c>
      <c r="C1732" s="49">
        <v>3</v>
      </c>
      <c r="D1732" s="49" t="s">
        <v>14</v>
      </c>
      <c r="E1732" s="49">
        <v>0.83114273000000005</v>
      </c>
      <c r="F1732" s="49">
        <v>0.85821407000000005</v>
      </c>
      <c r="G1732" s="49" t="s">
        <v>69</v>
      </c>
      <c r="H1732" s="49">
        <v>3393.59</v>
      </c>
      <c r="I1732" s="49">
        <v>16890.411</v>
      </c>
      <c r="J1732" s="49">
        <v>73.078789999999998</v>
      </c>
      <c r="K1732" s="49">
        <v>6.6074000000000003E-3</v>
      </c>
      <c r="L1732" s="49">
        <v>6.64585E-3</v>
      </c>
      <c r="M1732" s="49">
        <v>2.8366300000000001E-2</v>
      </c>
      <c r="N1732" s="49">
        <v>-2.7071339999999999E-2</v>
      </c>
      <c r="O1732" s="49">
        <v>-6.3380199999999998E-2</v>
      </c>
      <c r="P1732" s="49">
        <v>-4.2105480000000001E-2</v>
      </c>
      <c r="Q1732" s="49">
        <v>-2.7071339999999999E-2</v>
      </c>
      <c r="R1732" s="49">
        <v>-1.20372E-2</v>
      </c>
      <c r="S1732" s="49">
        <v>9.2375200000000008E-3</v>
      </c>
      <c r="T1732" s="49" t="s">
        <v>19</v>
      </c>
      <c r="W1732" s="7"/>
    </row>
    <row r="1733" spans="1:23" x14ac:dyDescent="0.25">
      <c r="A1733" s="49" t="str">
        <f t="shared" si="27"/>
        <v>41850Sierra6+7_15All</v>
      </c>
      <c r="B1733" s="7">
        <v>41850</v>
      </c>
      <c r="C1733" s="49">
        <v>15</v>
      </c>
      <c r="D1733" s="49" t="s">
        <v>14</v>
      </c>
      <c r="E1733" s="49">
        <v>2.4024123999999998</v>
      </c>
      <c r="F1733" s="49">
        <v>2.1617063999999999</v>
      </c>
      <c r="G1733" s="49" t="s">
        <v>69</v>
      </c>
      <c r="H1733" s="49">
        <v>3393.59</v>
      </c>
      <c r="I1733" s="49">
        <v>16890.411</v>
      </c>
      <c r="J1733" s="49">
        <v>96.393439999999998</v>
      </c>
      <c r="K1733" s="49">
        <v>1.8122610000000001E-2</v>
      </c>
      <c r="L1733" s="49">
        <v>1.6391280000000001E-2</v>
      </c>
      <c r="M1733" s="49">
        <v>6.6042199999999995E-2</v>
      </c>
      <c r="N1733" s="49">
        <v>0.240706</v>
      </c>
      <c r="O1733" s="49">
        <v>0.15617197999999999</v>
      </c>
      <c r="P1733" s="49">
        <v>0.20570363</v>
      </c>
      <c r="Q1733" s="49">
        <v>0.240706</v>
      </c>
      <c r="R1733" s="49">
        <v>0.27570836999999998</v>
      </c>
      <c r="S1733" s="49">
        <v>0.32524002000000002</v>
      </c>
      <c r="T1733" s="49" t="s">
        <v>19</v>
      </c>
      <c r="W1733" s="7"/>
    </row>
    <row r="1734" spans="1:23" x14ac:dyDescent="0.25">
      <c r="A1734" s="49" t="str">
        <f t="shared" si="27"/>
        <v>41850Sierra6+7_23All</v>
      </c>
      <c r="B1734" s="7">
        <v>41850</v>
      </c>
      <c r="C1734" s="49">
        <v>23</v>
      </c>
      <c r="D1734" s="49" t="s">
        <v>14</v>
      </c>
      <c r="E1734" s="49">
        <v>1.9481109999999999</v>
      </c>
      <c r="F1734" s="49">
        <v>1.8981138</v>
      </c>
      <c r="G1734" s="49" t="s">
        <v>69</v>
      </c>
      <c r="H1734" s="49">
        <v>3393.59</v>
      </c>
      <c r="I1734" s="49">
        <v>16890.411</v>
      </c>
      <c r="J1734" s="49">
        <v>79.286739999999995</v>
      </c>
      <c r="K1734" s="49">
        <v>1.3482020000000001E-2</v>
      </c>
      <c r="L1734" s="49">
        <v>1.2988629999999999E-2</v>
      </c>
      <c r="M1734" s="49">
        <v>5.1561599999999999E-2</v>
      </c>
      <c r="N1734" s="49">
        <v>4.9997199999999999E-2</v>
      </c>
      <c r="O1734" s="49">
        <v>-1.6001649999999999E-2</v>
      </c>
      <c r="P1734" s="49">
        <v>2.266955E-2</v>
      </c>
      <c r="Q1734" s="49">
        <v>4.9997199999999999E-2</v>
      </c>
      <c r="R1734" s="49">
        <v>7.7324850000000001E-2</v>
      </c>
      <c r="S1734" s="49">
        <v>0.11599605</v>
      </c>
      <c r="T1734" s="49" t="s">
        <v>19</v>
      </c>
      <c r="W1734" s="7"/>
    </row>
    <row r="1735" spans="1:23" x14ac:dyDescent="0.25">
      <c r="A1735" s="49" t="str">
        <f t="shared" si="27"/>
        <v>41850Sierra6+7_5All</v>
      </c>
      <c r="B1735" s="7">
        <v>41850</v>
      </c>
      <c r="C1735" s="49">
        <v>5</v>
      </c>
      <c r="D1735" s="49" t="s">
        <v>14</v>
      </c>
      <c r="E1735" s="49">
        <v>0.75378126999999995</v>
      </c>
      <c r="F1735" s="49">
        <v>0.74656593999999998</v>
      </c>
      <c r="G1735" s="49" t="s">
        <v>69</v>
      </c>
      <c r="H1735" s="49">
        <v>3393.59</v>
      </c>
      <c r="I1735" s="49">
        <v>16890.411</v>
      </c>
      <c r="J1735" s="49">
        <v>71.556839999999994</v>
      </c>
      <c r="K1735" s="49">
        <v>5.85893E-3</v>
      </c>
      <c r="L1735" s="49">
        <v>5.5777999999999999E-3</v>
      </c>
      <c r="M1735" s="49">
        <v>2.44195E-2</v>
      </c>
      <c r="N1735" s="49">
        <v>7.2153299999999998E-3</v>
      </c>
      <c r="O1735" s="49">
        <v>-2.4041630000000001E-2</v>
      </c>
      <c r="P1735" s="49">
        <v>-5.7270100000000003E-3</v>
      </c>
      <c r="Q1735" s="49">
        <v>7.2153299999999998E-3</v>
      </c>
      <c r="R1735" s="49">
        <v>2.0157660000000001E-2</v>
      </c>
      <c r="S1735" s="49">
        <v>3.8472289999999999E-2</v>
      </c>
      <c r="T1735" s="49" t="s">
        <v>19</v>
      </c>
      <c r="W1735" s="7"/>
    </row>
    <row r="1736" spans="1:23" x14ac:dyDescent="0.25">
      <c r="A1736" s="49" t="str">
        <f t="shared" si="27"/>
        <v>41850Sierra6+7_6All</v>
      </c>
      <c r="B1736" s="7">
        <v>41850</v>
      </c>
      <c r="C1736" s="49">
        <v>6</v>
      </c>
      <c r="D1736" s="49" t="s">
        <v>14</v>
      </c>
      <c r="E1736" s="49">
        <v>0.78589841000000005</v>
      </c>
      <c r="F1736" s="49">
        <v>0.77508540000000004</v>
      </c>
      <c r="G1736" s="49" t="s">
        <v>69</v>
      </c>
      <c r="H1736" s="49">
        <v>3393.59</v>
      </c>
      <c r="I1736" s="49">
        <v>16890.411</v>
      </c>
      <c r="J1736" s="49">
        <v>69.185730000000007</v>
      </c>
      <c r="K1736" s="49">
        <v>6.0419499999999999E-3</v>
      </c>
      <c r="L1736" s="49">
        <v>5.34499E-3</v>
      </c>
      <c r="M1736" s="49">
        <v>2.4853799999999999E-2</v>
      </c>
      <c r="N1736" s="49">
        <v>1.081301E-2</v>
      </c>
      <c r="O1736" s="49">
        <v>-2.099985E-2</v>
      </c>
      <c r="P1736" s="49">
        <v>-2.3595000000000001E-3</v>
      </c>
      <c r="Q1736" s="49">
        <v>1.081301E-2</v>
      </c>
      <c r="R1736" s="49">
        <v>2.398552E-2</v>
      </c>
      <c r="S1736" s="49">
        <v>4.2625870000000003E-2</v>
      </c>
      <c r="T1736" s="49" t="s">
        <v>19</v>
      </c>
      <c r="W1736" s="7"/>
    </row>
    <row r="1737" spans="1:23" x14ac:dyDescent="0.25">
      <c r="A1737" s="49" t="str">
        <f t="shared" si="27"/>
        <v>41850Sierra6+7_2All</v>
      </c>
      <c r="B1737" s="7">
        <v>41850</v>
      </c>
      <c r="C1737" s="49">
        <v>2</v>
      </c>
      <c r="D1737" s="49" t="s">
        <v>14</v>
      </c>
      <c r="E1737" s="49">
        <v>0.93367526999999995</v>
      </c>
      <c r="F1737" s="49">
        <v>0.94056017000000003</v>
      </c>
      <c r="G1737" s="49" t="s">
        <v>69</v>
      </c>
      <c r="H1737" s="49">
        <v>3393.59</v>
      </c>
      <c r="I1737" s="49">
        <v>16890.411</v>
      </c>
      <c r="J1737" s="49">
        <v>71.864620000000002</v>
      </c>
      <c r="K1737" s="49">
        <v>7.4999100000000003E-3</v>
      </c>
      <c r="L1737" s="49">
        <v>7.3240199999999997E-3</v>
      </c>
      <c r="M1737" s="49">
        <v>3.1080900000000002E-2</v>
      </c>
      <c r="N1737" s="49">
        <v>-6.8849000000000002E-3</v>
      </c>
      <c r="O1737" s="49">
        <v>-4.666845E-2</v>
      </c>
      <c r="P1737" s="49">
        <v>-2.3357780000000002E-2</v>
      </c>
      <c r="Q1737" s="49">
        <v>-6.8849000000000002E-3</v>
      </c>
      <c r="R1737" s="49">
        <v>9.5879799999999994E-3</v>
      </c>
      <c r="S1737" s="49">
        <v>3.2898650000000002E-2</v>
      </c>
      <c r="T1737" s="49" t="s">
        <v>19</v>
      </c>
      <c r="W1737" s="7"/>
    </row>
    <row r="1738" spans="1:23" x14ac:dyDescent="0.25">
      <c r="A1738" s="49" t="str">
        <f t="shared" si="27"/>
        <v>41850Sierra6+7_16All</v>
      </c>
      <c r="B1738" s="7">
        <v>41850</v>
      </c>
      <c r="C1738" s="49">
        <v>16</v>
      </c>
      <c r="D1738" s="49" t="s">
        <v>14</v>
      </c>
      <c r="E1738" s="49">
        <v>2.7183486000000001</v>
      </c>
      <c r="F1738" s="49">
        <v>2.0958986999999998</v>
      </c>
      <c r="G1738" s="49" t="s">
        <v>69</v>
      </c>
      <c r="H1738" s="49">
        <v>3393.59</v>
      </c>
      <c r="I1738" s="49">
        <v>16890.411</v>
      </c>
      <c r="J1738" s="49">
        <v>97.550280000000001</v>
      </c>
      <c r="K1738" s="49">
        <v>1.8593269999999999E-2</v>
      </c>
      <c r="L1738" s="49">
        <v>1.4209579999999999E-2</v>
      </c>
      <c r="M1738" s="49">
        <v>6.5376199999999995E-2</v>
      </c>
      <c r="N1738" s="49">
        <v>0.6224499</v>
      </c>
      <c r="O1738" s="49">
        <v>0.53876835999999995</v>
      </c>
      <c r="P1738" s="49">
        <v>0.58780051</v>
      </c>
      <c r="Q1738" s="49">
        <v>0.6224499</v>
      </c>
      <c r="R1738" s="49">
        <v>0.65709929</v>
      </c>
      <c r="S1738" s="49">
        <v>0.70613144000000005</v>
      </c>
      <c r="T1738" s="49" t="s">
        <v>19</v>
      </c>
      <c r="W1738" s="7"/>
    </row>
    <row r="1739" spans="1:23" x14ac:dyDescent="0.25">
      <c r="A1739" s="49" t="str">
        <f t="shared" si="27"/>
        <v>41850Sierra6+7_12All</v>
      </c>
      <c r="B1739" s="7">
        <v>41850</v>
      </c>
      <c r="C1739" s="49">
        <v>12</v>
      </c>
      <c r="D1739" s="49" t="s">
        <v>14</v>
      </c>
      <c r="E1739" s="49">
        <v>1.4482785</v>
      </c>
      <c r="F1739" s="49">
        <v>1.4245722999999999</v>
      </c>
      <c r="G1739" s="49" t="s">
        <v>69</v>
      </c>
      <c r="H1739" s="49">
        <v>3393.59</v>
      </c>
      <c r="I1739" s="49">
        <v>16890.411</v>
      </c>
      <c r="J1739" s="49">
        <v>90.772189999999995</v>
      </c>
      <c r="K1739" s="49">
        <v>1.4126420000000001E-2</v>
      </c>
      <c r="L1739" s="49">
        <v>1.36629E-2</v>
      </c>
      <c r="M1739" s="49">
        <v>5.2689899999999998E-2</v>
      </c>
      <c r="N1739" s="49">
        <v>2.37062E-2</v>
      </c>
      <c r="O1739" s="49">
        <v>-4.3736869999999997E-2</v>
      </c>
      <c r="P1739" s="49">
        <v>-4.2194499999999996E-3</v>
      </c>
      <c r="Q1739" s="49">
        <v>2.37062E-2</v>
      </c>
      <c r="R1739" s="49">
        <v>5.163185E-2</v>
      </c>
      <c r="S1739" s="49">
        <v>9.1149270000000004E-2</v>
      </c>
      <c r="T1739" s="49" t="s">
        <v>19</v>
      </c>
      <c r="W1739" s="7"/>
    </row>
    <row r="1740" spans="1:23" x14ac:dyDescent="0.25">
      <c r="A1740" s="49" t="str">
        <f t="shared" si="27"/>
        <v>41850Sierra6+7_24All</v>
      </c>
      <c r="B1740" s="7">
        <v>41850</v>
      </c>
      <c r="C1740" s="49">
        <v>24</v>
      </c>
      <c r="D1740" s="49" t="s">
        <v>14</v>
      </c>
      <c r="E1740" s="49">
        <v>1.4431799000000001</v>
      </c>
      <c r="F1740" s="49">
        <v>1.4332942</v>
      </c>
      <c r="G1740" s="49" t="s">
        <v>69</v>
      </c>
      <c r="H1740" s="49">
        <v>3393.59</v>
      </c>
      <c r="I1740" s="49">
        <v>16890.411</v>
      </c>
      <c r="J1740" s="49">
        <v>76.444249999999997</v>
      </c>
      <c r="K1740" s="49">
        <v>1.124963E-2</v>
      </c>
      <c r="L1740" s="49">
        <v>1.0678480000000001E-2</v>
      </c>
      <c r="M1740" s="49">
        <v>4.3317099999999997E-2</v>
      </c>
      <c r="N1740" s="49">
        <v>9.8857000000000007E-3</v>
      </c>
      <c r="O1740" s="49">
        <v>-4.556019E-2</v>
      </c>
      <c r="P1740" s="49">
        <v>-1.307236E-2</v>
      </c>
      <c r="Q1740" s="49">
        <v>9.8857000000000007E-3</v>
      </c>
      <c r="R1740" s="49">
        <v>3.284376E-2</v>
      </c>
      <c r="S1740" s="49">
        <v>6.5331589999999995E-2</v>
      </c>
      <c r="T1740" s="49" t="s">
        <v>19</v>
      </c>
      <c r="W1740" s="7"/>
    </row>
    <row r="1741" spans="1:23" x14ac:dyDescent="0.25">
      <c r="A1741" s="49" t="str">
        <f t="shared" si="27"/>
        <v>41850Sierra6+7_19All</v>
      </c>
      <c r="B1741" s="7">
        <v>41850</v>
      </c>
      <c r="C1741" s="49">
        <v>19</v>
      </c>
      <c r="D1741" s="49" t="s">
        <v>14</v>
      </c>
      <c r="E1741" s="49">
        <v>3.2159648999999999</v>
      </c>
      <c r="F1741" s="49">
        <v>3.3368625000000001</v>
      </c>
      <c r="G1741" s="49" t="s">
        <v>69</v>
      </c>
      <c r="H1741" s="49">
        <v>3393.59</v>
      </c>
      <c r="I1741" s="49">
        <v>16890.411</v>
      </c>
      <c r="J1741" s="49">
        <v>95.17886</v>
      </c>
      <c r="K1741" s="49">
        <v>1.791705E-2</v>
      </c>
      <c r="L1741" s="49">
        <v>1.7324679999999999E-2</v>
      </c>
      <c r="M1741" s="49">
        <v>6.6712900000000006E-2</v>
      </c>
      <c r="N1741" s="49">
        <v>-0.12089759999999999</v>
      </c>
      <c r="O1741" s="49">
        <v>-0.20629011</v>
      </c>
      <c r="P1741" s="49">
        <v>-0.15625544</v>
      </c>
      <c r="Q1741" s="49">
        <v>-0.12089759999999999</v>
      </c>
      <c r="R1741" s="49">
        <v>-8.5539760000000006E-2</v>
      </c>
      <c r="S1741" s="49">
        <v>-3.5505090000000003E-2</v>
      </c>
      <c r="T1741" s="49" t="s">
        <v>19</v>
      </c>
      <c r="W1741" s="7"/>
    </row>
    <row r="1742" spans="1:23" x14ac:dyDescent="0.25">
      <c r="A1742" s="49" t="str">
        <f t="shared" si="27"/>
        <v>41850Sierra6+7_8All</v>
      </c>
      <c r="B1742" s="7">
        <v>41850</v>
      </c>
      <c r="C1742" s="49">
        <v>8</v>
      </c>
      <c r="D1742" s="49" t="s">
        <v>14</v>
      </c>
      <c r="E1742" s="49">
        <v>0.96141757000000005</v>
      </c>
      <c r="F1742" s="49">
        <v>0.94721337000000005</v>
      </c>
      <c r="G1742" s="49" t="s">
        <v>69</v>
      </c>
      <c r="H1742" s="49">
        <v>3393.59</v>
      </c>
      <c r="I1742" s="49">
        <v>16890.411</v>
      </c>
      <c r="J1742" s="49">
        <v>71.29316</v>
      </c>
      <c r="K1742" s="49">
        <v>7.54713E-3</v>
      </c>
      <c r="L1742" s="49">
        <v>7.2323700000000001E-3</v>
      </c>
      <c r="M1742" s="49">
        <v>3.0650299999999998E-2</v>
      </c>
      <c r="N1742" s="49">
        <v>1.42042E-2</v>
      </c>
      <c r="O1742" s="49">
        <v>-2.5028180000000001E-2</v>
      </c>
      <c r="P1742" s="49">
        <v>-2.04046E-3</v>
      </c>
      <c r="Q1742" s="49">
        <v>1.42042E-2</v>
      </c>
      <c r="R1742" s="49">
        <v>3.0448860000000001E-2</v>
      </c>
      <c r="S1742" s="49">
        <v>5.3436579999999997E-2</v>
      </c>
      <c r="T1742" s="49" t="s">
        <v>19</v>
      </c>
      <c r="W1742" s="7"/>
    </row>
    <row r="1743" spans="1:23" x14ac:dyDescent="0.25">
      <c r="A1743" s="49" t="str">
        <f t="shared" si="27"/>
        <v>41850Sierra6+7_7All</v>
      </c>
      <c r="B1743" s="7">
        <v>41850</v>
      </c>
      <c r="C1743" s="49">
        <v>7</v>
      </c>
      <c r="D1743" s="49" t="s">
        <v>14</v>
      </c>
      <c r="E1743" s="49">
        <v>0.87657613999999995</v>
      </c>
      <c r="F1743" s="49">
        <v>0.86210410000000004</v>
      </c>
      <c r="G1743" s="49" t="s">
        <v>69</v>
      </c>
      <c r="H1743" s="49">
        <v>3393.59</v>
      </c>
      <c r="I1743" s="49">
        <v>16890.411</v>
      </c>
      <c r="J1743" s="49">
        <v>68.157399999999996</v>
      </c>
      <c r="K1743" s="49">
        <v>6.7109200000000004E-3</v>
      </c>
      <c r="L1743" s="49">
        <v>6.3327100000000001E-3</v>
      </c>
      <c r="M1743" s="49">
        <v>2.7284099999999999E-2</v>
      </c>
      <c r="N1743" s="49">
        <v>1.447204E-2</v>
      </c>
      <c r="O1743" s="49">
        <v>-2.0451609999999999E-2</v>
      </c>
      <c r="P1743" s="49">
        <v>1.147E-5</v>
      </c>
      <c r="Q1743" s="49">
        <v>1.447204E-2</v>
      </c>
      <c r="R1743" s="49">
        <v>2.8932610000000001E-2</v>
      </c>
      <c r="S1743" s="49">
        <v>4.9395689999999999E-2</v>
      </c>
      <c r="T1743" s="49" t="s">
        <v>19</v>
      </c>
      <c r="W1743" s="7"/>
    </row>
    <row r="1744" spans="1:23" x14ac:dyDescent="0.25">
      <c r="A1744" s="49" t="str">
        <f t="shared" si="27"/>
        <v>41850Sierra6+7_10All</v>
      </c>
      <c r="B1744" s="7">
        <v>41850</v>
      </c>
      <c r="C1744" s="49">
        <v>10</v>
      </c>
      <c r="D1744" s="49" t="s">
        <v>14</v>
      </c>
      <c r="E1744" s="49">
        <v>1.0892879</v>
      </c>
      <c r="F1744" s="49">
        <v>1.073391</v>
      </c>
      <c r="G1744" s="49" t="s">
        <v>69</v>
      </c>
      <c r="H1744" s="49">
        <v>3393.59</v>
      </c>
      <c r="I1744" s="49">
        <v>16890.411</v>
      </c>
      <c r="J1744" s="49">
        <v>81.771910000000005</v>
      </c>
      <c r="K1744" s="49">
        <v>1.0495910000000001E-2</v>
      </c>
      <c r="L1744" s="49">
        <v>1.015454E-2</v>
      </c>
      <c r="M1744" s="49">
        <v>3.8925399999999999E-2</v>
      </c>
      <c r="N1744" s="49">
        <v>1.5896899999999999E-2</v>
      </c>
      <c r="O1744" s="49">
        <v>-3.3927609999999997E-2</v>
      </c>
      <c r="P1744" s="49">
        <v>-4.7335600000000004E-3</v>
      </c>
      <c r="Q1744" s="49">
        <v>1.5896899999999999E-2</v>
      </c>
      <c r="R1744" s="49">
        <v>3.6527360000000002E-2</v>
      </c>
      <c r="S1744" s="49">
        <v>6.5721409999999994E-2</v>
      </c>
      <c r="T1744" s="49" t="s">
        <v>19</v>
      </c>
      <c r="W1744" s="7"/>
    </row>
    <row r="1745" spans="1:23" x14ac:dyDescent="0.25">
      <c r="A1745" s="49" t="str">
        <f t="shared" si="27"/>
        <v>41850Sierra6+7_18All</v>
      </c>
      <c r="B1745" s="7">
        <v>41850</v>
      </c>
      <c r="C1745" s="49">
        <v>18</v>
      </c>
      <c r="D1745" s="49" t="s">
        <v>14</v>
      </c>
      <c r="E1745" s="49">
        <v>3.2081903000000001</v>
      </c>
      <c r="F1745" s="49">
        <v>2.3938932999999998</v>
      </c>
      <c r="G1745" s="49" t="s">
        <v>69</v>
      </c>
      <c r="H1745" s="49">
        <v>3393.59</v>
      </c>
      <c r="I1745" s="49">
        <v>16890.411</v>
      </c>
      <c r="J1745" s="49">
        <v>97.94323</v>
      </c>
      <c r="K1745" s="49">
        <v>1.8151210000000001E-2</v>
      </c>
      <c r="L1745" s="49">
        <v>1.302421E-2</v>
      </c>
      <c r="M1745" s="49">
        <v>6.2762899999999996E-2</v>
      </c>
      <c r="N1745" s="49">
        <v>0.81429700000000005</v>
      </c>
      <c r="O1745" s="49">
        <v>0.73396048999999997</v>
      </c>
      <c r="P1745" s="49">
        <v>0.78103266000000005</v>
      </c>
      <c r="Q1745" s="49">
        <v>0.81429700000000005</v>
      </c>
      <c r="R1745" s="49">
        <v>0.84756134000000005</v>
      </c>
      <c r="S1745" s="49">
        <v>0.89463351000000002</v>
      </c>
      <c r="T1745" s="49" t="s">
        <v>19</v>
      </c>
      <c r="W1745" s="7"/>
    </row>
    <row r="1746" spans="1:23" x14ac:dyDescent="0.25">
      <c r="A1746" s="49" t="str">
        <f t="shared" si="27"/>
        <v>41850Sierra6+7_21All</v>
      </c>
      <c r="B1746" s="7">
        <v>41850</v>
      </c>
      <c r="C1746" s="49">
        <v>21</v>
      </c>
      <c r="D1746" s="49" t="s">
        <v>14</v>
      </c>
      <c r="E1746" s="49">
        <v>2.7724723999999998</v>
      </c>
      <c r="F1746" s="49">
        <v>2.9610677000000001</v>
      </c>
      <c r="G1746" s="49" t="s">
        <v>69</v>
      </c>
      <c r="H1746" s="49">
        <v>3393.59</v>
      </c>
      <c r="I1746" s="49">
        <v>16890.411</v>
      </c>
      <c r="J1746" s="49">
        <v>86.757779999999997</v>
      </c>
      <c r="K1746" s="49">
        <v>1.5769160000000001E-2</v>
      </c>
      <c r="L1746" s="49">
        <v>1.669236E-2</v>
      </c>
      <c r="M1746" s="49">
        <v>6.0959600000000003E-2</v>
      </c>
      <c r="N1746" s="49">
        <v>-0.18859529999999999</v>
      </c>
      <c r="O1746" s="49">
        <v>-0.26662359000000002</v>
      </c>
      <c r="P1746" s="49">
        <v>-0.22090388999999999</v>
      </c>
      <c r="Q1746" s="49">
        <v>-0.18859529999999999</v>
      </c>
      <c r="R1746" s="49">
        <v>-0.15628671</v>
      </c>
      <c r="S1746" s="49">
        <v>-0.11056700999999999</v>
      </c>
      <c r="T1746" s="49" t="s">
        <v>19</v>
      </c>
      <c r="W1746" s="7"/>
    </row>
    <row r="1747" spans="1:23" x14ac:dyDescent="0.25">
      <c r="A1747" s="49" t="str">
        <f t="shared" si="27"/>
        <v>41850Sierra6+7_9All</v>
      </c>
      <c r="B1747" s="7">
        <v>41850</v>
      </c>
      <c r="C1747" s="49">
        <v>9</v>
      </c>
      <c r="D1747" s="49" t="s">
        <v>14</v>
      </c>
      <c r="E1747" s="49">
        <v>1.021269</v>
      </c>
      <c r="F1747" s="49">
        <v>0.99479877000000005</v>
      </c>
      <c r="G1747" s="49" t="s">
        <v>69</v>
      </c>
      <c r="H1747" s="49">
        <v>3393.59</v>
      </c>
      <c r="I1747" s="49">
        <v>16890.411</v>
      </c>
      <c r="J1747" s="49">
        <v>77.350520000000003</v>
      </c>
      <c r="K1747" s="49">
        <v>8.6380499999999995E-3</v>
      </c>
      <c r="L1747" s="49">
        <v>8.46505E-3</v>
      </c>
      <c r="M1747" s="49">
        <v>3.2420299999999999E-2</v>
      </c>
      <c r="N1747" s="49">
        <v>2.6470230000000001E-2</v>
      </c>
      <c r="O1747" s="49">
        <v>-1.5027749999999999E-2</v>
      </c>
      <c r="P1747" s="49">
        <v>9.2874700000000008E-3</v>
      </c>
      <c r="Q1747" s="49">
        <v>2.6470230000000001E-2</v>
      </c>
      <c r="R1747" s="49">
        <v>4.3652990000000003E-2</v>
      </c>
      <c r="S1747" s="49">
        <v>6.7968210000000001E-2</v>
      </c>
      <c r="T1747" s="49" t="s">
        <v>19</v>
      </c>
      <c r="W1747" s="7"/>
    </row>
    <row r="1748" spans="1:23" x14ac:dyDescent="0.25">
      <c r="A1748" s="49" t="str">
        <f t="shared" si="27"/>
        <v>41850Sierra6+7_13All</v>
      </c>
      <c r="B1748" s="7">
        <v>41850</v>
      </c>
      <c r="C1748" s="49">
        <v>13</v>
      </c>
      <c r="D1748" s="49" t="s">
        <v>14</v>
      </c>
      <c r="E1748" s="49">
        <v>1.7357412000000001</v>
      </c>
      <c r="F1748" s="49">
        <v>1.6835150999999999</v>
      </c>
      <c r="G1748" s="49" t="s">
        <v>69</v>
      </c>
      <c r="H1748" s="49">
        <v>3393.59</v>
      </c>
      <c r="I1748" s="49">
        <v>16890.411</v>
      </c>
      <c r="J1748" s="49">
        <v>93.664760000000001</v>
      </c>
      <c r="K1748" s="49">
        <v>1.5980950000000001E-2</v>
      </c>
      <c r="L1748" s="49">
        <v>1.496799E-2</v>
      </c>
      <c r="M1748" s="49">
        <v>5.8865199999999999E-2</v>
      </c>
      <c r="N1748" s="49">
        <v>5.2226099999999998E-2</v>
      </c>
      <c r="O1748" s="49">
        <v>-2.3121360000000001E-2</v>
      </c>
      <c r="P1748" s="49">
        <v>2.1027540000000001E-2</v>
      </c>
      <c r="Q1748" s="49">
        <v>5.2226099999999998E-2</v>
      </c>
      <c r="R1748" s="49">
        <v>8.3424659999999998E-2</v>
      </c>
      <c r="S1748" s="49">
        <v>0.12757356</v>
      </c>
      <c r="T1748" s="49" t="s">
        <v>19</v>
      </c>
      <c r="W1748" s="7"/>
    </row>
    <row r="1749" spans="1:23" x14ac:dyDescent="0.25">
      <c r="A1749" s="49" t="str">
        <f t="shared" si="27"/>
        <v>41850Sierra6+7_11All</v>
      </c>
      <c r="B1749" s="7">
        <v>41850</v>
      </c>
      <c r="C1749" s="49">
        <v>11</v>
      </c>
      <c r="D1749" s="49" t="s">
        <v>14</v>
      </c>
      <c r="E1749" s="49">
        <v>1.2216597</v>
      </c>
      <c r="F1749" s="49">
        <v>1.1993341</v>
      </c>
      <c r="G1749" s="49" t="s">
        <v>69</v>
      </c>
      <c r="H1749" s="49">
        <v>3393.59</v>
      </c>
      <c r="I1749" s="49">
        <v>16890.411</v>
      </c>
      <c r="J1749" s="49">
        <v>87.114800000000002</v>
      </c>
      <c r="K1749" s="49">
        <v>1.2101880000000001E-2</v>
      </c>
      <c r="L1749" s="49">
        <v>1.172699E-2</v>
      </c>
      <c r="M1749" s="49">
        <v>4.5446599999999997E-2</v>
      </c>
      <c r="N1749" s="49">
        <v>2.2325600000000001E-2</v>
      </c>
      <c r="O1749" s="49">
        <v>-3.5846049999999997E-2</v>
      </c>
      <c r="P1749" s="49">
        <v>-1.7611E-3</v>
      </c>
      <c r="Q1749" s="49">
        <v>2.2325600000000001E-2</v>
      </c>
      <c r="R1749" s="49">
        <v>4.6412299999999997E-2</v>
      </c>
      <c r="S1749" s="49">
        <v>8.0497250000000006E-2</v>
      </c>
      <c r="T1749" s="49" t="s">
        <v>19</v>
      </c>
      <c r="W1749" s="7"/>
    </row>
    <row r="1750" spans="1:23" x14ac:dyDescent="0.25">
      <c r="A1750" s="49" t="str">
        <f t="shared" si="27"/>
        <v>41850Sierra6+7_22All</v>
      </c>
      <c r="B1750" s="7">
        <v>41850</v>
      </c>
      <c r="C1750" s="49">
        <v>22</v>
      </c>
      <c r="D1750" s="49" t="s">
        <v>14</v>
      </c>
      <c r="E1750" s="49">
        <v>2.4331065999999999</v>
      </c>
      <c r="F1750" s="49">
        <v>2.4944658</v>
      </c>
      <c r="G1750" s="49" t="s">
        <v>69</v>
      </c>
      <c r="H1750" s="49">
        <v>3393.59</v>
      </c>
      <c r="I1750" s="49">
        <v>16890.411</v>
      </c>
      <c r="J1750" s="49">
        <v>83.522189999999995</v>
      </c>
      <c r="K1750" s="49">
        <v>1.47878E-2</v>
      </c>
      <c r="L1750" s="49">
        <v>1.5244209999999999E-2</v>
      </c>
      <c r="M1750" s="49">
        <v>5.7126400000000001E-2</v>
      </c>
      <c r="N1750" s="49">
        <v>-6.1359200000000003E-2</v>
      </c>
      <c r="O1750" s="49">
        <v>-0.13448098999999999</v>
      </c>
      <c r="P1750" s="49">
        <v>-9.1636190000000006E-2</v>
      </c>
      <c r="Q1750" s="49">
        <v>-6.1359200000000003E-2</v>
      </c>
      <c r="R1750" s="49">
        <v>-3.1082209999999999E-2</v>
      </c>
      <c r="S1750" s="49">
        <v>1.176259E-2</v>
      </c>
      <c r="T1750" s="49" t="s">
        <v>19</v>
      </c>
      <c r="W1750" s="7"/>
    </row>
    <row r="1751" spans="1:23" x14ac:dyDescent="0.25">
      <c r="A1751" s="49" t="str">
        <f t="shared" si="27"/>
        <v>41850Sierra6+7_14All</v>
      </c>
      <c r="B1751" s="7">
        <v>41850</v>
      </c>
      <c r="C1751">
        <v>14</v>
      </c>
      <c r="D1751" t="s">
        <v>14</v>
      </c>
      <c r="E1751">
        <v>2.0596993000000001</v>
      </c>
      <c r="F1751">
        <v>1.9960971999999999</v>
      </c>
      <c r="G1751" t="s">
        <v>69</v>
      </c>
      <c r="H1751">
        <v>3393.59</v>
      </c>
      <c r="I1751" s="49">
        <v>16890.411</v>
      </c>
      <c r="J1751">
        <v>95.293369999999996</v>
      </c>
      <c r="K1751" s="49">
        <v>1.7492489999999999E-2</v>
      </c>
      <c r="L1751" s="49">
        <v>1.6666810000000001E-2</v>
      </c>
      <c r="M1751" s="49">
        <v>6.4663200000000004E-2</v>
      </c>
      <c r="N1751" s="49">
        <v>6.3602099999999995E-2</v>
      </c>
      <c r="O1751" s="49">
        <v>-1.9166800000000001E-2</v>
      </c>
      <c r="P1751" s="49">
        <v>2.9330599999999998E-2</v>
      </c>
      <c r="Q1751" s="49">
        <v>6.3602099999999995E-2</v>
      </c>
      <c r="R1751" s="49">
        <v>9.7873600000000005E-2</v>
      </c>
      <c r="S1751" s="49">
        <v>0.146371</v>
      </c>
      <c r="T1751" s="49" t="s">
        <v>19</v>
      </c>
      <c r="W1751" s="7"/>
    </row>
    <row r="1752" spans="1:23" x14ac:dyDescent="0.25">
      <c r="A1752" s="49" t="str">
        <f t="shared" si="27"/>
        <v>41850Sierra6+7_17All</v>
      </c>
      <c r="B1752" s="7">
        <v>41850</v>
      </c>
      <c r="C1752">
        <v>17</v>
      </c>
      <c r="D1752" t="s">
        <v>14</v>
      </c>
      <c r="E1752">
        <v>3.0238309000000001</v>
      </c>
      <c r="F1752">
        <v>2.2576482000000002</v>
      </c>
      <c r="G1752" t="s">
        <v>69</v>
      </c>
      <c r="H1752">
        <v>3393.59</v>
      </c>
      <c r="I1752" s="49">
        <v>16890.411</v>
      </c>
      <c r="J1752">
        <v>98.285870000000003</v>
      </c>
      <c r="K1752" s="49">
        <v>1.8309619999999999E-2</v>
      </c>
      <c r="L1752" s="49">
        <v>1.3409799999999999E-2</v>
      </c>
      <c r="M1752">
        <v>6.3811400000000004E-2</v>
      </c>
      <c r="N1752" s="49">
        <v>0.76618269999999999</v>
      </c>
      <c r="O1752" s="49">
        <v>0.68450411</v>
      </c>
      <c r="P1752" s="49">
        <v>0.73236266000000005</v>
      </c>
      <c r="Q1752" s="49">
        <v>0.76618269999999999</v>
      </c>
      <c r="R1752" s="49">
        <v>0.80000274000000005</v>
      </c>
      <c r="S1752" s="49">
        <v>0.84786128999999999</v>
      </c>
      <c r="T1752" s="49" t="s">
        <v>19</v>
      </c>
      <c r="W1752" s="7"/>
    </row>
    <row r="1753" spans="1:23" x14ac:dyDescent="0.25">
      <c r="A1753" s="49" t="str">
        <f t="shared" si="27"/>
        <v>41850Sierra6+7_1All</v>
      </c>
      <c r="B1753" s="7">
        <v>41850</v>
      </c>
      <c r="C1753">
        <v>1</v>
      </c>
      <c r="D1753" t="s">
        <v>14</v>
      </c>
      <c r="E1753">
        <v>1.0854317</v>
      </c>
      <c r="F1753">
        <v>1.0726239</v>
      </c>
      <c r="G1753" t="s">
        <v>69</v>
      </c>
      <c r="H1753">
        <v>3393.59</v>
      </c>
      <c r="I1753" s="49">
        <v>16890.411</v>
      </c>
      <c r="J1753">
        <v>73.971879999999999</v>
      </c>
      <c r="K1753">
        <v>8.5349299999999996E-3</v>
      </c>
      <c r="L1753">
        <v>8.5626599999999997E-3</v>
      </c>
      <c r="M1753">
        <v>3.4754399999999998E-2</v>
      </c>
      <c r="N1753" s="49">
        <v>1.2807799999999999E-2</v>
      </c>
      <c r="O1753" s="49">
        <v>-3.1677829999999997E-2</v>
      </c>
      <c r="P1753" s="49">
        <v>-5.6120299999999996E-3</v>
      </c>
      <c r="Q1753" s="49">
        <v>1.2807799999999999E-2</v>
      </c>
      <c r="R1753" s="49">
        <v>3.1227629999999999E-2</v>
      </c>
      <c r="S1753" s="49">
        <v>5.7293429999999999E-2</v>
      </c>
      <c r="T1753" s="49" t="s">
        <v>19</v>
      </c>
      <c r="W1753" s="7"/>
    </row>
    <row r="1754" spans="1:23" x14ac:dyDescent="0.25">
      <c r="A1754" s="49" t="str">
        <f t="shared" si="27"/>
        <v>41850Sierra8_5All</v>
      </c>
      <c r="B1754" s="7">
        <v>41850</v>
      </c>
      <c r="C1754">
        <v>5</v>
      </c>
      <c r="D1754" t="s">
        <v>14</v>
      </c>
      <c r="E1754">
        <v>0.75378126999999995</v>
      </c>
      <c r="F1754">
        <v>0.73623742000000003</v>
      </c>
      <c r="G1754">
        <v>8</v>
      </c>
      <c r="H1754">
        <v>1708.8789999999999</v>
      </c>
      <c r="I1754" s="49">
        <v>16890.411</v>
      </c>
      <c r="J1754">
        <v>71.556839999999994</v>
      </c>
      <c r="K1754">
        <v>5.85893E-3</v>
      </c>
      <c r="L1754">
        <v>5.51777E-3</v>
      </c>
      <c r="M1754">
        <v>2.46971E-2</v>
      </c>
      <c r="N1754" s="49">
        <v>1.754385E-2</v>
      </c>
      <c r="O1754" s="49">
        <v>-1.406844E-2</v>
      </c>
      <c r="P1754" s="49">
        <v>4.4543899999999999E-3</v>
      </c>
      <c r="Q1754" s="49">
        <v>1.754385E-2</v>
      </c>
      <c r="R1754" s="49">
        <v>3.063331E-2</v>
      </c>
      <c r="S1754" s="49">
        <v>4.9156140000000001E-2</v>
      </c>
      <c r="T1754" s="49" t="s">
        <v>19</v>
      </c>
      <c r="W1754" s="7"/>
    </row>
    <row r="1755" spans="1:23" x14ac:dyDescent="0.25">
      <c r="A1755" s="49" t="str">
        <f t="shared" si="27"/>
        <v>41850Sierra8_7All</v>
      </c>
      <c r="B1755" s="7">
        <v>41850</v>
      </c>
      <c r="C1755">
        <v>7</v>
      </c>
      <c r="D1755" t="s">
        <v>14</v>
      </c>
      <c r="E1755">
        <v>0.87657613999999995</v>
      </c>
      <c r="F1755">
        <v>0.85358325000000002</v>
      </c>
      <c r="G1755">
        <v>8</v>
      </c>
      <c r="H1755">
        <v>1708.8789999999999</v>
      </c>
      <c r="I1755" s="49">
        <v>16890.411</v>
      </c>
      <c r="J1755">
        <v>68.157399999999996</v>
      </c>
      <c r="K1755">
        <v>6.7109200000000004E-3</v>
      </c>
      <c r="L1755">
        <v>6.4321400000000003E-3</v>
      </c>
      <c r="M1755">
        <v>2.8524500000000001E-2</v>
      </c>
      <c r="N1755" s="49">
        <v>2.2992889999999998E-2</v>
      </c>
      <c r="O1755" s="49">
        <v>-1.3518469999999999E-2</v>
      </c>
      <c r="P1755" s="49">
        <v>7.8749000000000006E-3</v>
      </c>
      <c r="Q1755" s="49">
        <v>2.2992889999999998E-2</v>
      </c>
      <c r="R1755" s="49">
        <v>3.8110869999999998E-2</v>
      </c>
      <c r="S1755" s="49">
        <v>5.9504250000000002E-2</v>
      </c>
      <c r="T1755" s="49" t="s">
        <v>19</v>
      </c>
      <c r="W1755" s="7"/>
    </row>
    <row r="1756" spans="1:23" x14ac:dyDescent="0.25">
      <c r="A1756" s="49" t="str">
        <f t="shared" si="27"/>
        <v>41850Sierra8_9All</v>
      </c>
      <c r="B1756" s="7">
        <v>41850</v>
      </c>
      <c r="C1756">
        <v>9</v>
      </c>
      <c r="D1756" t="s">
        <v>14</v>
      </c>
      <c r="E1756">
        <v>1.021269</v>
      </c>
      <c r="F1756">
        <v>0.93936467999999995</v>
      </c>
      <c r="G1756">
        <v>8</v>
      </c>
      <c r="H1756">
        <v>1708.8789999999999</v>
      </c>
      <c r="I1756" s="49">
        <v>16890.411</v>
      </c>
      <c r="J1756">
        <v>77.350520000000003</v>
      </c>
      <c r="K1756">
        <v>8.6380499999999995E-3</v>
      </c>
      <c r="L1756">
        <v>7.7588800000000001E-3</v>
      </c>
      <c r="M1756">
        <v>3.5632900000000002E-2</v>
      </c>
      <c r="N1756" s="49">
        <v>8.1904320000000003E-2</v>
      </c>
      <c r="O1756" s="49">
        <v>3.629421E-2</v>
      </c>
      <c r="P1756" s="49">
        <v>6.3018879999999999E-2</v>
      </c>
      <c r="Q1756" s="49">
        <v>8.1904320000000003E-2</v>
      </c>
      <c r="R1756" s="49">
        <v>0.10078976000000001</v>
      </c>
      <c r="S1756" s="49">
        <v>0.12751443000000001</v>
      </c>
      <c r="T1756" s="49" t="s">
        <v>19</v>
      </c>
      <c r="W1756" s="7"/>
    </row>
    <row r="1757" spans="1:23" x14ac:dyDescent="0.25">
      <c r="A1757" s="49" t="str">
        <f t="shared" si="27"/>
        <v>41850Sierra8_18All</v>
      </c>
      <c r="B1757" s="7">
        <v>41850</v>
      </c>
      <c r="C1757">
        <v>18</v>
      </c>
      <c r="D1757" t="s">
        <v>14</v>
      </c>
      <c r="E1757">
        <v>3.2081903000000001</v>
      </c>
      <c r="F1757">
        <v>2.8757155999999999</v>
      </c>
      <c r="G1757">
        <v>8</v>
      </c>
      <c r="H1757">
        <v>1708.8789999999999</v>
      </c>
      <c r="I1757" s="49">
        <v>16890.411</v>
      </c>
      <c r="J1757">
        <v>97.94323</v>
      </c>
      <c r="K1757">
        <v>1.8151210000000001E-2</v>
      </c>
      <c r="L1757">
        <v>1.5357579999999999E-2</v>
      </c>
      <c r="M1757">
        <v>7.2973700000000002E-2</v>
      </c>
      <c r="N1757" s="49">
        <v>0.33247470000000001</v>
      </c>
      <c r="O1757" s="49">
        <v>0.23906836000000001</v>
      </c>
      <c r="P1757" s="49">
        <v>0.29379864</v>
      </c>
      <c r="Q1757" s="49">
        <v>0.33247470000000001</v>
      </c>
      <c r="R1757" s="49">
        <v>0.37115076000000002</v>
      </c>
      <c r="S1757" s="49">
        <v>0.42588103999999999</v>
      </c>
      <c r="T1757" s="49" t="s">
        <v>19</v>
      </c>
      <c r="W1757" s="7"/>
    </row>
    <row r="1758" spans="1:23" x14ac:dyDescent="0.25">
      <c r="A1758" s="49" t="str">
        <f t="shared" si="27"/>
        <v>41850Sierra8_24All</v>
      </c>
      <c r="B1758" s="7">
        <v>41850</v>
      </c>
      <c r="C1758">
        <v>24</v>
      </c>
      <c r="D1758" t="s">
        <v>14</v>
      </c>
      <c r="E1758">
        <v>1.4431799000000001</v>
      </c>
      <c r="F1758">
        <v>1.4506669000000001</v>
      </c>
      <c r="G1758">
        <v>8</v>
      </c>
      <c r="H1758">
        <v>1708.8789999999999</v>
      </c>
      <c r="I1758" s="49">
        <v>16890.411</v>
      </c>
      <c r="J1758">
        <v>76.444249999999997</v>
      </c>
      <c r="K1758">
        <v>1.124963E-2</v>
      </c>
      <c r="L1758">
        <v>1.1269660000000001E-2</v>
      </c>
      <c r="M1758">
        <v>4.8859600000000003E-2</v>
      </c>
      <c r="N1758" s="49">
        <v>-7.4869999999999997E-3</v>
      </c>
      <c r="O1758" s="49">
        <v>-7.0027290000000006E-2</v>
      </c>
      <c r="P1758" s="49">
        <v>-3.3382589999999997E-2</v>
      </c>
      <c r="Q1758" s="49">
        <v>-7.4869999999999997E-3</v>
      </c>
      <c r="R1758" s="49">
        <v>1.8408589999999999E-2</v>
      </c>
      <c r="S1758" s="49">
        <v>5.5053289999999998E-2</v>
      </c>
      <c r="T1758" s="49" t="s">
        <v>19</v>
      </c>
      <c r="W1758" s="7"/>
    </row>
    <row r="1759" spans="1:23" x14ac:dyDescent="0.25">
      <c r="A1759" s="49" t="str">
        <f t="shared" si="27"/>
        <v>41850Sierra8_17All</v>
      </c>
      <c r="B1759" s="7">
        <v>41850</v>
      </c>
      <c r="C1759">
        <v>17</v>
      </c>
      <c r="D1759" t="s">
        <v>14</v>
      </c>
      <c r="E1759">
        <v>3.0238309000000001</v>
      </c>
      <c r="F1759">
        <v>2.9938113999999998</v>
      </c>
      <c r="G1759">
        <v>8</v>
      </c>
      <c r="H1759">
        <v>1708.8789999999999</v>
      </c>
      <c r="I1759" s="49">
        <v>16890.411</v>
      </c>
      <c r="J1759">
        <v>98.285870000000003</v>
      </c>
      <c r="K1759">
        <v>1.8309619999999999E-2</v>
      </c>
      <c r="L1759">
        <v>1.686839E-2</v>
      </c>
      <c r="M1759">
        <v>7.6398400000000005E-2</v>
      </c>
      <c r="N1759" s="49">
        <v>3.0019500000000001E-2</v>
      </c>
      <c r="O1759" s="49">
        <v>-6.7770449999999996E-2</v>
      </c>
      <c r="P1759" s="49">
        <v>-1.0471650000000001E-2</v>
      </c>
      <c r="Q1759" s="49">
        <v>3.0019500000000001E-2</v>
      </c>
      <c r="R1759" s="49">
        <v>7.0510649999999994E-2</v>
      </c>
      <c r="S1759" s="49">
        <v>0.12780944999999999</v>
      </c>
      <c r="T1759" s="49" t="s">
        <v>19</v>
      </c>
      <c r="W1759" s="7"/>
    </row>
    <row r="1760" spans="1:23" x14ac:dyDescent="0.25">
      <c r="A1760" s="49" t="str">
        <f t="shared" si="27"/>
        <v>41850Sierra8_11All</v>
      </c>
      <c r="B1760" s="7">
        <v>41850</v>
      </c>
      <c r="C1760">
        <v>11</v>
      </c>
      <c r="D1760" t="s">
        <v>14</v>
      </c>
      <c r="E1760">
        <v>1.2216597</v>
      </c>
      <c r="F1760">
        <v>1.1784056999999999</v>
      </c>
      <c r="G1760">
        <v>8</v>
      </c>
      <c r="H1760">
        <v>1708.8789999999999</v>
      </c>
      <c r="I1760" s="49">
        <v>16890.411</v>
      </c>
      <c r="J1760">
        <v>87.114800000000002</v>
      </c>
      <c r="K1760">
        <v>1.2101880000000001E-2</v>
      </c>
      <c r="L1760">
        <v>1.1542149999999999E-2</v>
      </c>
      <c r="M1760">
        <v>5.1318000000000003E-2</v>
      </c>
      <c r="N1760" s="49">
        <v>4.3254000000000001E-2</v>
      </c>
      <c r="O1760" s="49">
        <v>-2.2433040000000001E-2</v>
      </c>
      <c r="P1760" s="49">
        <v>1.6055460000000001E-2</v>
      </c>
      <c r="Q1760" s="49">
        <v>4.3254000000000001E-2</v>
      </c>
      <c r="R1760" s="49">
        <v>7.0452539999999994E-2</v>
      </c>
      <c r="S1760" s="49">
        <v>0.10894104</v>
      </c>
      <c r="T1760" s="49" t="s">
        <v>19</v>
      </c>
      <c r="W1760" s="7"/>
    </row>
    <row r="1761" spans="1:23" x14ac:dyDescent="0.25">
      <c r="A1761" s="49" t="str">
        <f t="shared" si="27"/>
        <v>41850Sierra8_13All</v>
      </c>
      <c r="B1761" s="7">
        <v>41850</v>
      </c>
      <c r="C1761">
        <v>13</v>
      </c>
      <c r="D1761" t="s">
        <v>14</v>
      </c>
      <c r="E1761">
        <v>1.7357412000000001</v>
      </c>
      <c r="F1761">
        <v>1.7076872000000001</v>
      </c>
      <c r="G1761">
        <v>8</v>
      </c>
      <c r="H1761">
        <v>1708.8789999999999</v>
      </c>
      <c r="I1761" s="49">
        <v>16890.411</v>
      </c>
      <c r="J1761">
        <v>93.664760000000001</v>
      </c>
      <c r="K1761">
        <v>1.5980950000000001E-2</v>
      </c>
      <c r="L1761">
        <v>1.5160150000000001E-2</v>
      </c>
      <c r="M1761">
        <v>6.7595000000000002E-2</v>
      </c>
      <c r="N1761" s="49">
        <v>2.8053999999999999E-2</v>
      </c>
      <c r="O1761" s="49">
        <v>-5.8467600000000002E-2</v>
      </c>
      <c r="P1761" s="49">
        <v>-7.7713499999999998E-3</v>
      </c>
      <c r="Q1761" s="49">
        <v>2.8053999999999999E-2</v>
      </c>
      <c r="R1761" s="49">
        <v>6.3879350000000001E-2</v>
      </c>
      <c r="S1761" s="49">
        <v>0.1145756</v>
      </c>
      <c r="T1761" s="49" t="s">
        <v>19</v>
      </c>
      <c r="W1761" s="7"/>
    </row>
    <row r="1762" spans="1:23" x14ac:dyDescent="0.25">
      <c r="A1762" s="49" t="str">
        <f t="shared" si="27"/>
        <v>41850Sierra8_6All</v>
      </c>
      <c r="B1762" s="7">
        <v>41850</v>
      </c>
      <c r="C1762">
        <v>6</v>
      </c>
      <c r="D1762" t="s">
        <v>14</v>
      </c>
      <c r="E1762">
        <v>0.78589841000000005</v>
      </c>
      <c r="F1762">
        <v>0.76814028999999995</v>
      </c>
      <c r="G1762">
        <v>8</v>
      </c>
      <c r="H1762">
        <v>1708.8789999999999</v>
      </c>
      <c r="I1762" s="49">
        <v>16890.411</v>
      </c>
      <c r="J1762">
        <v>69.185730000000007</v>
      </c>
      <c r="K1762">
        <v>6.0419499999999999E-3</v>
      </c>
      <c r="L1762">
        <v>5.7558399999999999E-3</v>
      </c>
      <c r="M1762">
        <v>2.5606799999999999E-2</v>
      </c>
      <c r="N1762" s="49">
        <v>1.7758119999999999E-2</v>
      </c>
      <c r="O1762" s="49">
        <v>-1.501858E-2</v>
      </c>
      <c r="P1762" s="49">
        <v>4.18652E-3</v>
      </c>
      <c r="Q1762" s="49">
        <v>1.7758119999999999E-2</v>
      </c>
      <c r="R1762" s="49">
        <v>3.1329719999999998E-2</v>
      </c>
      <c r="S1762" s="49">
        <v>5.0534820000000001E-2</v>
      </c>
      <c r="T1762" s="49" t="s">
        <v>19</v>
      </c>
      <c r="W1762" s="7"/>
    </row>
    <row r="1763" spans="1:23" x14ac:dyDescent="0.25">
      <c r="A1763" s="49" t="str">
        <f t="shared" si="27"/>
        <v>41850Sierra8_2All</v>
      </c>
      <c r="B1763" s="7">
        <v>41850</v>
      </c>
      <c r="C1763">
        <v>2</v>
      </c>
      <c r="D1763" t="s">
        <v>14</v>
      </c>
      <c r="E1763">
        <v>0.93367526999999995</v>
      </c>
      <c r="F1763">
        <v>0.91361926999999998</v>
      </c>
      <c r="G1763">
        <v>8</v>
      </c>
      <c r="H1763">
        <v>1708.8789999999999</v>
      </c>
      <c r="I1763" s="49">
        <v>16890.411</v>
      </c>
      <c r="J1763">
        <v>71.864620000000002</v>
      </c>
      <c r="K1763">
        <v>7.4999100000000003E-3</v>
      </c>
      <c r="L1763">
        <v>7.7143899999999998E-3</v>
      </c>
      <c r="M1763">
        <v>3.3012100000000003E-2</v>
      </c>
      <c r="N1763" s="49">
        <v>2.0056000000000001E-2</v>
      </c>
      <c r="O1763" s="49">
        <v>-2.2199489999999999E-2</v>
      </c>
      <c r="P1763" s="49">
        <v>2.55959E-3</v>
      </c>
      <c r="Q1763" s="49">
        <v>2.0056000000000001E-2</v>
      </c>
      <c r="R1763" s="49">
        <v>3.7552410000000001E-2</v>
      </c>
      <c r="S1763" s="49">
        <v>6.2311489999999997E-2</v>
      </c>
      <c r="T1763" s="49" t="s">
        <v>19</v>
      </c>
      <c r="W1763" s="7"/>
    </row>
    <row r="1764" spans="1:23" x14ac:dyDescent="0.25">
      <c r="A1764" s="49" t="str">
        <f t="shared" si="27"/>
        <v>41850Sierra8_1All</v>
      </c>
      <c r="B1764" s="7">
        <v>41850</v>
      </c>
      <c r="C1764">
        <v>1</v>
      </c>
      <c r="D1764" t="s">
        <v>14</v>
      </c>
      <c r="E1764">
        <v>1.0854317</v>
      </c>
      <c r="F1764">
        <v>1.0651891</v>
      </c>
      <c r="G1764">
        <v>8</v>
      </c>
      <c r="H1764">
        <v>1708.8789999999999</v>
      </c>
      <c r="I1764" s="49">
        <v>16890.411</v>
      </c>
      <c r="J1764">
        <v>73.971879999999999</v>
      </c>
      <c r="K1764">
        <v>8.5349299999999996E-3</v>
      </c>
      <c r="L1764">
        <v>8.9923899999999994E-3</v>
      </c>
      <c r="M1764">
        <v>3.8038700000000002E-2</v>
      </c>
      <c r="N1764" s="49">
        <v>2.0242599999999999E-2</v>
      </c>
      <c r="O1764" s="49">
        <v>-2.844694E-2</v>
      </c>
      <c r="P1764" s="49">
        <v>8.2089999999999995E-5</v>
      </c>
      <c r="Q1764" s="49">
        <v>2.0242599999999999E-2</v>
      </c>
      <c r="R1764" s="49">
        <v>4.0403109999999999E-2</v>
      </c>
      <c r="S1764" s="49">
        <v>6.8932140000000003E-2</v>
      </c>
      <c r="T1764" s="49" t="s">
        <v>19</v>
      </c>
      <c r="W1764" s="7"/>
    </row>
    <row r="1765" spans="1:23" x14ac:dyDescent="0.25">
      <c r="A1765" s="49" t="str">
        <f t="shared" si="27"/>
        <v>41850Sierra8_8All</v>
      </c>
      <c r="B1765" s="7">
        <v>41850</v>
      </c>
      <c r="C1765">
        <v>8</v>
      </c>
      <c r="D1765" t="s">
        <v>14</v>
      </c>
      <c r="E1765">
        <v>0.96141757000000005</v>
      </c>
      <c r="F1765">
        <v>0.91656124999999999</v>
      </c>
      <c r="G1765">
        <v>8</v>
      </c>
      <c r="H1765">
        <v>1708.8789999999999</v>
      </c>
      <c r="I1765" s="49">
        <v>16890.411</v>
      </c>
      <c r="J1765">
        <v>71.29316</v>
      </c>
      <c r="K1765">
        <v>7.54713E-3</v>
      </c>
      <c r="L1765">
        <v>7.1539999999999998E-3</v>
      </c>
      <c r="M1765">
        <v>3.19107E-2</v>
      </c>
      <c r="N1765" s="49">
        <v>4.4856319999999998E-2</v>
      </c>
      <c r="O1765" s="49">
        <v>4.0106200000000003E-3</v>
      </c>
      <c r="P1765" s="49">
        <v>2.794365E-2</v>
      </c>
      <c r="Q1765" s="49">
        <v>4.4856319999999998E-2</v>
      </c>
      <c r="R1765" s="49">
        <v>6.1768990000000003E-2</v>
      </c>
      <c r="S1765" s="49">
        <v>8.5702020000000004E-2</v>
      </c>
      <c r="T1765" s="49" t="s">
        <v>19</v>
      </c>
      <c r="W1765" s="7"/>
    </row>
    <row r="1766" spans="1:23" x14ac:dyDescent="0.25">
      <c r="A1766" s="49" t="str">
        <f t="shared" si="27"/>
        <v>41850Sierra8_12All</v>
      </c>
      <c r="B1766" s="7">
        <v>41850</v>
      </c>
      <c r="C1766">
        <v>12</v>
      </c>
      <c r="D1766" t="s">
        <v>14</v>
      </c>
      <c r="E1766">
        <v>1.4482785</v>
      </c>
      <c r="F1766">
        <v>1.3998188</v>
      </c>
      <c r="G1766">
        <v>8</v>
      </c>
      <c r="H1766">
        <v>1708.8789999999999</v>
      </c>
      <c r="I1766" s="49">
        <v>16890.411</v>
      </c>
      <c r="J1766">
        <v>90.772189999999995</v>
      </c>
      <c r="K1766">
        <v>1.4126420000000001E-2</v>
      </c>
      <c r="L1766">
        <v>1.3226379999999999E-2</v>
      </c>
      <c r="M1766">
        <v>5.9384800000000001E-2</v>
      </c>
      <c r="N1766" s="49">
        <v>4.8459700000000001E-2</v>
      </c>
      <c r="O1766" s="49">
        <v>-2.7552839999999999E-2</v>
      </c>
      <c r="P1766" s="49">
        <v>1.6985759999999999E-2</v>
      </c>
      <c r="Q1766" s="49">
        <v>4.8459700000000001E-2</v>
      </c>
      <c r="R1766" s="49">
        <v>7.993364E-2</v>
      </c>
      <c r="S1766" s="49">
        <v>0.12447224</v>
      </c>
      <c r="T1766" s="49" t="s">
        <v>19</v>
      </c>
      <c r="W1766" s="7"/>
    </row>
    <row r="1767" spans="1:23" x14ac:dyDescent="0.25">
      <c r="A1767" s="49" t="str">
        <f t="shared" si="27"/>
        <v>41850Sierra8_10All</v>
      </c>
      <c r="B1767" s="7">
        <v>41850</v>
      </c>
      <c r="C1767">
        <v>10</v>
      </c>
      <c r="D1767" t="s">
        <v>14</v>
      </c>
      <c r="E1767">
        <v>1.0892879</v>
      </c>
      <c r="F1767">
        <v>1.0346518</v>
      </c>
      <c r="G1767">
        <v>8</v>
      </c>
      <c r="H1767">
        <v>1708.8789999999999</v>
      </c>
      <c r="I1767" s="49">
        <v>16890.411</v>
      </c>
      <c r="J1767">
        <v>81.771910000000005</v>
      </c>
      <c r="K1767">
        <v>1.0495910000000001E-2</v>
      </c>
      <c r="L1767">
        <v>9.6488800000000003E-3</v>
      </c>
      <c r="M1767">
        <v>4.3751900000000003E-2</v>
      </c>
      <c r="N1767" s="49">
        <v>5.46361E-2</v>
      </c>
      <c r="O1767" s="49">
        <v>-1.36633E-3</v>
      </c>
      <c r="P1767" s="49">
        <v>3.1447589999999997E-2</v>
      </c>
      <c r="Q1767" s="49">
        <v>5.46361E-2</v>
      </c>
      <c r="R1767" s="49">
        <v>7.7824610000000002E-2</v>
      </c>
      <c r="S1767" s="49">
        <v>0.11063853</v>
      </c>
      <c r="T1767" s="49" t="s">
        <v>19</v>
      </c>
      <c r="W1767" s="7"/>
    </row>
    <row r="1768" spans="1:23" x14ac:dyDescent="0.25">
      <c r="A1768" s="49" t="str">
        <f t="shared" si="27"/>
        <v>41850Sierra8_19All</v>
      </c>
      <c r="B1768" s="7">
        <v>41850</v>
      </c>
      <c r="C1768">
        <v>19</v>
      </c>
      <c r="D1768" t="s">
        <v>14</v>
      </c>
      <c r="E1768">
        <v>3.2159648999999999</v>
      </c>
      <c r="F1768">
        <v>2.4953109000000002</v>
      </c>
      <c r="G1768">
        <v>8</v>
      </c>
      <c r="H1768">
        <v>1708.8789999999999</v>
      </c>
      <c r="I1768" s="49">
        <v>16890.411</v>
      </c>
      <c r="J1768">
        <v>95.17886</v>
      </c>
      <c r="K1768">
        <v>1.791705E-2</v>
      </c>
      <c r="L1768">
        <v>1.3353230000000001E-2</v>
      </c>
      <c r="M1768">
        <v>6.8594699999999995E-2</v>
      </c>
      <c r="N1768" s="49">
        <v>0.72065400000000002</v>
      </c>
      <c r="O1768" s="49">
        <v>0.63285278</v>
      </c>
      <c r="P1768" s="49">
        <v>0.68429881000000004</v>
      </c>
      <c r="Q1768" s="49">
        <v>0.72065400000000002</v>
      </c>
      <c r="R1768" s="49">
        <v>0.75700919</v>
      </c>
      <c r="S1768" s="49">
        <v>0.80845522000000003</v>
      </c>
      <c r="T1768" s="49" t="s">
        <v>19</v>
      </c>
      <c r="W1768" s="7"/>
    </row>
    <row r="1769" spans="1:23" x14ac:dyDescent="0.25">
      <c r="A1769" s="49" t="str">
        <f t="shared" si="27"/>
        <v>41850Sierra8_23All</v>
      </c>
      <c r="B1769" s="7">
        <v>41850</v>
      </c>
      <c r="C1769">
        <v>23</v>
      </c>
      <c r="D1769" t="s">
        <v>14</v>
      </c>
      <c r="E1769">
        <v>1.9481109999999999</v>
      </c>
      <c r="F1769">
        <v>1.8732852</v>
      </c>
      <c r="G1769">
        <v>8</v>
      </c>
      <c r="H1769">
        <v>1708.8789999999999</v>
      </c>
      <c r="I1769" s="49">
        <v>16890.411</v>
      </c>
      <c r="J1769">
        <v>79.286739999999995</v>
      </c>
      <c r="K1769">
        <v>1.3482020000000001E-2</v>
      </c>
      <c r="L1769">
        <v>1.2837390000000001E-2</v>
      </c>
      <c r="M1769">
        <v>5.7126000000000003E-2</v>
      </c>
      <c r="N1769" s="49">
        <v>7.4825799999999998E-2</v>
      </c>
      <c r="O1769" s="49">
        <v>1.70452E-3</v>
      </c>
      <c r="P1769" s="49">
        <v>4.4549020000000002E-2</v>
      </c>
      <c r="Q1769" s="49">
        <v>7.4825799999999998E-2</v>
      </c>
      <c r="R1769" s="49">
        <v>0.10510258</v>
      </c>
      <c r="S1769" s="49">
        <v>0.14794708000000001</v>
      </c>
      <c r="T1769" s="49" t="s">
        <v>19</v>
      </c>
      <c r="W1769" s="7"/>
    </row>
    <row r="1770" spans="1:23" x14ac:dyDescent="0.25">
      <c r="A1770" s="49" t="str">
        <f t="shared" si="27"/>
        <v>41850Sierra8_15All</v>
      </c>
      <c r="B1770" s="7">
        <v>41850</v>
      </c>
      <c r="C1770">
        <v>15</v>
      </c>
      <c r="D1770" t="s">
        <v>14</v>
      </c>
      <c r="E1770">
        <v>2.4024123999999998</v>
      </c>
      <c r="F1770">
        <v>2.3528574999999998</v>
      </c>
      <c r="G1770">
        <v>8</v>
      </c>
      <c r="H1770">
        <v>1708.8789999999999</v>
      </c>
      <c r="I1770" s="49">
        <v>16890.411</v>
      </c>
      <c r="J1770">
        <v>96.393439999999998</v>
      </c>
      <c r="K1770">
        <v>1.8122610000000001E-2</v>
      </c>
      <c r="L1770">
        <v>1.6636169999999999E-2</v>
      </c>
      <c r="M1770">
        <v>7.5494000000000006E-2</v>
      </c>
      <c r="N1770" s="49">
        <v>4.9554899999999999E-2</v>
      </c>
      <c r="O1770" s="49">
        <v>-4.7077420000000002E-2</v>
      </c>
      <c r="P1770" s="49">
        <v>9.5430800000000007E-3</v>
      </c>
      <c r="Q1770" s="49">
        <v>4.9554899999999999E-2</v>
      </c>
      <c r="R1770" s="49">
        <v>8.9566720000000002E-2</v>
      </c>
      <c r="S1770" s="49">
        <v>0.14618722000000001</v>
      </c>
      <c r="T1770" s="49" t="s">
        <v>19</v>
      </c>
      <c r="W1770" s="7"/>
    </row>
    <row r="1771" spans="1:23" x14ac:dyDescent="0.25">
      <c r="A1771" s="49" t="str">
        <f t="shared" si="27"/>
        <v>41850Sierra8_22All</v>
      </c>
      <c r="B1771" s="7">
        <v>41850</v>
      </c>
      <c r="C1771">
        <v>22</v>
      </c>
      <c r="D1771" t="s">
        <v>14</v>
      </c>
      <c r="E1771">
        <v>2.4331065999999999</v>
      </c>
      <c r="F1771">
        <v>2.4099789999999999</v>
      </c>
      <c r="G1771">
        <v>8</v>
      </c>
      <c r="H1771">
        <v>1708.8789999999999</v>
      </c>
      <c r="I1771" s="49">
        <v>16890.411</v>
      </c>
      <c r="J1771">
        <v>83.522189999999995</v>
      </c>
      <c r="K1771">
        <v>1.47878E-2</v>
      </c>
      <c r="L1771">
        <v>1.470146E-2</v>
      </c>
      <c r="M1771">
        <v>6.3983100000000001E-2</v>
      </c>
      <c r="N1771" s="49">
        <v>2.3127600000000002E-2</v>
      </c>
      <c r="O1771" s="49">
        <v>-5.877077E-2</v>
      </c>
      <c r="P1771" s="49">
        <v>-1.078344E-2</v>
      </c>
      <c r="Q1771" s="49">
        <v>2.3127600000000002E-2</v>
      </c>
      <c r="R1771" s="49">
        <v>5.7038640000000002E-2</v>
      </c>
      <c r="S1771" s="49">
        <v>0.10502597</v>
      </c>
      <c r="T1771" s="49" t="s">
        <v>19</v>
      </c>
      <c r="W1771" s="7"/>
    </row>
    <row r="1772" spans="1:23" x14ac:dyDescent="0.25">
      <c r="A1772" s="49" t="str">
        <f t="shared" si="27"/>
        <v>41850Sierra8_21All</v>
      </c>
      <c r="B1772" s="7">
        <v>41850</v>
      </c>
      <c r="C1772">
        <v>21</v>
      </c>
      <c r="D1772" t="s">
        <v>14</v>
      </c>
      <c r="E1772">
        <v>2.7724723999999998</v>
      </c>
      <c r="F1772">
        <v>2.8741805999999999</v>
      </c>
      <c r="G1772">
        <v>8</v>
      </c>
      <c r="H1772">
        <v>1708.8789999999999</v>
      </c>
      <c r="I1772" s="49">
        <v>16890.411</v>
      </c>
      <c r="J1772">
        <v>86.757779999999997</v>
      </c>
      <c r="K1772">
        <v>1.5769160000000001E-2</v>
      </c>
      <c r="L1772">
        <v>1.64084E-2</v>
      </c>
      <c r="M1772">
        <v>6.9824700000000003E-2</v>
      </c>
      <c r="N1772" s="49">
        <v>-0.1017082</v>
      </c>
      <c r="O1772" s="49">
        <v>-0.19108381999999999</v>
      </c>
      <c r="P1772" s="49">
        <v>-0.13871528999999999</v>
      </c>
      <c r="Q1772" s="49">
        <v>-0.1017082</v>
      </c>
      <c r="R1772" s="49">
        <v>-6.4701110000000006E-2</v>
      </c>
      <c r="S1772" s="49">
        <v>-1.2332579999999999E-2</v>
      </c>
      <c r="T1772" s="49" t="s">
        <v>19</v>
      </c>
      <c r="W1772" s="7"/>
    </row>
    <row r="1773" spans="1:23" x14ac:dyDescent="0.25">
      <c r="A1773" s="49" t="str">
        <f t="shared" si="27"/>
        <v>41850Sierra8_14All</v>
      </c>
      <c r="B1773" s="7">
        <v>41850</v>
      </c>
      <c r="C1773">
        <v>14</v>
      </c>
      <c r="D1773" t="s">
        <v>14</v>
      </c>
      <c r="E1773">
        <v>2.0596993000000001</v>
      </c>
      <c r="F1773">
        <v>2.0303906</v>
      </c>
      <c r="G1773">
        <v>8</v>
      </c>
      <c r="H1773">
        <v>1708.8789999999999</v>
      </c>
      <c r="I1773" s="49">
        <v>16890.411</v>
      </c>
      <c r="J1773">
        <v>95.293369999999996</v>
      </c>
      <c r="K1773">
        <v>1.7492489999999999E-2</v>
      </c>
      <c r="L1773">
        <v>1.5809650000000001E-2</v>
      </c>
      <c r="M1773">
        <v>7.2358099999999995E-2</v>
      </c>
      <c r="N1773" s="49">
        <v>2.93087E-2</v>
      </c>
      <c r="O1773" s="49">
        <v>-6.3309669999999998E-2</v>
      </c>
      <c r="P1773" s="49">
        <v>-9.0410899999999999E-3</v>
      </c>
      <c r="Q1773" s="49">
        <v>2.93087E-2</v>
      </c>
      <c r="R1773" s="49">
        <v>6.7658490000000002E-2</v>
      </c>
      <c r="S1773" s="49">
        <v>0.12192707</v>
      </c>
      <c r="T1773" s="49" t="s">
        <v>19</v>
      </c>
      <c r="W1773" s="7"/>
    </row>
    <row r="1774" spans="1:23" x14ac:dyDescent="0.25">
      <c r="A1774" s="49" t="str">
        <f t="shared" si="27"/>
        <v>41850Sierra8_4All</v>
      </c>
      <c r="B1774" s="7">
        <v>41850</v>
      </c>
      <c r="C1774">
        <v>4</v>
      </c>
      <c r="D1774" t="s">
        <v>14</v>
      </c>
      <c r="E1774">
        <v>0.76523434999999995</v>
      </c>
      <c r="F1774">
        <v>0.77586356000000001</v>
      </c>
      <c r="G1774">
        <v>8</v>
      </c>
      <c r="H1774">
        <v>1708.8789999999999</v>
      </c>
      <c r="I1774" s="49">
        <v>16890.411</v>
      </c>
      <c r="J1774">
        <v>72.63552</v>
      </c>
      <c r="K1774">
        <v>5.9879599999999996E-3</v>
      </c>
      <c r="L1774">
        <v>6.2887999999999998E-3</v>
      </c>
      <c r="M1774">
        <v>2.6642699999999998E-2</v>
      </c>
      <c r="N1774" s="49">
        <v>-1.062921E-2</v>
      </c>
      <c r="O1774" s="49">
        <v>-4.473187E-2</v>
      </c>
      <c r="P1774" s="49">
        <v>-2.4749839999999999E-2</v>
      </c>
      <c r="Q1774" s="49">
        <v>-1.062921E-2</v>
      </c>
      <c r="R1774" s="49">
        <v>3.4914199999999999E-3</v>
      </c>
      <c r="S1774" s="49">
        <v>2.347345E-2</v>
      </c>
      <c r="T1774" s="49" t="s">
        <v>19</v>
      </c>
      <c r="W1774" s="7"/>
    </row>
    <row r="1775" spans="1:23" x14ac:dyDescent="0.25">
      <c r="A1775" s="49" t="str">
        <f t="shared" si="27"/>
        <v>41850Sierra8_3All</v>
      </c>
      <c r="B1775" s="7">
        <v>41850</v>
      </c>
      <c r="C1775">
        <v>3</v>
      </c>
      <c r="D1775" t="s">
        <v>14</v>
      </c>
      <c r="E1775">
        <v>0.83114273000000005</v>
      </c>
      <c r="F1775">
        <v>0.81224015000000005</v>
      </c>
      <c r="G1775">
        <v>8</v>
      </c>
      <c r="H1775">
        <v>1708.8789999999999</v>
      </c>
      <c r="I1775" s="49">
        <v>16890.411</v>
      </c>
      <c r="J1775">
        <v>73.078789999999998</v>
      </c>
      <c r="K1775">
        <v>6.6074000000000003E-3</v>
      </c>
      <c r="L1775">
        <v>6.6935700000000002E-3</v>
      </c>
      <c r="M1775">
        <v>2.88589E-2</v>
      </c>
      <c r="N1775" s="49">
        <v>1.8902579999999999E-2</v>
      </c>
      <c r="O1775" s="49">
        <v>-1.803681E-2</v>
      </c>
      <c r="P1775" s="49">
        <v>3.60736E-3</v>
      </c>
      <c r="Q1775" s="49">
        <v>1.8902579999999999E-2</v>
      </c>
      <c r="R1775" s="49">
        <v>3.41978E-2</v>
      </c>
      <c r="S1775" s="49">
        <v>5.5841969999999998E-2</v>
      </c>
      <c r="T1775" s="49" t="s">
        <v>19</v>
      </c>
      <c r="W1775" s="7"/>
    </row>
    <row r="1776" spans="1:23" x14ac:dyDescent="0.25">
      <c r="A1776" s="49" t="str">
        <f t="shared" si="27"/>
        <v>41850Sierra8_20All</v>
      </c>
      <c r="B1776" s="7">
        <v>41850</v>
      </c>
      <c r="C1776">
        <v>20</v>
      </c>
      <c r="D1776" t="s">
        <v>14</v>
      </c>
      <c r="E1776">
        <v>3.0330822999999998</v>
      </c>
      <c r="F1776">
        <v>3.2143902999999998</v>
      </c>
      <c r="G1776">
        <v>8</v>
      </c>
      <c r="H1776">
        <v>1708.8789999999999</v>
      </c>
      <c r="I1776" s="49">
        <v>16890.411</v>
      </c>
      <c r="J1776">
        <v>91.60042</v>
      </c>
      <c r="K1776">
        <v>1.7275100000000002E-2</v>
      </c>
      <c r="L1776">
        <v>1.6821340000000001E-2</v>
      </c>
      <c r="M1776">
        <v>7.3987899999999995E-2</v>
      </c>
      <c r="N1776" s="49">
        <v>-0.181308</v>
      </c>
      <c r="O1776" s="49">
        <v>-0.27601250999999999</v>
      </c>
      <c r="P1776" s="49">
        <v>-0.22052158999999999</v>
      </c>
      <c r="Q1776" s="49">
        <v>-0.181308</v>
      </c>
      <c r="R1776" s="49">
        <v>-0.14209441</v>
      </c>
      <c r="S1776" s="49">
        <v>-8.6603490000000005E-2</v>
      </c>
      <c r="T1776" s="49" t="s">
        <v>19</v>
      </c>
      <c r="W1776" s="7"/>
    </row>
    <row r="1777" spans="1:23" x14ac:dyDescent="0.25">
      <c r="A1777" s="49" t="str">
        <f t="shared" si="27"/>
        <v>41850Sierra8_16All</v>
      </c>
      <c r="B1777" s="7">
        <v>41850</v>
      </c>
      <c r="C1777">
        <v>16</v>
      </c>
      <c r="D1777" t="s">
        <v>14</v>
      </c>
      <c r="E1777">
        <v>2.7183486000000001</v>
      </c>
      <c r="F1777">
        <v>2.6778626000000001</v>
      </c>
      <c r="G1777">
        <v>8</v>
      </c>
      <c r="H1777">
        <v>1708.8789999999999</v>
      </c>
      <c r="I1777" s="49">
        <v>16890.411</v>
      </c>
      <c r="J1777">
        <v>97.550280000000001</v>
      </c>
      <c r="K1777">
        <v>1.8593269999999999E-2</v>
      </c>
      <c r="L1777">
        <v>1.7208459999999998E-2</v>
      </c>
      <c r="M1777">
        <v>7.7745400000000006E-2</v>
      </c>
      <c r="N1777" s="49">
        <v>4.0486000000000001E-2</v>
      </c>
      <c r="O1777" s="49">
        <v>-5.9028110000000002E-2</v>
      </c>
      <c r="P1777" s="49">
        <v>-7.1905999999999999E-4</v>
      </c>
      <c r="Q1777" s="49">
        <v>4.0486000000000001E-2</v>
      </c>
      <c r="R1777" s="49">
        <v>8.1691059999999996E-2</v>
      </c>
      <c r="S1777" s="49">
        <v>0.14000011000000001</v>
      </c>
      <c r="T1777" s="49" t="s">
        <v>19</v>
      </c>
      <c r="W1777" s="7"/>
    </row>
    <row r="1778" spans="1:23" x14ac:dyDescent="0.25">
      <c r="A1778" s="49" t="str">
        <f t="shared" si="27"/>
        <v>41850Sierra9_12All</v>
      </c>
      <c r="B1778" s="7">
        <v>41850</v>
      </c>
      <c r="C1778">
        <v>12</v>
      </c>
      <c r="D1778" t="s">
        <v>14</v>
      </c>
      <c r="E1778">
        <v>1.4482785</v>
      </c>
      <c r="F1778">
        <v>1.3972142000000001</v>
      </c>
      <c r="G1778">
        <v>9</v>
      </c>
      <c r="H1778">
        <v>1660.5429999999999</v>
      </c>
      <c r="I1778" s="49">
        <v>16890.411</v>
      </c>
      <c r="J1778">
        <v>90.772189999999995</v>
      </c>
      <c r="K1778">
        <v>1.4126420000000001E-2</v>
      </c>
      <c r="L1778">
        <v>1.3529090000000001E-2</v>
      </c>
      <c r="M1778">
        <v>5.9952800000000001E-2</v>
      </c>
      <c r="N1778" s="49">
        <v>5.10643E-2</v>
      </c>
      <c r="O1778" s="49">
        <v>-2.5675280000000002E-2</v>
      </c>
      <c r="P1778" s="49">
        <v>1.9289319999999999E-2</v>
      </c>
      <c r="Q1778" s="49">
        <v>5.10643E-2</v>
      </c>
      <c r="R1778" s="49">
        <v>8.2839280000000001E-2</v>
      </c>
      <c r="S1778" s="49">
        <v>0.12780388000000001</v>
      </c>
      <c r="T1778" s="49" t="s">
        <v>19</v>
      </c>
      <c r="W1778" s="7"/>
    </row>
    <row r="1779" spans="1:23" x14ac:dyDescent="0.25">
      <c r="A1779" s="49" t="str">
        <f t="shared" si="27"/>
        <v>41850Sierra9_23All</v>
      </c>
      <c r="B1779" s="7">
        <v>41850</v>
      </c>
      <c r="C1779">
        <v>23</v>
      </c>
      <c r="D1779" t="s">
        <v>14</v>
      </c>
      <c r="E1779">
        <v>1.9481109999999999</v>
      </c>
      <c r="F1779">
        <v>1.9295709000000001</v>
      </c>
      <c r="G1779">
        <v>9</v>
      </c>
      <c r="H1779">
        <v>1660.5429999999999</v>
      </c>
      <c r="I1779" s="49">
        <v>16890.411</v>
      </c>
      <c r="J1779">
        <v>79.286739999999995</v>
      </c>
      <c r="K1779">
        <v>1.3482020000000001E-2</v>
      </c>
      <c r="L1779">
        <v>1.342227E-2</v>
      </c>
      <c r="M1779">
        <v>5.8304700000000001E-2</v>
      </c>
      <c r="N1779" s="49">
        <v>1.85401E-2</v>
      </c>
      <c r="O1779" s="49">
        <v>-5.6089920000000001E-2</v>
      </c>
      <c r="P1779" s="49">
        <v>-1.236139E-2</v>
      </c>
      <c r="Q1779" s="49">
        <v>1.85401E-2</v>
      </c>
      <c r="R1779" s="49">
        <v>4.9441590000000001E-2</v>
      </c>
      <c r="S1779" s="49">
        <v>9.3170119999999995E-2</v>
      </c>
      <c r="T1779" s="49" t="s">
        <v>19</v>
      </c>
      <c r="W1779" s="7"/>
    </row>
    <row r="1780" spans="1:23" x14ac:dyDescent="0.25">
      <c r="A1780" s="49" t="str">
        <f t="shared" si="27"/>
        <v>41850Sierra9_15All</v>
      </c>
      <c r="B1780" s="7">
        <v>41850</v>
      </c>
      <c r="C1780">
        <v>15</v>
      </c>
      <c r="D1780" t="s">
        <v>14</v>
      </c>
      <c r="E1780">
        <v>2.4024123999999998</v>
      </c>
      <c r="F1780">
        <v>2.3286351999999999</v>
      </c>
      <c r="G1780">
        <v>9</v>
      </c>
      <c r="H1780">
        <v>1660.5429999999999</v>
      </c>
      <c r="I1780" s="49">
        <v>16890.411</v>
      </c>
      <c r="J1780">
        <v>96.393439999999998</v>
      </c>
      <c r="K1780">
        <v>1.8122610000000001E-2</v>
      </c>
      <c r="L1780">
        <v>1.719716E-2</v>
      </c>
      <c r="M1780">
        <v>7.6577999999999993E-2</v>
      </c>
      <c r="N1780" s="49">
        <v>7.3777200000000001E-2</v>
      </c>
      <c r="O1780" s="49">
        <v>-2.4242639999999999E-2</v>
      </c>
      <c r="P1780" s="49">
        <v>3.3190860000000003E-2</v>
      </c>
      <c r="Q1780" s="49">
        <v>7.3777200000000001E-2</v>
      </c>
      <c r="R1780" s="49">
        <v>0.11436354</v>
      </c>
      <c r="S1780" s="49">
        <v>0.17179704000000001</v>
      </c>
      <c r="T1780" s="49" t="s">
        <v>19</v>
      </c>
      <c r="W1780" s="7"/>
    </row>
    <row r="1781" spans="1:23" x14ac:dyDescent="0.25">
      <c r="A1781" s="49" t="str">
        <f t="shared" si="27"/>
        <v>41850Sierra9_11All</v>
      </c>
      <c r="B1781" s="7">
        <v>41850</v>
      </c>
      <c r="C1781">
        <v>11</v>
      </c>
      <c r="D1781" t="s">
        <v>14</v>
      </c>
      <c r="E1781">
        <v>1.2216597</v>
      </c>
      <c r="F1781">
        <v>1.1679383000000001</v>
      </c>
      <c r="G1781">
        <v>9</v>
      </c>
      <c r="H1781">
        <v>1660.5429999999999</v>
      </c>
      <c r="I1781" s="49">
        <v>16890.411</v>
      </c>
      <c r="J1781">
        <v>87.114800000000002</v>
      </c>
      <c r="K1781">
        <v>1.2101880000000001E-2</v>
      </c>
      <c r="L1781">
        <v>1.1052950000000001E-2</v>
      </c>
      <c r="M1781">
        <v>5.0242200000000001E-2</v>
      </c>
      <c r="N1781" s="49">
        <v>5.3721400000000002E-2</v>
      </c>
      <c r="O1781" s="49">
        <v>-1.058862E-2</v>
      </c>
      <c r="P1781" s="49">
        <v>2.7093030000000001E-2</v>
      </c>
      <c r="Q1781" s="49">
        <v>5.3721400000000002E-2</v>
      </c>
      <c r="R1781" s="49">
        <v>8.0349770000000001E-2</v>
      </c>
      <c r="S1781" s="49">
        <v>0.11803142</v>
      </c>
      <c r="T1781" s="49" t="s">
        <v>19</v>
      </c>
      <c r="W1781" s="7"/>
    </row>
    <row r="1782" spans="1:23" x14ac:dyDescent="0.25">
      <c r="A1782" s="49" t="str">
        <f t="shared" si="27"/>
        <v>41850Sierra9_18All</v>
      </c>
      <c r="B1782" s="7">
        <v>41850</v>
      </c>
      <c r="C1782">
        <v>18</v>
      </c>
      <c r="D1782" t="s">
        <v>14</v>
      </c>
      <c r="E1782">
        <v>3.2081903000000001</v>
      </c>
      <c r="F1782">
        <v>3.1601837000000002</v>
      </c>
      <c r="G1782">
        <v>9</v>
      </c>
      <c r="H1782">
        <v>1660.5429999999999</v>
      </c>
      <c r="I1782" s="49">
        <v>16890.411</v>
      </c>
      <c r="J1782">
        <v>97.94323</v>
      </c>
      <c r="K1782">
        <v>1.8151210000000001E-2</v>
      </c>
      <c r="L1782">
        <v>1.742208E-2</v>
      </c>
      <c r="M1782">
        <v>7.7115100000000006E-2</v>
      </c>
      <c r="N1782" s="49">
        <v>4.8006600000000003E-2</v>
      </c>
      <c r="O1782" s="49">
        <v>-5.0700729999999999E-2</v>
      </c>
      <c r="P1782" s="49">
        <v>7.1355999999999998E-3</v>
      </c>
      <c r="Q1782" s="49">
        <v>4.8006600000000003E-2</v>
      </c>
      <c r="R1782" s="49">
        <v>8.8877600000000001E-2</v>
      </c>
      <c r="S1782" s="49">
        <v>0.14671392999999999</v>
      </c>
      <c r="T1782" s="49" t="s">
        <v>19</v>
      </c>
      <c r="W1782" s="7"/>
    </row>
    <row r="1783" spans="1:23" x14ac:dyDescent="0.25">
      <c r="A1783" s="49" t="str">
        <f t="shared" si="27"/>
        <v>41850Sierra9_9All</v>
      </c>
      <c r="B1783" s="7">
        <v>41850</v>
      </c>
      <c r="C1783">
        <v>9</v>
      </c>
      <c r="D1783" t="s">
        <v>14</v>
      </c>
      <c r="E1783">
        <v>1.021269</v>
      </c>
      <c r="F1783">
        <v>1.0020357</v>
      </c>
      <c r="G1783">
        <v>9</v>
      </c>
      <c r="H1783">
        <v>1660.5429999999999</v>
      </c>
      <c r="I1783" s="49">
        <v>16890.411</v>
      </c>
      <c r="J1783">
        <v>77.350520000000003</v>
      </c>
      <c r="K1783">
        <v>8.6380499999999995E-3</v>
      </c>
      <c r="L1783">
        <v>8.7132000000000008E-3</v>
      </c>
      <c r="M1783">
        <v>3.7601099999999998E-2</v>
      </c>
      <c r="N1783" s="49">
        <v>1.9233299999999998E-2</v>
      </c>
      <c r="O1783" s="49">
        <v>-2.8896109999999999E-2</v>
      </c>
      <c r="P1783" s="49">
        <v>-6.9528000000000005E-4</v>
      </c>
      <c r="Q1783" s="49">
        <v>1.9233299999999998E-2</v>
      </c>
      <c r="R1783" s="49">
        <v>3.9161880000000003E-2</v>
      </c>
      <c r="S1783" s="49">
        <v>6.7362710000000006E-2</v>
      </c>
      <c r="T1783" s="49" t="s">
        <v>19</v>
      </c>
      <c r="W1783" s="7"/>
    </row>
    <row r="1784" spans="1:23" x14ac:dyDescent="0.25">
      <c r="A1784" s="49" t="str">
        <f t="shared" si="27"/>
        <v>41850Sierra9_1All</v>
      </c>
      <c r="B1784" s="7">
        <v>41850</v>
      </c>
      <c r="C1784">
        <v>1</v>
      </c>
      <c r="D1784" t="s">
        <v>14</v>
      </c>
      <c r="E1784">
        <v>1.0854317</v>
      </c>
      <c r="F1784">
        <v>1.1348587999999999</v>
      </c>
      <c r="G1784">
        <v>9</v>
      </c>
      <c r="H1784">
        <v>1660.5429999999999</v>
      </c>
      <c r="I1784" s="49">
        <v>16890.411</v>
      </c>
      <c r="J1784">
        <v>73.971879999999999</v>
      </c>
      <c r="K1784">
        <v>8.5349299999999996E-3</v>
      </c>
      <c r="L1784">
        <v>9.1869599999999992E-3</v>
      </c>
      <c r="M1784">
        <v>3.8423199999999998E-2</v>
      </c>
      <c r="N1784" s="49">
        <v>-4.9427100000000002E-2</v>
      </c>
      <c r="O1784" s="49">
        <v>-9.8608799999999996E-2</v>
      </c>
      <c r="P1784" s="49">
        <v>-6.9791400000000003E-2</v>
      </c>
      <c r="Q1784" s="49">
        <v>-4.9427100000000002E-2</v>
      </c>
      <c r="R1784" s="49">
        <v>-2.90628E-2</v>
      </c>
      <c r="S1784" s="49">
        <v>-2.454E-4</v>
      </c>
      <c r="T1784" s="49" t="s">
        <v>19</v>
      </c>
      <c r="W1784" s="7"/>
    </row>
    <row r="1785" spans="1:23" x14ac:dyDescent="0.25">
      <c r="A1785" s="49" t="str">
        <f t="shared" si="27"/>
        <v>41850Sierra9_20All</v>
      </c>
      <c r="B1785" s="7">
        <v>41850</v>
      </c>
      <c r="C1785">
        <v>20</v>
      </c>
      <c r="D1785" t="s">
        <v>14</v>
      </c>
      <c r="E1785">
        <v>3.0330822999999998</v>
      </c>
      <c r="F1785">
        <v>2.5018834000000001</v>
      </c>
      <c r="G1785">
        <v>9</v>
      </c>
      <c r="H1785">
        <v>1660.5429999999999</v>
      </c>
      <c r="I1785" s="49">
        <v>16890.411</v>
      </c>
      <c r="J1785">
        <v>91.60042</v>
      </c>
      <c r="K1785">
        <v>1.7275100000000002E-2</v>
      </c>
      <c r="L1785">
        <v>1.3426240000000001E-2</v>
      </c>
      <c r="M1785">
        <v>6.7097900000000002E-2</v>
      </c>
      <c r="N1785" s="49">
        <v>0.53119890000000003</v>
      </c>
      <c r="O1785" s="49">
        <v>0.44531358999999998</v>
      </c>
      <c r="P1785" s="49">
        <v>0.49563700999999999</v>
      </c>
      <c r="Q1785" s="49">
        <v>0.53119890000000003</v>
      </c>
      <c r="R1785" s="49">
        <v>0.56676079000000001</v>
      </c>
      <c r="S1785" s="49">
        <v>0.61708421000000002</v>
      </c>
      <c r="T1785" s="49" t="s">
        <v>19</v>
      </c>
      <c r="W1785" s="7"/>
    </row>
    <row r="1786" spans="1:23" x14ac:dyDescent="0.25">
      <c r="A1786" s="49" t="str">
        <f t="shared" si="27"/>
        <v>41850Sierra9_7All</v>
      </c>
      <c r="B1786" s="7">
        <v>41850</v>
      </c>
      <c r="C1786">
        <v>7</v>
      </c>
      <c r="D1786" t="s">
        <v>14</v>
      </c>
      <c r="E1786">
        <v>0.87657613999999995</v>
      </c>
      <c r="F1786">
        <v>0.92674995999999998</v>
      </c>
      <c r="G1786">
        <v>9</v>
      </c>
      <c r="H1786">
        <v>1660.5429999999999</v>
      </c>
      <c r="I1786" s="49">
        <v>16890.411</v>
      </c>
      <c r="J1786">
        <v>68.157399999999996</v>
      </c>
      <c r="K1786">
        <v>6.7109200000000004E-3</v>
      </c>
      <c r="L1786">
        <v>7.15235E-3</v>
      </c>
      <c r="M1786">
        <v>3.00529E-2</v>
      </c>
      <c r="N1786" s="49">
        <v>-5.0173820000000001E-2</v>
      </c>
      <c r="O1786" s="49">
        <v>-8.8641529999999996E-2</v>
      </c>
      <c r="P1786" s="49">
        <v>-6.6101859999999998E-2</v>
      </c>
      <c r="Q1786" s="49">
        <v>-5.0173820000000001E-2</v>
      </c>
      <c r="R1786" s="49">
        <v>-3.4245780000000003E-2</v>
      </c>
      <c r="S1786" s="49">
        <v>-1.170611E-2</v>
      </c>
      <c r="T1786" s="49" t="s">
        <v>19</v>
      </c>
      <c r="W1786" s="7"/>
    </row>
    <row r="1787" spans="1:23" x14ac:dyDescent="0.25">
      <c r="A1787" s="49" t="str">
        <f t="shared" si="27"/>
        <v>41850Sierra9_24All</v>
      </c>
      <c r="B1787" s="7">
        <v>41850</v>
      </c>
      <c r="C1787">
        <v>24</v>
      </c>
      <c r="D1787" t="s">
        <v>14</v>
      </c>
      <c r="E1787">
        <v>1.4431799000000001</v>
      </c>
      <c r="F1787">
        <v>1.4824155000000001</v>
      </c>
      <c r="G1787">
        <v>9</v>
      </c>
      <c r="H1787">
        <v>1660.5429999999999</v>
      </c>
      <c r="I1787" s="49">
        <v>16890.411</v>
      </c>
      <c r="J1787">
        <v>76.444249999999997</v>
      </c>
      <c r="K1787">
        <v>1.124963E-2</v>
      </c>
      <c r="L1787">
        <v>1.1484670000000001E-2</v>
      </c>
      <c r="M1787">
        <v>4.9266999999999998E-2</v>
      </c>
      <c r="N1787" s="49">
        <v>-3.9235600000000002E-2</v>
      </c>
      <c r="O1787" s="49">
        <v>-0.10229736</v>
      </c>
      <c r="P1787" s="49">
        <v>-6.534711E-2</v>
      </c>
      <c r="Q1787" s="49">
        <v>-3.9235600000000002E-2</v>
      </c>
      <c r="R1787" s="49">
        <v>-1.312409E-2</v>
      </c>
      <c r="S1787" s="49">
        <v>2.3826159999999999E-2</v>
      </c>
      <c r="T1787" s="49" t="s">
        <v>19</v>
      </c>
      <c r="W1787" s="7"/>
    </row>
    <row r="1788" spans="1:23" x14ac:dyDescent="0.25">
      <c r="A1788" s="49" t="str">
        <f t="shared" si="27"/>
        <v>41850Sierra9_19All</v>
      </c>
      <c r="B1788" s="7">
        <v>41850</v>
      </c>
      <c r="C1788">
        <v>19</v>
      </c>
      <c r="D1788" t="s">
        <v>14</v>
      </c>
      <c r="E1788">
        <v>3.2159648999999999</v>
      </c>
      <c r="F1788">
        <v>2.9575885999999998</v>
      </c>
      <c r="G1788">
        <v>9</v>
      </c>
      <c r="H1788">
        <v>1660.5429999999999</v>
      </c>
      <c r="I1788" s="49">
        <v>16890.411</v>
      </c>
      <c r="J1788">
        <v>95.17886</v>
      </c>
      <c r="K1788">
        <v>1.791705E-2</v>
      </c>
      <c r="L1788">
        <v>1.631061E-2</v>
      </c>
      <c r="M1788">
        <v>7.4274699999999999E-2</v>
      </c>
      <c r="N1788" s="49">
        <v>0.2583763</v>
      </c>
      <c r="O1788" s="49">
        <v>0.16330468000000001</v>
      </c>
      <c r="P1788" s="49">
        <v>0.21901071</v>
      </c>
      <c r="Q1788" s="49">
        <v>0.2583763</v>
      </c>
      <c r="R1788" s="49">
        <v>0.29774189000000001</v>
      </c>
      <c r="S1788" s="49">
        <v>0.35344792000000003</v>
      </c>
      <c r="T1788" s="49" t="s">
        <v>19</v>
      </c>
      <c r="W1788" s="7"/>
    </row>
    <row r="1789" spans="1:23" x14ac:dyDescent="0.25">
      <c r="A1789" s="49" t="str">
        <f t="shared" si="27"/>
        <v>41850Sierra9_8All</v>
      </c>
      <c r="B1789" s="7">
        <v>41850</v>
      </c>
      <c r="C1789">
        <v>8</v>
      </c>
      <c r="D1789" t="s">
        <v>14</v>
      </c>
      <c r="E1789">
        <v>0.96141757000000005</v>
      </c>
      <c r="F1789">
        <v>0.97926053999999996</v>
      </c>
      <c r="G1789">
        <v>9</v>
      </c>
      <c r="H1789">
        <v>1660.5429999999999</v>
      </c>
      <c r="I1789" s="49">
        <v>16890.411</v>
      </c>
      <c r="J1789">
        <v>71.29316</v>
      </c>
      <c r="K1789">
        <v>7.54713E-3</v>
      </c>
      <c r="L1789">
        <v>7.7655800000000002E-3</v>
      </c>
      <c r="M1789">
        <v>3.31848E-2</v>
      </c>
      <c r="N1789" s="49">
        <v>-1.784297E-2</v>
      </c>
      <c r="O1789" s="49">
        <v>-6.031951E-2</v>
      </c>
      <c r="P1789" s="49">
        <v>-3.5430910000000003E-2</v>
      </c>
      <c r="Q1789" s="49">
        <v>-1.784297E-2</v>
      </c>
      <c r="R1789" s="49">
        <v>-2.5503E-4</v>
      </c>
      <c r="S1789" s="49">
        <v>2.463357E-2</v>
      </c>
      <c r="T1789" s="49" t="s">
        <v>19</v>
      </c>
      <c r="W1789" s="7"/>
    </row>
    <row r="1790" spans="1:23" x14ac:dyDescent="0.25">
      <c r="A1790" s="49" t="str">
        <f t="shared" si="27"/>
        <v>41850Sierra9_6All</v>
      </c>
      <c r="B1790" s="7">
        <v>41850</v>
      </c>
      <c r="C1790">
        <v>6</v>
      </c>
      <c r="D1790" t="s">
        <v>14</v>
      </c>
      <c r="E1790">
        <v>0.78589841000000005</v>
      </c>
      <c r="F1790">
        <v>0.81430831999999997</v>
      </c>
      <c r="G1790">
        <v>9</v>
      </c>
      <c r="H1790">
        <v>1660.5429999999999</v>
      </c>
      <c r="I1790" s="49">
        <v>16890.411</v>
      </c>
      <c r="J1790">
        <v>69.185730000000007</v>
      </c>
      <c r="K1790">
        <v>6.0419499999999999E-3</v>
      </c>
      <c r="L1790">
        <v>6.24013E-3</v>
      </c>
      <c r="M1790">
        <v>2.6617499999999999E-2</v>
      </c>
      <c r="N1790" s="49">
        <v>-2.840991E-2</v>
      </c>
      <c r="O1790" s="49">
        <v>-6.2480309999999997E-2</v>
      </c>
      <c r="P1790" s="49">
        <v>-4.2517180000000002E-2</v>
      </c>
      <c r="Q1790" s="49">
        <v>-2.840991E-2</v>
      </c>
      <c r="R1790" s="49">
        <v>-1.430263E-2</v>
      </c>
      <c r="S1790" s="49">
        <v>5.6604899999999998E-3</v>
      </c>
      <c r="T1790" s="49" t="s">
        <v>19</v>
      </c>
      <c r="W1790" s="7"/>
    </row>
    <row r="1791" spans="1:23" x14ac:dyDescent="0.25">
      <c r="A1791" s="49" t="str">
        <f t="shared" si="27"/>
        <v>41850Sierra9_10All</v>
      </c>
      <c r="B1791" s="7">
        <v>41850</v>
      </c>
      <c r="C1791">
        <v>10</v>
      </c>
      <c r="D1791" t="s">
        <v>14</v>
      </c>
      <c r="E1791">
        <v>1.0892879</v>
      </c>
      <c r="F1791">
        <v>1.0756063</v>
      </c>
      <c r="G1791">
        <v>9</v>
      </c>
      <c r="H1791">
        <v>1660.5429999999999</v>
      </c>
      <c r="I1791" s="49">
        <v>16890.411</v>
      </c>
      <c r="J1791">
        <v>81.771910000000005</v>
      </c>
      <c r="K1791">
        <v>1.0495910000000001E-2</v>
      </c>
      <c r="L1791">
        <v>1.011241E-2</v>
      </c>
      <c r="M1791">
        <v>4.4672200000000002E-2</v>
      </c>
      <c r="N1791" s="49">
        <v>1.36816E-2</v>
      </c>
      <c r="O1791" s="49">
        <v>-4.3498820000000001E-2</v>
      </c>
      <c r="P1791" s="49">
        <v>-9.9946700000000006E-3</v>
      </c>
      <c r="Q1791" s="49">
        <v>1.36816E-2</v>
      </c>
      <c r="R1791" s="49">
        <v>3.7357870000000001E-2</v>
      </c>
      <c r="S1791" s="49">
        <v>7.0862019999999998E-2</v>
      </c>
      <c r="T1791" s="49" t="s">
        <v>19</v>
      </c>
      <c r="W1791" s="7"/>
    </row>
    <row r="1792" spans="1:23" x14ac:dyDescent="0.25">
      <c r="A1792" s="49" t="str">
        <f t="shared" si="27"/>
        <v>41850Sierra9_22All</v>
      </c>
      <c r="B1792" s="7">
        <v>41850</v>
      </c>
      <c r="C1792">
        <v>22</v>
      </c>
      <c r="D1792" t="s">
        <v>14</v>
      </c>
      <c r="E1792">
        <v>2.4331065999999999</v>
      </c>
      <c r="F1792">
        <v>2.5667507000000001</v>
      </c>
      <c r="G1792">
        <v>9</v>
      </c>
      <c r="H1792">
        <v>1660.5429999999999</v>
      </c>
      <c r="I1792" s="49">
        <v>16890.411</v>
      </c>
      <c r="J1792">
        <v>83.522189999999995</v>
      </c>
      <c r="K1792">
        <v>1.47878E-2</v>
      </c>
      <c r="L1792">
        <v>1.5785339999999998E-2</v>
      </c>
      <c r="M1792">
        <v>6.6278199999999995E-2</v>
      </c>
      <c r="N1792" s="49">
        <v>-0.13364409999999999</v>
      </c>
      <c r="O1792" s="49">
        <v>-0.21848020000000001</v>
      </c>
      <c r="P1792" s="49">
        <v>-0.16877154999999999</v>
      </c>
      <c r="Q1792" s="49">
        <v>-0.13364409999999999</v>
      </c>
      <c r="R1792" s="49">
        <v>-9.8516649999999997E-2</v>
      </c>
      <c r="S1792" s="49">
        <v>-4.8807999999999997E-2</v>
      </c>
      <c r="T1792" s="49" t="s">
        <v>19</v>
      </c>
      <c r="W1792" s="7"/>
    </row>
    <row r="1793" spans="1:23" x14ac:dyDescent="0.25">
      <c r="A1793" s="49" t="str">
        <f t="shared" si="27"/>
        <v>41850Sierra9_3All</v>
      </c>
      <c r="B1793" s="7">
        <v>41850</v>
      </c>
      <c r="C1793">
        <v>3</v>
      </c>
      <c r="D1793" t="s">
        <v>14</v>
      </c>
      <c r="E1793">
        <v>0.83114273000000005</v>
      </c>
      <c r="F1793">
        <v>0.87095884000000001</v>
      </c>
      <c r="G1793">
        <v>9</v>
      </c>
      <c r="H1793">
        <v>1660.5429999999999</v>
      </c>
      <c r="I1793" s="49">
        <v>16890.411</v>
      </c>
      <c r="J1793">
        <v>73.078789999999998</v>
      </c>
      <c r="K1793">
        <v>6.6074000000000003E-3</v>
      </c>
      <c r="L1793">
        <v>6.9729400000000004E-3</v>
      </c>
      <c r="M1793">
        <v>2.94361E-2</v>
      </c>
      <c r="N1793" s="49">
        <v>-3.9816110000000002E-2</v>
      </c>
      <c r="O1793" s="49">
        <v>-7.7494320000000005E-2</v>
      </c>
      <c r="P1793" s="49">
        <v>-5.541724E-2</v>
      </c>
      <c r="Q1793" s="49">
        <v>-3.9816110000000002E-2</v>
      </c>
      <c r="R1793" s="49">
        <v>-2.4214980000000001E-2</v>
      </c>
      <c r="S1793" s="49">
        <v>-2.1378999999999999E-3</v>
      </c>
      <c r="T1793" s="49" t="s">
        <v>19</v>
      </c>
      <c r="W1793" s="7"/>
    </row>
    <row r="1794" spans="1:23" x14ac:dyDescent="0.25">
      <c r="A1794" s="49" t="str">
        <f t="shared" si="27"/>
        <v>41850Sierra9_4All</v>
      </c>
      <c r="B1794" s="7">
        <v>41850</v>
      </c>
      <c r="C1794">
        <v>4</v>
      </c>
      <c r="D1794" t="s">
        <v>14</v>
      </c>
      <c r="E1794">
        <v>0.76523434999999995</v>
      </c>
      <c r="F1794">
        <v>0.80736116999999996</v>
      </c>
      <c r="G1794">
        <v>9</v>
      </c>
      <c r="H1794">
        <v>1660.5429999999999</v>
      </c>
      <c r="I1794" s="49">
        <v>16890.411</v>
      </c>
      <c r="J1794">
        <v>72.63552</v>
      </c>
      <c r="K1794">
        <v>5.9879599999999996E-3</v>
      </c>
      <c r="L1794">
        <v>6.3977299999999999E-3</v>
      </c>
      <c r="M1794">
        <v>2.6850700000000002E-2</v>
      </c>
      <c r="N1794" s="49">
        <v>-4.2126820000000002E-2</v>
      </c>
      <c r="O1794" s="49">
        <v>-7.6495720000000003E-2</v>
      </c>
      <c r="P1794" s="49">
        <v>-5.6357690000000002E-2</v>
      </c>
      <c r="Q1794" s="49">
        <v>-4.2126820000000002E-2</v>
      </c>
      <c r="R1794" s="49">
        <v>-2.7895949999999999E-2</v>
      </c>
      <c r="S1794" s="49">
        <v>-7.7579199999999997E-3</v>
      </c>
      <c r="T1794" s="49" t="s">
        <v>19</v>
      </c>
      <c r="W1794" s="7"/>
    </row>
    <row r="1795" spans="1:23" x14ac:dyDescent="0.25">
      <c r="A1795" s="49" t="str">
        <f t="shared" ref="A1795:A1858" si="28">CONCATENATE(B1795,D1795,G1795,"_",C1795,T1795)</f>
        <v>41850Sierra9_16All</v>
      </c>
      <c r="B1795" s="7">
        <v>41850</v>
      </c>
      <c r="C1795">
        <v>16</v>
      </c>
      <c r="D1795" t="s">
        <v>14</v>
      </c>
      <c r="E1795">
        <v>2.7183486000000001</v>
      </c>
      <c r="F1795">
        <v>2.6875982999999999</v>
      </c>
      <c r="G1795">
        <v>9</v>
      </c>
      <c r="H1795">
        <v>1660.5429999999999</v>
      </c>
      <c r="I1795" s="49">
        <v>16890.411</v>
      </c>
      <c r="J1795">
        <v>97.550280000000001</v>
      </c>
      <c r="K1795">
        <v>1.8593269999999999E-2</v>
      </c>
      <c r="L1795">
        <v>1.774806E-2</v>
      </c>
      <c r="M1795">
        <v>7.8785900000000006E-2</v>
      </c>
      <c r="N1795" s="49">
        <v>3.0750300000000001E-2</v>
      </c>
      <c r="O1795" s="49">
        <v>-7.0095649999999995E-2</v>
      </c>
      <c r="P1795" s="49">
        <v>-1.1006230000000001E-2</v>
      </c>
      <c r="Q1795" s="49">
        <v>3.0750300000000001E-2</v>
      </c>
      <c r="R1795" s="49">
        <v>7.2506829999999994E-2</v>
      </c>
      <c r="S1795" s="49">
        <v>0.13159625</v>
      </c>
      <c r="T1795" s="49" t="s">
        <v>19</v>
      </c>
      <c r="W1795" s="7"/>
    </row>
    <row r="1796" spans="1:23" x14ac:dyDescent="0.25">
      <c r="A1796" s="49" t="str">
        <f t="shared" si="28"/>
        <v>41850Sierra9_13All</v>
      </c>
      <c r="B1796" s="7">
        <v>41850</v>
      </c>
      <c r="C1796">
        <v>13</v>
      </c>
      <c r="D1796" t="s">
        <v>14</v>
      </c>
      <c r="E1796">
        <v>1.7357412000000001</v>
      </c>
      <c r="F1796">
        <v>1.6463555000000001</v>
      </c>
      <c r="G1796">
        <v>9</v>
      </c>
      <c r="H1796">
        <v>1660.5429999999999</v>
      </c>
      <c r="I1796" s="49">
        <v>16890.411</v>
      </c>
      <c r="J1796">
        <v>93.664760000000001</v>
      </c>
      <c r="K1796">
        <v>1.5980950000000001E-2</v>
      </c>
      <c r="L1796">
        <v>1.488971E-2</v>
      </c>
      <c r="M1796">
        <v>6.6953899999999997E-2</v>
      </c>
      <c r="N1796" s="49">
        <v>8.9385699999999998E-2</v>
      </c>
      <c r="O1796" s="49">
        <v>3.6847099999999999E-3</v>
      </c>
      <c r="P1796" s="49">
        <v>5.3900129999999997E-2</v>
      </c>
      <c r="Q1796" s="49">
        <v>8.9385699999999998E-2</v>
      </c>
      <c r="R1796" s="49">
        <v>0.12487127000000001</v>
      </c>
      <c r="S1796" s="49">
        <v>0.17508668999999999</v>
      </c>
      <c r="T1796" s="49" t="s">
        <v>19</v>
      </c>
      <c r="W1796" s="7"/>
    </row>
    <row r="1797" spans="1:23" x14ac:dyDescent="0.25">
      <c r="A1797" s="49" t="str">
        <f t="shared" si="28"/>
        <v>41850Sierra9_17All</v>
      </c>
      <c r="B1797" s="7">
        <v>41850</v>
      </c>
      <c r="C1797">
        <v>17</v>
      </c>
      <c r="D1797" t="s">
        <v>14</v>
      </c>
      <c r="E1797">
        <v>3.0238309000000001</v>
      </c>
      <c r="F1797">
        <v>2.9524154</v>
      </c>
      <c r="G1797">
        <v>9</v>
      </c>
      <c r="H1797">
        <v>1660.5429999999999</v>
      </c>
      <c r="I1797" s="49">
        <v>16890.411</v>
      </c>
      <c r="J1797">
        <v>98.285870000000003</v>
      </c>
      <c r="K1797">
        <v>1.8309619999999999E-2</v>
      </c>
      <c r="L1797">
        <v>1.7565310000000001E-2</v>
      </c>
      <c r="M1797">
        <v>7.7769500000000005E-2</v>
      </c>
      <c r="N1797" s="49">
        <v>7.1415500000000007E-2</v>
      </c>
      <c r="O1797" s="49">
        <v>-2.8129459999999998E-2</v>
      </c>
      <c r="P1797" s="49">
        <v>3.0197669999999999E-2</v>
      </c>
      <c r="Q1797" s="49">
        <v>7.1415500000000007E-2</v>
      </c>
      <c r="R1797" s="49">
        <v>0.11263334</v>
      </c>
      <c r="S1797" s="49">
        <v>0.17096046000000001</v>
      </c>
      <c r="T1797" s="49" t="s">
        <v>19</v>
      </c>
      <c r="W1797" s="7"/>
    </row>
    <row r="1798" spans="1:23" x14ac:dyDescent="0.25">
      <c r="A1798" s="49" t="str">
        <f t="shared" si="28"/>
        <v>41850Sierra9_2All</v>
      </c>
      <c r="B1798" s="7">
        <v>41850</v>
      </c>
      <c r="C1798">
        <v>2</v>
      </c>
      <c r="D1798" t="s">
        <v>14</v>
      </c>
      <c r="E1798">
        <v>0.93367526999999995</v>
      </c>
      <c r="F1798">
        <v>0.98063579999999995</v>
      </c>
      <c r="G1798">
        <v>9</v>
      </c>
      <c r="H1798">
        <v>1660.5429999999999</v>
      </c>
      <c r="I1798" s="49">
        <v>16890.411</v>
      </c>
      <c r="J1798">
        <v>71.864620000000002</v>
      </c>
      <c r="K1798">
        <v>7.4999100000000003E-3</v>
      </c>
      <c r="L1798">
        <v>7.9995399999999994E-3</v>
      </c>
      <c r="M1798">
        <v>3.3600199999999997E-2</v>
      </c>
      <c r="N1798" s="49">
        <v>-4.696053E-2</v>
      </c>
      <c r="O1798" s="49">
        <v>-8.9968790000000007E-2</v>
      </c>
      <c r="P1798" s="49">
        <v>-6.4768640000000002E-2</v>
      </c>
      <c r="Q1798" s="49">
        <v>-4.696053E-2</v>
      </c>
      <c r="R1798" s="49">
        <v>-2.9152419999999998E-2</v>
      </c>
      <c r="S1798" s="49">
        <v>-3.9522699999999999E-3</v>
      </c>
      <c r="T1798" s="49" t="s">
        <v>19</v>
      </c>
      <c r="W1798" s="7"/>
    </row>
    <row r="1799" spans="1:23" x14ac:dyDescent="0.25">
      <c r="A1799" s="49" t="str">
        <f t="shared" si="28"/>
        <v>41850Sierra9_5All</v>
      </c>
      <c r="B1799" s="7">
        <v>41850</v>
      </c>
      <c r="C1799">
        <v>5</v>
      </c>
      <c r="D1799" t="s">
        <v>14</v>
      </c>
      <c r="E1799">
        <v>0.75378126999999995</v>
      </c>
      <c r="F1799">
        <v>0.77863643000000005</v>
      </c>
      <c r="G1799">
        <v>9</v>
      </c>
      <c r="H1799">
        <v>1660.5429999999999</v>
      </c>
      <c r="I1799" s="49">
        <v>16890.411</v>
      </c>
      <c r="J1799">
        <v>71.556839999999994</v>
      </c>
      <c r="K1799">
        <v>5.85893E-3</v>
      </c>
      <c r="L1799">
        <v>5.9317900000000002E-3</v>
      </c>
      <c r="M1799">
        <v>2.55511E-2</v>
      </c>
      <c r="N1799" s="49">
        <v>-2.4855160000000001E-2</v>
      </c>
      <c r="O1799" s="49">
        <v>-5.7560569999999998E-2</v>
      </c>
      <c r="P1799" s="49">
        <v>-3.8397239999999999E-2</v>
      </c>
      <c r="Q1799" s="49">
        <v>-2.4855160000000001E-2</v>
      </c>
      <c r="R1799" s="49">
        <v>-1.131308E-2</v>
      </c>
      <c r="S1799" s="49">
        <v>7.8502499999999996E-3</v>
      </c>
      <c r="T1799" s="49" t="s">
        <v>19</v>
      </c>
      <c r="W1799" s="7"/>
    </row>
    <row r="1800" spans="1:23" x14ac:dyDescent="0.25">
      <c r="A1800" s="49" t="str">
        <f t="shared" si="28"/>
        <v>41850Sierra9_21All</v>
      </c>
      <c r="B1800" s="7">
        <v>41850</v>
      </c>
      <c r="C1800">
        <v>21</v>
      </c>
      <c r="D1800" t="s">
        <v>14</v>
      </c>
      <c r="E1800">
        <v>2.7724723999999998</v>
      </c>
      <c r="F1800">
        <v>3.0680429</v>
      </c>
      <c r="G1800">
        <v>9</v>
      </c>
      <c r="H1800">
        <v>1660.5429999999999</v>
      </c>
      <c r="I1800" s="49">
        <v>16890.411</v>
      </c>
      <c r="J1800">
        <v>86.757779999999997</v>
      </c>
      <c r="K1800">
        <v>1.5769160000000001E-2</v>
      </c>
      <c r="L1800">
        <v>1.6955319999999999E-2</v>
      </c>
      <c r="M1800">
        <v>7.0949399999999996E-2</v>
      </c>
      <c r="N1800" s="49">
        <v>-0.29557050000000001</v>
      </c>
      <c r="O1800" s="49">
        <v>-0.38638572999999998</v>
      </c>
      <c r="P1800" s="49">
        <v>-0.33317368000000003</v>
      </c>
      <c r="Q1800" s="49">
        <v>-0.29557050000000001</v>
      </c>
      <c r="R1800" s="49">
        <v>-0.25796732</v>
      </c>
      <c r="S1800" s="49">
        <v>-0.20475526999999999</v>
      </c>
      <c r="T1800" s="49" t="s">
        <v>19</v>
      </c>
      <c r="W1800" s="7"/>
    </row>
    <row r="1801" spans="1:23" x14ac:dyDescent="0.25">
      <c r="A1801" s="49" t="str">
        <f t="shared" si="28"/>
        <v>41850Sierra9_14All</v>
      </c>
      <c r="B1801" s="7">
        <v>41850</v>
      </c>
      <c r="C1801">
        <v>14</v>
      </c>
      <c r="D1801" t="s">
        <v>14</v>
      </c>
      <c r="E1801">
        <v>2.0596993000000001</v>
      </c>
      <c r="F1801">
        <v>2.0132610999999998</v>
      </c>
      <c r="G1801">
        <v>9</v>
      </c>
      <c r="H1801">
        <v>1660.5429999999999</v>
      </c>
      <c r="I1801" s="49">
        <v>16890.411</v>
      </c>
      <c r="J1801">
        <v>95.293369999999996</v>
      </c>
      <c r="K1801">
        <v>1.7492489999999999E-2</v>
      </c>
      <c r="L1801">
        <v>1.6180279999999998E-2</v>
      </c>
      <c r="M1801">
        <v>7.3042499999999996E-2</v>
      </c>
      <c r="N1801" s="49">
        <v>4.6438199999999999E-2</v>
      </c>
      <c r="O1801" s="49">
        <v>-4.7056199999999999E-2</v>
      </c>
      <c r="P1801" s="49">
        <v>7.7256800000000004E-3</v>
      </c>
      <c r="Q1801" s="49">
        <v>4.6438199999999999E-2</v>
      </c>
      <c r="R1801" s="49">
        <v>8.5150729999999994E-2</v>
      </c>
      <c r="S1801" s="49">
        <v>0.13993259999999999</v>
      </c>
      <c r="T1801" s="49" t="s">
        <v>19</v>
      </c>
      <c r="W1801" s="7"/>
    </row>
    <row r="1802" spans="1:23" x14ac:dyDescent="0.25">
      <c r="A1802" s="49" t="str">
        <f t="shared" si="28"/>
        <v>41852SierraN/A_9All</v>
      </c>
      <c r="B1802" s="7">
        <v>41852</v>
      </c>
      <c r="C1802">
        <v>9</v>
      </c>
      <c r="D1802" t="s">
        <v>14</v>
      </c>
      <c r="E1802">
        <v>1.1128450000000001</v>
      </c>
      <c r="F1802">
        <v>1.1003091</v>
      </c>
      <c r="G1802" t="s">
        <v>33</v>
      </c>
      <c r="H1802">
        <v>3322.0929999999998</v>
      </c>
      <c r="I1802" s="49">
        <v>16782.662</v>
      </c>
      <c r="J1802">
        <v>79.375529999999998</v>
      </c>
      <c r="K1802">
        <v>1.048087E-2</v>
      </c>
      <c r="L1802">
        <v>1.9805730000000001E-2</v>
      </c>
      <c r="M1802">
        <v>2.2407900000000001E-2</v>
      </c>
      <c r="N1802" s="49">
        <v>1.2535900000000001E-2</v>
      </c>
      <c r="O1802" s="49">
        <v>-1.6146210000000001E-2</v>
      </c>
      <c r="P1802" s="49">
        <v>6.5970999999999998E-4</v>
      </c>
      <c r="Q1802" s="49">
        <v>1.2535900000000001E-2</v>
      </c>
      <c r="R1802" s="49">
        <v>2.4412090000000001E-2</v>
      </c>
      <c r="S1802" s="49">
        <v>4.1218009999999999E-2</v>
      </c>
      <c r="T1802" s="49" t="s">
        <v>19</v>
      </c>
      <c r="W1802" s="7"/>
    </row>
    <row r="1803" spans="1:23" x14ac:dyDescent="0.25">
      <c r="A1803" s="49" t="str">
        <f t="shared" si="28"/>
        <v>41852SierraN/A_17All</v>
      </c>
      <c r="B1803" s="7">
        <v>41852</v>
      </c>
      <c r="C1803">
        <v>17</v>
      </c>
      <c r="D1803" t="s">
        <v>14</v>
      </c>
      <c r="E1803">
        <v>3.3066274999999998</v>
      </c>
      <c r="F1803">
        <v>2.5092509000000001</v>
      </c>
      <c r="G1803" t="s">
        <v>33</v>
      </c>
      <c r="H1803">
        <v>3322.0929999999998</v>
      </c>
      <c r="I1803" s="49">
        <v>16782.662</v>
      </c>
      <c r="J1803">
        <v>102.9956</v>
      </c>
      <c r="K1803">
        <v>2.029748E-2</v>
      </c>
      <c r="L1803">
        <v>3.1658480000000003E-2</v>
      </c>
      <c r="M1803">
        <v>3.7606500000000001E-2</v>
      </c>
      <c r="N1803" s="49">
        <v>0.79737659999999999</v>
      </c>
      <c r="O1803" s="49">
        <v>0.74924027999999998</v>
      </c>
      <c r="P1803" s="49">
        <v>0.77744515000000003</v>
      </c>
      <c r="Q1803" s="49">
        <v>0.79737659999999999</v>
      </c>
      <c r="R1803" s="49">
        <v>0.81730804000000001</v>
      </c>
      <c r="S1803" s="49">
        <v>0.84551292</v>
      </c>
      <c r="T1803" s="49" t="s">
        <v>19</v>
      </c>
      <c r="W1803" s="7"/>
    </row>
    <row r="1804" spans="1:23" x14ac:dyDescent="0.25">
      <c r="A1804" s="49" t="str">
        <f t="shared" si="28"/>
        <v>41852SierraN/A_12All</v>
      </c>
      <c r="B1804" s="7">
        <v>41852</v>
      </c>
      <c r="C1804">
        <v>12</v>
      </c>
      <c r="D1804" t="s">
        <v>14</v>
      </c>
      <c r="E1804">
        <v>1.7151881</v>
      </c>
      <c r="F1804">
        <v>1.7585595999999999</v>
      </c>
      <c r="G1804" t="s">
        <v>33</v>
      </c>
      <c r="H1804">
        <v>3322.0929999999998</v>
      </c>
      <c r="I1804" s="49">
        <v>16782.662</v>
      </c>
      <c r="J1804">
        <v>94.004300000000001</v>
      </c>
      <c r="K1804">
        <v>1.6430380000000001E-2</v>
      </c>
      <c r="L1804">
        <v>3.2593270000000001E-2</v>
      </c>
      <c r="M1804">
        <v>3.6500400000000002E-2</v>
      </c>
      <c r="N1804" s="49">
        <v>-4.33715E-2</v>
      </c>
      <c r="O1804" s="49">
        <v>-9.009201E-2</v>
      </c>
      <c r="P1804" s="49">
        <v>-6.2716709999999995E-2</v>
      </c>
      <c r="Q1804" s="49">
        <v>-4.33715E-2</v>
      </c>
      <c r="R1804" s="49">
        <v>-2.4026289999999999E-2</v>
      </c>
      <c r="S1804" s="49">
        <v>3.3490099999999999E-3</v>
      </c>
      <c r="T1804" s="49" t="s">
        <v>19</v>
      </c>
      <c r="W1804" s="7"/>
    </row>
    <row r="1805" spans="1:23" x14ac:dyDescent="0.25">
      <c r="A1805" s="49" t="str">
        <f t="shared" si="28"/>
        <v>41852SierraN/A_21All</v>
      </c>
      <c r="B1805" s="7">
        <v>41852</v>
      </c>
      <c r="C1805">
        <v>21</v>
      </c>
      <c r="D1805" t="s">
        <v>14</v>
      </c>
      <c r="E1805">
        <v>2.9686425000000001</v>
      </c>
      <c r="F1805">
        <v>3.2804826999999999</v>
      </c>
      <c r="G1805" t="s">
        <v>33</v>
      </c>
      <c r="H1805">
        <v>3322.0929999999998</v>
      </c>
      <c r="I1805" s="49">
        <v>16782.662</v>
      </c>
      <c r="J1805">
        <v>86.648539999999997</v>
      </c>
      <c r="K1805">
        <v>1.821159E-2</v>
      </c>
      <c r="L1805">
        <v>3.7545530000000001E-2</v>
      </c>
      <c r="M1805">
        <v>4.1729200000000001E-2</v>
      </c>
      <c r="N1805" s="49">
        <v>-0.31184020000000001</v>
      </c>
      <c r="O1805" s="49">
        <v>-0.36525358000000002</v>
      </c>
      <c r="P1805" s="49">
        <v>-0.33395668000000001</v>
      </c>
      <c r="Q1805" s="49">
        <v>-0.31184020000000001</v>
      </c>
      <c r="R1805" s="49">
        <v>-0.28972372000000002</v>
      </c>
      <c r="S1805" s="49">
        <v>-0.25842682</v>
      </c>
      <c r="T1805" s="49" t="s">
        <v>19</v>
      </c>
      <c r="W1805" s="7"/>
    </row>
    <row r="1806" spans="1:23" x14ac:dyDescent="0.25">
      <c r="A1806" s="49" t="str">
        <f t="shared" si="28"/>
        <v>41852SierraN/A_2All</v>
      </c>
      <c r="B1806" s="7">
        <v>41852</v>
      </c>
      <c r="C1806">
        <v>2</v>
      </c>
      <c r="D1806" t="s">
        <v>14</v>
      </c>
      <c r="E1806">
        <v>1.0760301000000001</v>
      </c>
      <c r="F1806">
        <v>1.1048821</v>
      </c>
      <c r="G1806" t="s">
        <v>33</v>
      </c>
      <c r="H1806">
        <v>3322.0929999999998</v>
      </c>
      <c r="I1806" s="49">
        <v>16782.662</v>
      </c>
      <c r="J1806">
        <v>74.156689999999998</v>
      </c>
      <c r="K1806">
        <v>1.007185E-2</v>
      </c>
      <c r="L1806">
        <v>1.893048E-2</v>
      </c>
      <c r="M1806">
        <v>2.14431E-2</v>
      </c>
      <c r="N1806" s="49">
        <v>-2.8851999999999999E-2</v>
      </c>
      <c r="O1806" s="49">
        <v>-5.6299170000000003E-2</v>
      </c>
      <c r="P1806" s="49">
        <v>-4.0216839999999997E-2</v>
      </c>
      <c r="Q1806" s="49">
        <v>-2.8851999999999999E-2</v>
      </c>
      <c r="R1806" s="49">
        <v>-1.7487160000000002E-2</v>
      </c>
      <c r="S1806" s="49">
        <v>-1.4048299999999999E-3</v>
      </c>
      <c r="T1806" s="49" t="s">
        <v>19</v>
      </c>
      <c r="W1806" s="7"/>
    </row>
    <row r="1807" spans="1:23" x14ac:dyDescent="0.25">
      <c r="A1807" s="49" t="str">
        <f t="shared" si="28"/>
        <v>41852SierraN/A_11All</v>
      </c>
      <c r="B1807" s="7">
        <v>41852</v>
      </c>
      <c r="C1807">
        <v>11</v>
      </c>
      <c r="D1807" t="s">
        <v>14</v>
      </c>
      <c r="E1807">
        <v>1.4286824</v>
      </c>
      <c r="F1807">
        <v>1.4567839</v>
      </c>
      <c r="G1807" t="s">
        <v>33</v>
      </c>
      <c r="H1807">
        <v>3322.0929999999998</v>
      </c>
      <c r="I1807" s="49">
        <v>16782.662</v>
      </c>
      <c r="J1807">
        <v>92.245609999999999</v>
      </c>
      <c r="K1807">
        <v>1.4526549999999999E-2</v>
      </c>
      <c r="L1807">
        <v>2.7797369999999998E-2</v>
      </c>
      <c r="M1807">
        <v>3.1364200000000002E-2</v>
      </c>
      <c r="N1807" s="49">
        <v>-2.8101500000000001E-2</v>
      </c>
      <c r="O1807" s="49">
        <v>-6.8247680000000005E-2</v>
      </c>
      <c r="P1807" s="49">
        <v>-4.4724529999999998E-2</v>
      </c>
      <c r="Q1807" s="49">
        <v>-2.8101500000000001E-2</v>
      </c>
      <c r="R1807" s="49">
        <v>-1.1478469999999999E-2</v>
      </c>
      <c r="S1807" s="49">
        <v>1.204468E-2</v>
      </c>
      <c r="T1807" s="49" t="s">
        <v>19</v>
      </c>
      <c r="W1807" s="7"/>
    </row>
    <row r="1808" spans="1:23" x14ac:dyDescent="0.25">
      <c r="A1808" s="49" t="str">
        <f t="shared" si="28"/>
        <v>41852SierraN/A_13All</v>
      </c>
      <c r="B1808" s="7">
        <v>41852</v>
      </c>
      <c r="C1808">
        <v>13</v>
      </c>
      <c r="D1808" t="s">
        <v>14</v>
      </c>
      <c r="E1808">
        <v>2.0582297999999999</v>
      </c>
      <c r="F1808">
        <v>2.0879254999999999</v>
      </c>
      <c r="G1808" t="s">
        <v>33</v>
      </c>
      <c r="H1808">
        <v>3322.0929999999998</v>
      </c>
      <c r="I1808" s="49">
        <v>16782.662</v>
      </c>
      <c r="J1808">
        <v>96.897480000000002</v>
      </c>
      <c r="K1808">
        <v>1.8177769999999999E-2</v>
      </c>
      <c r="L1808">
        <v>3.5212729999999998E-2</v>
      </c>
      <c r="M1808">
        <v>3.9627900000000001E-2</v>
      </c>
      <c r="N1808" s="49">
        <v>-2.9695699999999998E-2</v>
      </c>
      <c r="O1808" s="49">
        <v>-8.0419409999999997E-2</v>
      </c>
      <c r="P1808" s="49">
        <v>-5.0698489999999999E-2</v>
      </c>
      <c r="Q1808" s="49">
        <v>-2.9695699999999998E-2</v>
      </c>
      <c r="R1808" s="49">
        <v>-8.6929099999999999E-3</v>
      </c>
      <c r="S1808" s="49">
        <v>2.102801E-2</v>
      </c>
      <c r="T1808" s="49" t="s">
        <v>19</v>
      </c>
      <c r="W1808" s="7"/>
    </row>
    <row r="1809" spans="1:23" x14ac:dyDescent="0.25">
      <c r="A1809" s="49" t="str">
        <f t="shared" si="28"/>
        <v>41852SierraN/A_16All</v>
      </c>
      <c r="B1809" s="7">
        <v>41852</v>
      </c>
      <c r="C1809">
        <v>16</v>
      </c>
      <c r="D1809" t="s">
        <v>14</v>
      </c>
      <c r="E1809">
        <v>3.063885</v>
      </c>
      <c r="F1809">
        <v>2.4035741000000002</v>
      </c>
      <c r="G1809" t="s">
        <v>33</v>
      </c>
      <c r="H1809">
        <v>3322.0929999999998</v>
      </c>
      <c r="I1809" s="49">
        <v>16782.662</v>
      </c>
      <c r="J1809">
        <v>102.2595</v>
      </c>
      <c r="K1809">
        <v>2.050542E-2</v>
      </c>
      <c r="L1809">
        <v>3.3027170000000002E-2</v>
      </c>
      <c r="M1809">
        <v>3.8875E-2</v>
      </c>
      <c r="N1809" s="49">
        <v>0.66031090000000003</v>
      </c>
      <c r="O1809" s="49">
        <v>0.61055090000000001</v>
      </c>
      <c r="P1809" s="49">
        <v>0.63970715</v>
      </c>
      <c r="Q1809" s="49">
        <v>0.66031090000000003</v>
      </c>
      <c r="R1809" s="49">
        <v>0.68091464999999995</v>
      </c>
      <c r="S1809" s="49">
        <v>0.71007089999999995</v>
      </c>
      <c r="T1809" s="49" t="s">
        <v>19</v>
      </c>
      <c r="W1809" s="7"/>
    </row>
    <row r="1810" spans="1:23" x14ac:dyDescent="0.25">
      <c r="A1810" s="49" t="str">
        <f t="shared" si="28"/>
        <v>41852SierraN/A_8All</v>
      </c>
      <c r="B1810" s="7">
        <v>41852</v>
      </c>
      <c r="C1810">
        <v>8</v>
      </c>
      <c r="D1810" t="s">
        <v>14</v>
      </c>
      <c r="E1810">
        <v>1.0139035000000001</v>
      </c>
      <c r="F1810">
        <v>1.0043972999999999</v>
      </c>
      <c r="G1810" t="s">
        <v>33</v>
      </c>
      <c r="H1810">
        <v>3322.0929999999998</v>
      </c>
      <c r="I1810" s="49">
        <v>16782.662</v>
      </c>
      <c r="J1810">
        <v>72.370739999999998</v>
      </c>
      <c r="K1810">
        <v>9.1483199999999997E-3</v>
      </c>
      <c r="L1810">
        <v>1.6474989999999998E-2</v>
      </c>
      <c r="M1810">
        <v>1.88445E-2</v>
      </c>
      <c r="N1810" s="49">
        <v>9.5061999999999994E-3</v>
      </c>
      <c r="O1810" s="49">
        <v>-1.4614759999999999E-2</v>
      </c>
      <c r="P1810" s="49">
        <v>-4.8138E-4</v>
      </c>
      <c r="Q1810" s="49">
        <v>9.5061999999999994E-3</v>
      </c>
      <c r="R1810" s="49">
        <v>1.949379E-2</v>
      </c>
      <c r="S1810" s="49">
        <v>3.3627160000000003E-2</v>
      </c>
      <c r="T1810" s="49" t="s">
        <v>19</v>
      </c>
      <c r="W1810" s="7"/>
    </row>
    <row r="1811" spans="1:23" x14ac:dyDescent="0.25">
      <c r="A1811" s="49" t="str">
        <f t="shared" si="28"/>
        <v>41852SierraN/A_14All</v>
      </c>
      <c r="B1811" s="7">
        <v>41852</v>
      </c>
      <c r="C1811">
        <v>14</v>
      </c>
      <c r="D1811" t="s">
        <v>14</v>
      </c>
      <c r="E1811">
        <v>2.4252774000000001</v>
      </c>
      <c r="F1811">
        <v>2.4692946</v>
      </c>
      <c r="G1811" t="s">
        <v>33</v>
      </c>
      <c r="H1811">
        <v>3322.0929999999998</v>
      </c>
      <c r="I1811" s="49">
        <v>16782.662</v>
      </c>
      <c r="J1811">
        <v>99.212299999999999</v>
      </c>
      <c r="K1811">
        <v>1.938113E-2</v>
      </c>
      <c r="L1811">
        <v>3.796012E-2</v>
      </c>
      <c r="M1811">
        <v>4.2621600000000003E-2</v>
      </c>
      <c r="N1811" s="49">
        <v>-4.4017199999999999E-2</v>
      </c>
      <c r="O1811" s="49">
        <v>-9.8572850000000004E-2</v>
      </c>
      <c r="P1811" s="49">
        <v>-6.6606650000000003E-2</v>
      </c>
      <c r="Q1811" s="49">
        <v>-4.4017199999999999E-2</v>
      </c>
      <c r="R1811" s="49">
        <v>-2.1427749999999999E-2</v>
      </c>
      <c r="S1811" s="49">
        <v>1.053845E-2</v>
      </c>
      <c r="T1811" s="49" t="s">
        <v>19</v>
      </c>
      <c r="W1811" s="7"/>
    </row>
    <row r="1812" spans="1:23" x14ac:dyDescent="0.25">
      <c r="A1812" s="49" t="str">
        <f t="shared" si="28"/>
        <v>41852SierraN/A_20All</v>
      </c>
      <c r="B1812" s="7">
        <v>41852</v>
      </c>
      <c r="C1812">
        <v>20</v>
      </c>
      <c r="D1812" t="s">
        <v>14</v>
      </c>
      <c r="E1812">
        <v>3.3439877999999998</v>
      </c>
      <c r="F1812">
        <v>3.7353607000000002</v>
      </c>
      <c r="G1812" t="s">
        <v>33</v>
      </c>
      <c r="H1812">
        <v>3322.0929999999998</v>
      </c>
      <c r="I1812" s="49">
        <v>16782.662</v>
      </c>
      <c r="J1812">
        <v>96.203720000000004</v>
      </c>
      <c r="K1812">
        <v>1.9176490000000001E-2</v>
      </c>
      <c r="L1812">
        <v>3.9579419999999997E-2</v>
      </c>
      <c r="M1812">
        <v>4.39803E-2</v>
      </c>
      <c r="N1812" s="49">
        <v>-0.39137290000000002</v>
      </c>
      <c r="O1812" s="49">
        <v>-0.44766768000000001</v>
      </c>
      <c r="P1812" s="49">
        <v>-0.41468245999999997</v>
      </c>
      <c r="Q1812" s="49">
        <v>-0.39137290000000002</v>
      </c>
      <c r="R1812" s="49">
        <v>-0.36806334000000002</v>
      </c>
      <c r="S1812" s="49">
        <v>-0.33507811999999998</v>
      </c>
      <c r="T1812" s="49" t="s">
        <v>19</v>
      </c>
      <c r="W1812" s="7"/>
    </row>
    <row r="1813" spans="1:23" x14ac:dyDescent="0.25">
      <c r="A1813" s="49" t="str">
        <f t="shared" si="28"/>
        <v>41852SierraN/A_23All</v>
      </c>
      <c r="B1813" s="7">
        <v>41852</v>
      </c>
      <c r="C1813">
        <v>23</v>
      </c>
      <c r="D1813" t="s">
        <v>14</v>
      </c>
      <c r="E1813">
        <v>2.0055808000000002</v>
      </c>
      <c r="F1813">
        <v>2.1289378000000001</v>
      </c>
      <c r="G1813" t="s">
        <v>33</v>
      </c>
      <c r="H1813">
        <v>3322.0929999999998</v>
      </c>
      <c r="I1813" s="49">
        <v>16782.662</v>
      </c>
      <c r="J1813">
        <v>76.653649999999999</v>
      </c>
      <c r="K1813">
        <v>1.5301159999999999E-2</v>
      </c>
      <c r="L1813">
        <v>3.0892699999999999E-2</v>
      </c>
      <c r="M1813">
        <v>3.4474400000000002E-2</v>
      </c>
      <c r="N1813" s="49">
        <v>-0.12335699999999999</v>
      </c>
      <c r="O1813" s="49">
        <v>-0.16748423000000001</v>
      </c>
      <c r="P1813" s="49">
        <v>-0.14162843</v>
      </c>
      <c r="Q1813" s="49">
        <v>-0.12335699999999999</v>
      </c>
      <c r="R1813" s="49">
        <v>-0.10508557</v>
      </c>
      <c r="S1813" s="49">
        <v>-7.9229770000000005E-2</v>
      </c>
      <c r="T1813" s="49" t="s">
        <v>19</v>
      </c>
      <c r="W1813" s="7"/>
    </row>
    <row r="1814" spans="1:23" x14ac:dyDescent="0.25">
      <c r="A1814" s="49" t="str">
        <f t="shared" si="28"/>
        <v>41852SierraN/A_18All</v>
      </c>
      <c r="B1814" s="7">
        <v>41852</v>
      </c>
      <c r="C1814">
        <v>18</v>
      </c>
      <c r="D1814" t="s">
        <v>14</v>
      </c>
      <c r="E1814">
        <v>3.4941239999999998</v>
      </c>
      <c r="F1814">
        <v>2.6258632</v>
      </c>
      <c r="G1814" t="s">
        <v>33</v>
      </c>
      <c r="H1814">
        <v>3322.0929999999998</v>
      </c>
      <c r="I1814" s="49">
        <v>16782.662</v>
      </c>
      <c r="J1814">
        <v>102.4956</v>
      </c>
      <c r="K1814">
        <v>2.0145529999999998E-2</v>
      </c>
      <c r="L1814">
        <v>3.1104619999999999E-2</v>
      </c>
      <c r="M1814">
        <v>3.7058599999999997E-2</v>
      </c>
      <c r="N1814" s="49">
        <v>0.86826080000000005</v>
      </c>
      <c r="O1814" s="49">
        <v>0.82082579</v>
      </c>
      <c r="P1814" s="49">
        <v>0.84861973999999996</v>
      </c>
      <c r="Q1814" s="49">
        <v>0.86826080000000005</v>
      </c>
      <c r="R1814" s="49">
        <v>0.88790186000000004</v>
      </c>
      <c r="S1814" s="49">
        <v>0.91569581</v>
      </c>
      <c r="T1814" s="49" t="s">
        <v>19</v>
      </c>
      <c r="W1814" s="7"/>
    </row>
    <row r="1815" spans="1:23" x14ac:dyDescent="0.25">
      <c r="A1815" s="49" t="str">
        <f t="shared" si="28"/>
        <v>41852SierraN/A_15All</v>
      </c>
      <c r="B1815" s="7">
        <v>41852</v>
      </c>
      <c r="C1815">
        <v>15</v>
      </c>
      <c r="D1815" t="s">
        <v>14</v>
      </c>
      <c r="E1815">
        <v>2.7473510000000001</v>
      </c>
      <c r="F1815">
        <v>2.6021584999999998</v>
      </c>
      <c r="G1815" t="s">
        <v>33</v>
      </c>
      <c r="H1815">
        <v>3322.0929999999998</v>
      </c>
      <c r="I1815" s="49">
        <v>16782.662</v>
      </c>
      <c r="J1815">
        <v>101.31440000000001</v>
      </c>
      <c r="K1815">
        <v>2.004593E-2</v>
      </c>
      <c r="L1815">
        <v>3.7540860000000002E-2</v>
      </c>
      <c r="M1815">
        <v>4.2557699999999997E-2</v>
      </c>
      <c r="N1815" s="49">
        <v>0.1451925</v>
      </c>
      <c r="O1815" s="49">
        <v>9.0718640000000003E-2</v>
      </c>
      <c r="P1815" s="49">
        <v>0.12263692</v>
      </c>
      <c r="Q1815" s="49">
        <v>0.1451925</v>
      </c>
      <c r="R1815" s="49">
        <v>0.16774807999999999</v>
      </c>
      <c r="S1815" s="49">
        <v>0.19966635999999999</v>
      </c>
      <c r="T1815" s="49" t="s">
        <v>19</v>
      </c>
      <c r="W1815" s="7"/>
    </row>
    <row r="1816" spans="1:23" x14ac:dyDescent="0.25">
      <c r="A1816" s="49" t="str">
        <f t="shared" si="28"/>
        <v>41852SierraN/A_7All</v>
      </c>
      <c r="B1816" s="7">
        <v>41852</v>
      </c>
      <c r="C1816">
        <v>7</v>
      </c>
      <c r="D1816" t="s">
        <v>14</v>
      </c>
      <c r="E1816">
        <v>0.92504246999999995</v>
      </c>
      <c r="F1816">
        <v>0.90579821999999999</v>
      </c>
      <c r="G1816" t="s">
        <v>33</v>
      </c>
      <c r="H1816">
        <v>3322.0929999999998</v>
      </c>
      <c r="I1816" s="49">
        <v>16782.662</v>
      </c>
      <c r="J1816">
        <v>68.60669</v>
      </c>
      <c r="K1816">
        <v>8.1779699999999997E-3</v>
      </c>
      <c r="L1816">
        <v>1.47495E-2</v>
      </c>
      <c r="M1816">
        <v>1.6865000000000002E-2</v>
      </c>
      <c r="N1816" s="49">
        <v>1.9244250000000001E-2</v>
      </c>
      <c r="O1816" s="49">
        <v>-2.3429499999999999E-3</v>
      </c>
      <c r="P1816" s="49">
        <v>1.03058E-2</v>
      </c>
      <c r="Q1816" s="49">
        <v>1.9244250000000001E-2</v>
      </c>
      <c r="R1816" s="49">
        <v>2.8182700000000002E-2</v>
      </c>
      <c r="S1816" s="49">
        <v>4.0831449999999998E-2</v>
      </c>
      <c r="T1816" s="49" t="s">
        <v>19</v>
      </c>
      <c r="W1816" s="7"/>
    </row>
    <row r="1817" spans="1:23" x14ac:dyDescent="0.25">
      <c r="A1817" s="49" t="str">
        <f t="shared" si="28"/>
        <v>41852SierraN/A_24All</v>
      </c>
      <c r="B1817" s="7">
        <v>41852</v>
      </c>
      <c r="C1817">
        <v>24</v>
      </c>
      <c r="D1817" t="s">
        <v>14</v>
      </c>
      <c r="E1817">
        <v>1.5514085</v>
      </c>
      <c r="F1817">
        <v>1.6453887</v>
      </c>
      <c r="G1817" t="s">
        <v>33</v>
      </c>
      <c r="H1817">
        <v>3322.0929999999998</v>
      </c>
      <c r="I1817" s="49">
        <v>16782.662</v>
      </c>
      <c r="J1817">
        <v>74.232410000000002</v>
      </c>
      <c r="K1817">
        <v>1.3200689999999999E-2</v>
      </c>
      <c r="L1817">
        <v>2.5816269999999999E-2</v>
      </c>
      <c r="M1817">
        <v>2.89955E-2</v>
      </c>
      <c r="N1817" s="49">
        <v>-9.39802E-2</v>
      </c>
      <c r="O1817" s="49">
        <v>-0.13109444000000001</v>
      </c>
      <c r="P1817" s="49">
        <v>-0.10934782</v>
      </c>
      <c r="Q1817" s="49">
        <v>-9.39802E-2</v>
      </c>
      <c r="R1817" s="49">
        <v>-7.8612589999999996E-2</v>
      </c>
      <c r="S1817" s="49">
        <v>-5.686596E-2</v>
      </c>
      <c r="T1817" s="49" t="s">
        <v>19</v>
      </c>
      <c r="W1817" s="7"/>
    </row>
    <row r="1818" spans="1:23" x14ac:dyDescent="0.25">
      <c r="A1818" s="49" t="str">
        <f t="shared" si="28"/>
        <v>41852SierraN/A_10All</v>
      </c>
      <c r="B1818" s="7">
        <v>41852</v>
      </c>
      <c r="C1818">
        <v>10</v>
      </c>
      <c r="D1818" t="s">
        <v>14</v>
      </c>
      <c r="E1818">
        <v>1.2502660000000001</v>
      </c>
      <c r="F1818">
        <v>1.2317407</v>
      </c>
      <c r="G1818" t="s">
        <v>33</v>
      </c>
      <c r="H1818">
        <v>3322.0929999999998</v>
      </c>
      <c r="I1818" s="49">
        <v>16782.662</v>
      </c>
      <c r="J1818">
        <v>87.088489999999993</v>
      </c>
      <c r="K1818">
        <v>1.247114E-2</v>
      </c>
      <c r="L1818">
        <v>2.3480549999999999E-2</v>
      </c>
      <c r="M1818">
        <v>2.65869E-2</v>
      </c>
      <c r="N1818" s="49">
        <v>1.8525300000000001E-2</v>
      </c>
      <c r="O1818" s="49">
        <v>-1.5505929999999999E-2</v>
      </c>
      <c r="P1818" s="49">
        <v>4.4342399999999999E-3</v>
      </c>
      <c r="Q1818" s="49">
        <v>1.8525300000000001E-2</v>
      </c>
      <c r="R1818" s="49">
        <v>3.2616359999999997E-2</v>
      </c>
      <c r="S1818" s="49">
        <v>5.2556529999999997E-2</v>
      </c>
      <c r="T1818" s="49" t="s">
        <v>19</v>
      </c>
      <c r="W1818" s="7"/>
    </row>
    <row r="1819" spans="1:23" x14ac:dyDescent="0.25">
      <c r="A1819" s="49" t="str">
        <f t="shared" si="28"/>
        <v>41852SierraN/A_4All</v>
      </c>
      <c r="B1819" s="7">
        <v>41852</v>
      </c>
      <c r="C1819">
        <v>4</v>
      </c>
      <c r="D1819" t="s">
        <v>14</v>
      </c>
      <c r="E1819">
        <v>0.85622825999999996</v>
      </c>
      <c r="F1819">
        <v>0.87560769000000005</v>
      </c>
      <c r="G1819" t="s">
        <v>33</v>
      </c>
      <c r="H1819">
        <v>3322.0929999999998</v>
      </c>
      <c r="I1819" s="49">
        <v>16782.662</v>
      </c>
      <c r="J1819">
        <v>72.134230000000002</v>
      </c>
      <c r="K1819">
        <v>8.1266299999999993E-3</v>
      </c>
      <c r="L1819">
        <v>1.463739E-2</v>
      </c>
      <c r="M1819">
        <v>1.6742E-2</v>
      </c>
      <c r="N1819" s="49">
        <v>-1.937943E-2</v>
      </c>
      <c r="O1819" s="49">
        <v>-4.0809190000000002E-2</v>
      </c>
      <c r="P1819" s="49">
        <v>-2.825269E-2</v>
      </c>
      <c r="Q1819" s="49">
        <v>-1.937943E-2</v>
      </c>
      <c r="R1819" s="49">
        <v>-1.050617E-2</v>
      </c>
      <c r="S1819" s="49">
        <v>2.0503299999999999E-3</v>
      </c>
      <c r="T1819" s="49" t="s">
        <v>19</v>
      </c>
      <c r="W1819" s="7"/>
    </row>
    <row r="1820" spans="1:23" x14ac:dyDescent="0.25">
      <c r="A1820" s="49" t="str">
        <f t="shared" si="28"/>
        <v>41852SierraN/A_1All</v>
      </c>
      <c r="B1820" s="7">
        <v>41852</v>
      </c>
      <c r="C1820">
        <v>1</v>
      </c>
      <c r="D1820" t="s">
        <v>14</v>
      </c>
      <c r="E1820">
        <v>1.2793751</v>
      </c>
      <c r="F1820">
        <v>1.3129341999999999</v>
      </c>
      <c r="G1820" t="s">
        <v>33</v>
      </c>
      <c r="H1820">
        <v>3322.0929999999998</v>
      </c>
      <c r="I1820" s="49">
        <v>16782.662</v>
      </c>
      <c r="J1820">
        <v>75.051190000000005</v>
      </c>
      <c r="K1820">
        <v>1.1596830000000001E-2</v>
      </c>
      <c r="L1820">
        <v>2.225866E-2</v>
      </c>
      <c r="M1820">
        <v>2.5098499999999999E-2</v>
      </c>
      <c r="N1820" s="49">
        <v>-3.3559100000000001E-2</v>
      </c>
      <c r="O1820" s="49">
        <v>-6.5685179999999996E-2</v>
      </c>
      <c r="P1820" s="49">
        <v>-4.6861300000000002E-2</v>
      </c>
      <c r="Q1820" s="49">
        <v>-3.3559100000000001E-2</v>
      </c>
      <c r="R1820" s="49">
        <v>-2.025689E-2</v>
      </c>
      <c r="S1820" s="49">
        <v>-1.4330199999999999E-3</v>
      </c>
      <c r="T1820" s="49" t="s">
        <v>19</v>
      </c>
      <c r="W1820" s="7"/>
    </row>
    <row r="1821" spans="1:23" x14ac:dyDescent="0.25">
      <c r="A1821" s="49" t="str">
        <f t="shared" si="28"/>
        <v>41852SierraN/A_5All</v>
      </c>
      <c r="B1821" s="7">
        <v>41852</v>
      </c>
      <c r="C1821">
        <v>5</v>
      </c>
      <c r="D1821" t="s">
        <v>14</v>
      </c>
      <c r="E1821">
        <v>0.81328962000000005</v>
      </c>
      <c r="F1821">
        <v>0.81451490000000004</v>
      </c>
      <c r="G1821" t="s">
        <v>33</v>
      </c>
      <c r="H1821">
        <v>3322.0929999999998</v>
      </c>
      <c r="I1821" s="49">
        <v>16782.662</v>
      </c>
      <c r="J1821">
        <v>71.476770000000002</v>
      </c>
      <c r="K1821">
        <v>7.5255399999999998E-3</v>
      </c>
      <c r="L1821">
        <v>1.3328899999999999E-2</v>
      </c>
      <c r="M1821">
        <v>1.53066E-2</v>
      </c>
      <c r="N1821" s="49">
        <v>-1.22528E-3</v>
      </c>
      <c r="O1821" s="49">
        <v>-2.081773E-2</v>
      </c>
      <c r="P1821" s="49">
        <v>-9.3377800000000004E-3</v>
      </c>
      <c r="Q1821" s="49">
        <v>-1.22528E-3</v>
      </c>
      <c r="R1821" s="49">
        <v>6.8872200000000003E-3</v>
      </c>
      <c r="S1821" s="49">
        <v>1.8367169999999999E-2</v>
      </c>
      <c r="T1821" s="49" t="s">
        <v>19</v>
      </c>
      <c r="W1821" s="7"/>
    </row>
    <row r="1822" spans="1:23" x14ac:dyDescent="0.25">
      <c r="A1822" s="49" t="str">
        <f t="shared" si="28"/>
        <v>41852SierraN/A_22All</v>
      </c>
      <c r="B1822" s="7">
        <v>41852</v>
      </c>
      <c r="C1822">
        <v>22</v>
      </c>
      <c r="D1822" t="s">
        <v>14</v>
      </c>
      <c r="E1822">
        <v>2.5286806999999998</v>
      </c>
      <c r="F1822">
        <v>2.7765143999999999</v>
      </c>
      <c r="G1822" t="s">
        <v>33</v>
      </c>
      <c r="H1822">
        <v>3322.0929999999998</v>
      </c>
      <c r="I1822" s="49">
        <v>16782.662</v>
      </c>
      <c r="J1822">
        <v>80.913150000000002</v>
      </c>
      <c r="K1822">
        <v>1.707241E-2</v>
      </c>
      <c r="L1822">
        <v>3.5406800000000002E-2</v>
      </c>
      <c r="M1822">
        <v>3.93079E-2</v>
      </c>
      <c r="N1822" s="49">
        <v>-0.24783369999999999</v>
      </c>
      <c r="O1822" s="49">
        <v>-0.29814781000000001</v>
      </c>
      <c r="P1822" s="49">
        <v>-0.26866688999999999</v>
      </c>
      <c r="Q1822" s="49">
        <v>-0.24783369999999999</v>
      </c>
      <c r="R1822" s="49">
        <v>-0.22700050999999999</v>
      </c>
      <c r="S1822" s="49">
        <v>-0.19751958999999999</v>
      </c>
      <c r="T1822" s="49" t="s">
        <v>19</v>
      </c>
      <c r="W1822" s="7"/>
    </row>
    <row r="1823" spans="1:23" x14ac:dyDescent="0.25">
      <c r="A1823" s="49" t="str">
        <f t="shared" si="28"/>
        <v>41852SierraN/A_3All</v>
      </c>
      <c r="B1823" s="7">
        <v>41852</v>
      </c>
      <c r="C1823">
        <v>3</v>
      </c>
      <c r="D1823" t="s">
        <v>14</v>
      </c>
      <c r="E1823">
        <v>0.94747079000000001</v>
      </c>
      <c r="F1823">
        <v>0.95768898000000002</v>
      </c>
      <c r="G1823" t="s">
        <v>33</v>
      </c>
      <c r="H1823">
        <v>3322.0929999999998</v>
      </c>
      <c r="I1823" s="49">
        <v>16782.662</v>
      </c>
      <c r="J1823">
        <v>73.264049999999997</v>
      </c>
      <c r="K1823">
        <v>9.0055399999999994E-3</v>
      </c>
      <c r="L1823">
        <v>1.6486310000000001E-2</v>
      </c>
      <c r="M1823">
        <v>1.87856E-2</v>
      </c>
      <c r="N1823" s="49">
        <v>-1.021819E-2</v>
      </c>
      <c r="O1823" s="49">
        <v>-3.4263759999999997E-2</v>
      </c>
      <c r="P1823" s="49">
        <v>-2.0174560000000001E-2</v>
      </c>
      <c r="Q1823" s="49">
        <v>-1.021819E-2</v>
      </c>
      <c r="R1823" s="49">
        <v>-2.6182000000000001E-4</v>
      </c>
      <c r="S1823" s="49">
        <v>1.382738E-2</v>
      </c>
      <c r="T1823" s="49" t="s">
        <v>19</v>
      </c>
      <c r="W1823" s="7"/>
    </row>
    <row r="1824" spans="1:23" x14ac:dyDescent="0.25">
      <c r="A1824" s="49" t="str">
        <f t="shared" si="28"/>
        <v>41852SierraN/A_19All</v>
      </c>
      <c r="B1824" s="7">
        <v>41852</v>
      </c>
      <c r="C1824">
        <v>19</v>
      </c>
      <c r="D1824" t="s">
        <v>14</v>
      </c>
      <c r="E1824">
        <v>3.5255694000000002</v>
      </c>
      <c r="F1824">
        <v>3.7247442999999998</v>
      </c>
      <c r="G1824" t="s">
        <v>33</v>
      </c>
      <c r="H1824">
        <v>3322.0929999999998</v>
      </c>
      <c r="I1824" s="49">
        <v>16782.662</v>
      </c>
      <c r="J1824">
        <v>101.7594</v>
      </c>
      <c r="K1824">
        <v>1.99236E-2</v>
      </c>
      <c r="L1824">
        <v>3.8946910000000001E-2</v>
      </c>
      <c r="M1824">
        <v>4.3747099999999997E-2</v>
      </c>
      <c r="N1824" s="49">
        <v>-0.19917489999999999</v>
      </c>
      <c r="O1824" s="49">
        <v>-0.25517118999999999</v>
      </c>
      <c r="P1824" s="49">
        <v>-0.22236085999999999</v>
      </c>
      <c r="Q1824" s="49">
        <v>-0.19917489999999999</v>
      </c>
      <c r="R1824" s="49">
        <v>-0.17598894000000001</v>
      </c>
      <c r="S1824" s="49">
        <v>-0.14317861000000001</v>
      </c>
      <c r="T1824" s="49" t="s">
        <v>19</v>
      </c>
      <c r="W1824" s="7"/>
    </row>
    <row r="1825" spans="1:23" x14ac:dyDescent="0.25">
      <c r="A1825" s="49" t="str">
        <f t="shared" si="28"/>
        <v>41852SierraN/A_6All</v>
      </c>
      <c r="B1825" s="7">
        <v>41852</v>
      </c>
      <c r="C1825">
        <v>6</v>
      </c>
      <c r="D1825" t="s">
        <v>14</v>
      </c>
      <c r="E1825">
        <v>0.82937256000000004</v>
      </c>
      <c r="F1825">
        <v>0.82069219999999998</v>
      </c>
      <c r="G1825" t="s">
        <v>33</v>
      </c>
      <c r="H1825">
        <v>3322.0929999999998</v>
      </c>
      <c r="I1825" s="49">
        <v>16782.662</v>
      </c>
      <c r="J1825">
        <v>68.7637</v>
      </c>
      <c r="K1825">
        <v>7.4711500000000002E-3</v>
      </c>
      <c r="L1825">
        <v>1.341782E-2</v>
      </c>
      <c r="M1825">
        <v>1.5357600000000001E-2</v>
      </c>
      <c r="N1825" s="49">
        <v>8.6803599999999998E-3</v>
      </c>
      <c r="O1825" s="49">
        <v>-1.097737E-2</v>
      </c>
      <c r="P1825" s="49">
        <v>5.4082999999999996E-4</v>
      </c>
      <c r="Q1825" s="49">
        <v>8.6803599999999998E-3</v>
      </c>
      <c r="R1825" s="49">
        <v>1.6819890000000001E-2</v>
      </c>
      <c r="S1825" s="49">
        <v>2.833809E-2</v>
      </c>
      <c r="T1825" s="49" t="s">
        <v>19</v>
      </c>
      <c r="W1825" s="7"/>
    </row>
    <row r="1826" spans="1:23" x14ac:dyDescent="0.25">
      <c r="A1826" s="49" t="str">
        <f t="shared" si="28"/>
        <v>41893SierraN/A_7All</v>
      </c>
      <c r="B1826" s="7">
        <v>41893</v>
      </c>
      <c r="C1826">
        <v>7</v>
      </c>
      <c r="D1826" t="s">
        <v>14</v>
      </c>
      <c r="E1826">
        <v>0.81242276000000002</v>
      </c>
      <c r="F1826">
        <v>0.81072177000000001</v>
      </c>
      <c r="G1826" t="s">
        <v>33</v>
      </c>
      <c r="H1826">
        <v>10754.76</v>
      </c>
      <c r="I1826" s="49">
        <v>11952.083000000001</v>
      </c>
      <c r="J1826">
        <v>60.964680000000001</v>
      </c>
      <c r="K1826">
        <v>2.4820729999999999E-2</v>
      </c>
      <c r="L1826">
        <v>8.2746E-3</v>
      </c>
      <c r="M1826">
        <v>2.6163700000000002E-2</v>
      </c>
      <c r="N1826" s="49">
        <v>1.7009900000000001E-3</v>
      </c>
      <c r="O1826" s="49">
        <v>-3.1788549999999999E-2</v>
      </c>
      <c r="P1826" s="49">
        <v>-1.2165769999999999E-2</v>
      </c>
      <c r="Q1826" s="49">
        <v>1.7009900000000001E-3</v>
      </c>
      <c r="R1826" s="49">
        <v>1.556775E-2</v>
      </c>
      <c r="S1826" s="49">
        <v>3.5190529999999998E-2</v>
      </c>
      <c r="T1826" s="49" t="s">
        <v>19</v>
      </c>
      <c r="W1826" s="7"/>
    </row>
    <row r="1827" spans="1:23" x14ac:dyDescent="0.25">
      <c r="A1827" s="49" t="str">
        <f t="shared" si="28"/>
        <v>41893SierraN/A_8All</v>
      </c>
      <c r="B1827" s="7">
        <v>41893</v>
      </c>
      <c r="C1827">
        <v>8</v>
      </c>
      <c r="D1827" t="s">
        <v>14</v>
      </c>
      <c r="E1827">
        <v>0.82658187000000005</v>
      </c>
      <c r="F1827">
        <v>0.85694367000000005</v>
      </c>
      <c r="G1827" t="s">
        <v>33</v>
      </c>
      <c r="H1827">
        <v>10754.76</v>
      </c>
      <c r="I1827" s="49">
        <v>11952.083000000001</v>
      </c>
      <c r="J1827">
        <v>62.70729</v>
      </c>
      <c r="K1827">
        <v>2.2977290000000001E-2</v>
      </c>
      <c r="L1827">
        <v>8.6214699999999991E-3</v>
      </c>
      <c r="M1827">
        <v>2.4541500000000001E-2</v>
      </c>
      <c r="N1827" s="49">
        <v>-3.0361800000000001E-2</v>
      </c>
      <c r="O1827" s="49">
        <v>-6.1774919999999997E-2</v>
      </c>
      <c r="P1827" s="49">
        <v>-4.3368789999999997E-2</v>
      </c>
      <c r="Q1827" s="49">
        <v>-3.0361800000000001E-2</v>
      </c>
      <c r="R1827" s="49">
        <v>-1.73548E-2</v>
      </c>
      <c r="S1827" s="49">
        <v>1.0513199999999999E-3</v>
      </c>
      <c r="T1827" s="49" t="s">
        <v>19</v>
      </c>
      <c r="W1827" s="7"/>
    </row>
    <row r="1828" spans="1:23" x14ac:dyDescent="0.25">
      <c r="A1828" s="49" t="str">
        <f t="shared" si="28"/>
        <v>41893SierraN/A_15All</v>
      </c>
      <c r="B1828" s="7">
        <v>41893</v>
      </c>
      <c r="C1828">
        <v>15</v>
      </c>
      <c r="D1828" t="s">
        <v>14</v>
      </c>
      <c r="E1828">
        <v>1.2247775000000001</v>
      </c>
      <c r="F1828">
        <v>1.2025669999999999</v>
      </c>
      <c r="G1828" t="s">
        <v>33</v>
      </c>
      <c r="H1828">
        <v>10754.76</v>
      </c>
      <c r="I1828" s="49">
        <v>11952.083000000001</v>
      </c>
      <c r="J1828">
        <v>93.645259999999993</v>
      </c>
      <c r="K1828">
        <v>4.9254880000000001E-2</v>
      </c>
      <c r="L1828">
        <v>1.6954569999999999E-2</v>
      </c>
      <c r="M1828">
        <v>5.20913E-2</v>
      </c>
      <c r="N1828" s="49">
        <v>2.2210500000000001E-2</v>
      </c>
      <c r="O1828" s="49">
        <v>-4.4466360000000003E-2</v>
      </c>
      <c r="P1828" s="49">
        <v>-5.3978899999999998E-3</v>
      </c>
      <c r="Q1828" s="49">
        <v>2.2210500000000001E-2</v>
      </c>
      <c r="R1828" s="49">
        <v>4.9818889999999998E-2</v>
      </c>
      <c r="S1828" s="49">
        <v>8.8887359999999999E-2</v>
      </c>
      <c r="T1828" s="49" t="s">
        <v>19</v>
      </c>
      <c r="W1828" s="7"/>
    </row>
    <row r="1829" spans="1:23" x14ac:dyDescent="0.25">
      <c r="A1829" s="49" t="str">
        <f t="shared" si="28"/>
        <v>41893SierraN/A_11All</v>
      </c>
      <c r="B1829" s="7">
        <v>41893</v>
      </c>
      <c r="C1829">
        <v>11</v>
      </c>
      <c r="D1829" t="s">
        <v>14</v>
      </c>
      <c r="E1829">
        <v>0.65390680000000001</v>
      </c>
      <c r="F1829">
        <v>0.66022037</v>
      </c>
      <c r="G1829" t="s">
        <v>33</v>
      </c>
      <c r="H1829">
        <v>10754.76</v>
      </c>
      <c r="I1829" s="49">
        <v>11952.083000000001</v>
      </c>
      <c r="J1829">
        <v>84.837680000000006</v>
      </c>
      <c r="K1829">
        <v>3.1434980000000001E-2</v>
      </c>
      <c r="L1829">
        <v>1.1556790000000001E-2</v>
      </c>
      <c r="M1829">
        <v>3.3492000000000001E-2</v>
      </c>
      <c r="N1829" s="49">
        <v>-6.3135700000000001E-3</v>
      </c>
      <c r="O1829" s="49">
        <v>-4.9183329999999997E-2</v>
      </c>
      <c r="P1829" s="49">
        <v>-2.4064329999999998E-2</v>
      </c>
      <c r="Q1829" s="49">
        <v>-6.3135700000000001E-3</v>
      </c>
      <c r="R1829" s="49">
        <v>1.143719E-2</v>
      </c>
      <c r="S1829" s="49">
        <v>3.6556190000000002E-2</v>
      </c>
      <c r="T1829" s="49" t="s">
        <v>19</v>
      </c>
      <c r="W1829" s="7"/>
    </row>
    <row r="1830" spans="1:23" x14ac:dyDescent="0.25">
      <c r="A1830" s="49" t="str">
        <f t="shared" si="28"/>
        <v>41893SierraN/A_5All</v>
      </c>
      <c r="B1830" s="7">
        <v>41893</v>
      </c>
      <c r="C1830">
        <v>5</v>
      </c>
      <c r="D1830" t="s">
        <v>14</v>
      </c>
      <c r="E1830">
        <v>0.60165409000000003</v>
      </c>
      <c r="F1830">
        <v>0.60175906999999995</v>
      </c>
      <c r="G1830" t="s">
        <v>33</v>
      </c>
      <c r="H1830">
        <v>10754.76</v>
      </c>
      <c r="I1830" s="49">
        <v>11952.083000000001</v>
      </c>
      <c r="J1830">
        <v>63.215000000000003</v>
      </c>
      <c r="K1830">
        <v>1.8161529999999999E-2</v>
      </c>
      <c r="L1830">
        <v>6.4546200000000003E-3</v>
      </c>
      <c r="M1830">
        <v>1.9274400000000001E-2</v>
      </c>
      <c r="N1830" s="49">
        <v>-1.0498E-4</v>
      </c>
      <c r="O1830" s="49">
        <v>-2.477621E-2</v>
      </c>
      <c r="P1830" s="49">
        <v>-1.032041E-2</v>
      </c>
      <c r="Q1830" s="49">
        <v>-1.0498E-4</v>
      </c>
      <c r="R1830" s="49">
        <v>1.011045E-2</v>
      </c>
      <c r="S1830" s="49">
        <v>2.4566250000000001E-2</v>
      </c>
      <c r="T1830" s="49" t="s">
        <v>19</v>
      </c>
      <c r="W1830" s="7"/>
    </row>
    <row r="1831" spans="1:23" x14ac:dyDescent="0.25">
      <c r="A1831" s="49" t="str">
        <f t="shared" si="28"/>
        <v>41893SierraN/A_6All</v>
      </c>
      <c r="B1831" s="7">
        <v>41893</v>
      </c>
      <c r="C1831">
        <v>6</v>
      </c>
      <c r="D1831" t="s">
        <v>14</v>
      </c>
      <c r="E1831">
        <v>0.66941516999999995</v>
      </c>
      <c r="F1831">
        <v>0.66549276000000002</v>
      </c>
      <c r="G1831" t="s">
        <v>33</v>
      </c>
      <c r="H1831">
        <v>10754.76</v>
      </c>
      <c r="I1831" s="49">
        <v>11952.083000000001</v>
      </c>
      <c r="J1831">
        <v>62.820070000000001</v>
      </c>
      <c r="K1831">
        <v>1.9946350000000002E-2</v>
      </c>
      <c r="L1831">
        <v>6.98585E-3</v>
      </c>
      <c r="M1831">
        <v>2.1134300000000002E-2</v>
      </c>
      <c r="N1831" s="49">
        <v>3.9224100000000003E-3</v>
      </c>
      <c r="O1831" s="49">
        <v>-2.3129489999999999E-2</v>
      </c>
      <c r="P1831" s="49">
        <v>-7.2787700000000004E-3</v>
      </c>
      <c r="Q1831" s="49">
        <v>3.9224100000000003E-3</v>
      </c>
      <c r="R1831" s="49">
        <v>1.5123589999999999E-2</v>
      </c>
      <c r="S1831" s="49">
        <v>3.0974310000000001E-2</v>
      </c>
      <c r="T1831" s="49" t="s">
        <v>19</v>
      </c>
      <c r="W1831" s="7"/>
    </row>
    <row r="1832" spans="1:23" x14ac:dyDescent="0.25">
      <c r="A1832" s="49" t="str">
        <f t="shared" si="28"/>
        <v>41893SierraN/A_3All</v>
      </c>
      <c r="B1832" s="7">
        <v>41893</v>
      </c>
      <c r="C1832">
        <v>3</v>
      </c>
      <c r="D1832" t="s">
        <v>14</v>
      </c>
      <c r="E1832">
        <v>0.59571478</v>
      </c>
      <c r="F1832">
        <v>0.60787053000000002</v>
      </c>
      <c r="G1832" t="s">
        <v>33</v>
      </c>
      <c r="H1832">
        <v>10754.76</v>
      </c>
      <c r="I1832" s="49">
        <v>11952.083000000001</v>
      </c>
      <c r="J1832">
        <v>64.428709999999995</v>
      </c>
      <c r="K1832">
        <v>1.7085220000000002E-2</v>
      </c>
      <c r="L1832">
        <v>6.6274200000000002E-3</v>
      </c>
      <c r="M1832">
        <v>1.8325600000000001E-2</v>
      </c>
      <c r="N1832" s="49">
        <v>-1.215575E-2</v>
      </c>
      <c r="O1832" s="49">
        <v>-3.5612520000000002E-2</v>
      </c>
      <c r="P1832" s="49">
        <v>-2.186832E-2</v>
      </c>
      <c r="Q1832" s="49">
        <v>-1.215575E-2</v>
      </c>
      <c r="R1832" s="49">
        <v>-2.4431800000000001E-3</v>
      </c>
      <c r="S1832" s="49">
        <v>1.130102E-2</v>
      </c>
      <c r="T1832" s="49" t="s">
        <v>19</v>
      </c>
      <c r="W1832" s="7"/>
    </row>
    <row r="1833" spans="1:23" x14ac:dyDescent="0.25">
      <c r="A1833" s="49" t="str">
        <f t="shared" si="28"/>
        <v>41893SierraN/A_4All</v>
      </c>
      <c r="B1833" s="7">
        <v>41893</v>
      </c>
      <c r="C1833">
        <v>4</v>
      </c>
      <c r="D1833" t="s">
        <v>14</v>
      </c>
      <c r="E1833">
        <v>0.58323360000000002</v>
      </c>
      <c r="F1833">
        <v>0.59073266999999996</v>
      </c>
      <c r="G1833" t="s">
        <v>33</v>
      </c>
      <c r="H1833">
        <v>10754.76</v>
      </c>
      <c r="I1833" s="49">
        <v>11952.083000000001</v>
      </c>
      <c r="J1833">
        <v>63.526710000000001</v>
      </c>
      <c r="K1833">
        <v>1.7512010000000001E-2</v>
      </c>
      <c r="L1833">
        <v>6.3616999999999996E-3</v>
      </c>
      <c r="M1833">
        <v>1.8631700000000001E-2</v>
      </c>
      <c r="N1833" s="49">
        <v>-7.49907E-3</v>
      </c>
      <c r="O1833" s="49">
        <v>-3.1347649999999998E-2</v>
      </c>
      <c r="P1833" s="49">
        <v>-1.737387E-2</v>
      </c>
      <c r="Q1833" s="49">
        <v>-7.49907E-3</v>
      </c>
      <c r="R1833" s="49">
        <v>2.3757299999999999E-3</v>
      </c>
      <c r="S1833" s="49">
        <v>1.6349510000000001E-2</v>
      </c>
      <c r="T1833" s="49" t="s">
        <v>19</v>
      </c>
      <c r="W1833" s="7"/>
    </row>
    <row r="1834" spans="1:23" x14ac:dyDescent="0.25">
      <c r="A1834" s="49" t="str">
        <f t="shared" si="28"/>
        <v>41893SierraN/A_17All</v>
      </c>
      <c r="B1834" s="7">
        <v>41893</v>
      </c>
      <c r="C1834">
        <v>17</v>
      </c>
      <c r="D1834" t="s">
        <v>14</v>
      </c>
      <c r="E1834">
        <v>2.0072632000000001</v>
      </c>
      <c r="F1834">
        <v>1.6454648999999999</v>
      </c>
      <c r="G1834" t="s">
        <v>33</v>
      </c>
      <c r="H1834">
        <v>10754.76</v>
      </c>
      <c r="I1834" s="49">
        <v>11952.083000000001</v>
      </c>
      <c r="J1834">
        <v>94.253910000000005</v>
      </c>
      <c r="K1834">
        <v>5.3614710000000003E-2</v>
      </c>
      <c r="L1834">
        <v>1.541637E-2</v>
      </c>
      <c r="M1834">
        <v>5.5787099999999999E-2</v>
      </c>
      <c r="N1834" s="49">
        <v>0.36179830000000002</v>
      </c>
      <c r="O1834" s="49">
        <v>0.29039081</v>
      </c>
      <c r="P1834" s="49">
        <v>0.33223113999999998</v>
      </c>
      <c r="Q1834" s="49">
        <v>0.36179830000000002</v>
      </c>
      <c r="R1834" s="49">
        <v>0.39136546</v>
      </c>
      <c r="S1834" s="49">
        <v>0.43320578999999998</v>
      </c>
      <c r="T1834" s="49" t="s">
        <v>19</v>
      </c>
      <c r="W1834" s="7"/>
    </row>
    <row r="1835" spans="1:23" x14ac:dyDescent="0.25">
      <c r="A1835" s="49" t="str">
        <f t="shared" si="28"/>
        <v>41893SierraN/A_24All</v>
      </c>
      <c r="B1835" s="7">
        <v>41893</v>
      </c>
      <c r="C1835">
        <v>24</v>
      </c>
      <c r="D1835" t="s">
        <v>14</v>
      </c>
      <c r="E1835">
        <v>0.89819941000000003</v>
      </c>
      <c r="F1835">
        <v>0.96281532000000003</v>
      </c>
      <c r="G1835" t="s">
        <v>33</v>
      </c>
      <c r="H1835">
        <v>10754.76</v>
      </c>
      <c r="I1835" s="49">
        <v>11952.083000000001</v>
      </c>
      <c r="J1835">
        <v>68.605159999999998</v>
      </c>
      <c r="K1835">
        <v>2.5372450000000001E-2</v>
      </c>
      <c r="L1835">
        <v>9.9515999999999997E-3</v>
      </c>
      <c r="M1835">
        <v>2.7254299999999999E-2</v>
      </c>
      <c r="N1835" s="49">
        <v>-6.4615909999999999E-2</v>
      </c>
      <c r="O1835" s="49">
        <v>-9.9501409999999998E-2</v>
      </c>
      <c r="P1835" s="49">
        <v>-7.9060690000000003E-2</v>
      </c>
      <c r="Q1835" s="49">
        <v>-6.4615909999999999E-2</v>
      </c>
      <c r="R1835" s="49">
        <v>-5.0171130000000001E-2</v>
      </c>
      <c r="S1835" s="49">
        <v>-2.9730409999999999E-2</v>
      </c>
      <c r="T1835" s="49" t="s">
        <v>19</v>
      </c>
      <c r="W1835" s="7"/>
    </row>
    <row r="1836" spans="1:23" x14ac:dyDescent="0.25">
      <c r="A1836" s="49" t="str">
        <f t="shared" si="28"/>
        <v>41893SierraN/A_20All</v>
      </c>
      <c r="B1836" s="7">
        <v>41893</v>
      </c>
      <c r="C1836">
        <v>20</v>
      </c>
      <c r="D1836" t="s">
        <v>14</v>
      </c>
      <c r="E1836">
        <v>2.1072421000000001</v>
      </c>
      <c r="F1836">
        <v>2.4028626000000002</v>
      </c>
      <c r="G1836" t="s">
        <v>33</v>
      </c>
      <c r="H1836">
        <v>10754.76</v>
      </c>
      <c r="I1836" s="49">
        <v>11952.083000000001</v>
      </c>
      <c r="J1836">
        <v>81.298330000000007</v>
      </c>
      <c r="K1836">
        <v>4.8857869999999998E-2</v>
      </c>
      <c r="L1836">
        <v>1.8683829999999998E-2</v>
      </c>
      <c r="M1836">
        <v>5.2308500000000001E-2</v>
      </c>
      <c r="N1836" s="49">
        <v>-0.29562050000000001</v>
      </c>
      <c r="O1836" s="49">
        <v>-0.36257538</v>
      </c>
      <c r="P1836" s="49">
        <v>-0.32334401000000002</v>
      </c>
      <c r="Q1836" s="49">
        <v>-0.29562050000000001</v>
      </c>
      <c r="R1836" s="49">
        <v>-0.267897</v>
      </c>
      <c r="S1836" s="49">
        <v>-0.22866562000000001</v>
      </c>
      <c r="T1836" s="49" t="s">
        <v>19</v>
      </c>
      <c r="W1836" s="7"/>
    </row>
    <row r="1837" spans="1:23" x14ac:dyDescent="0.25">
      <c r="A1837" s="49" t="str">
        <f t="shared" si="28"/>
        <v>41893SierraN/A_21All</v>
      </c>
      <c r="B1837" s="7">
        <v>41893</v>
      </c>
      <c r="C1837">
        <v>21</v>
      </c>
      <c r="D1837" t="s">
        <v>14</v>
      </c>
      <c r="E1837">
        <v>1.8797969999999999</v>
      </c>
      <c r="F1837">
        <v>2.0105232000000002</v>
      </c>
      <c r="G1837" t="s">
        <v>33</v>
      </c>
      <c r="H1837">
        <v>10754.76</v>
      </c>
      <c r="I1837" s="49">
        <v>11952.083000000001</v>
      </c>
      <c r="J1837">
        <v>74.935869999999994</v>
      </c>
      <c r="K1837">
        <v>4.4815090000000002E-2</v>
      </c>
      <c r="L1837">
        <v>1.664237E-2</v>
      </c>
      <c r="M1837">
        <v>4.7805399999999998E-2</v>
      </c>
      <c r="N1837" s="49">
        <v>-0.13072619999999999</v>
      </c>
      <c r="O1837" s="49">
        <v>-0.19191711</v>
      </c>
      <c r="P1837" s="49">
        <v>-0.15606306</v>
      </c>
      <c r="Q1837" s="49">
        <v>-0.13072619999999999</v>
      </c>
      <c r="R1837" s="49">
        <v>-0.10538934</v>
      </c>
      <c r="S1837" s="49">
        <v>-6.953529E-2</v>
      </c>
      <c r="T1837" s="49" t="s">
        <v>19</v>
      </c>
      <c r="W1837" s="7"/>
    </row>
    <row r="1838" spans="1:23" x14ac:dyDescent="0.25">
      <c r="A1838" s="49" t="str">
        <f t="shared" si="28"/>
        <v>41893SierraN/A_2All</v>
      </c>
      <c r="B1838" s="7">
        <v>41893</v>
      </c>
      <c r="C1838">
        <v>2</v>
      </c>
      <c r="D1838" t="s">
        <v>14</v>
      </c>
      <c r="E1838">
        <v>0.63518728999999996</v>
      </c>
      <c r="F1838">
        <v>0.64851093000000004</v>
      </c>
      <c r="G1838" t="s">
        <v>33</v>
      </c>
      <c r="H1838">
        <v>10754.76</v>
      </c>
      <c r="I1838" s="49">
        <v>11952.083000000001</v>
      </c>
      <c r="J1838">
        <v>64.664259999999999</v>
      </c>
      <c r="K1838">
        <v>1.8556349999999999E-2</v>
      </c>
      <c r="L1838">
        <v>7.1873600000000003E-3</v>
      </c>
      <c r="M1838">
        <v>1.9899699999999999E-2</v>
      </c>
      <c r="N1838" s="49">
        <v>-1.3323639999999999E-2</v>
      </c>
      <c r="O1838" s="49">
        <v>-3.8795259999999998E-2</v>
      </c>
      <c r="P1838" s="49">
        <v>-2.3870479999999999E-2</v>
      </c>
      <c r="Q1838" s="49">
        <v>-1.3323639999999999E-2</v>
      </c>
      <c r="R1838" s="49">
        <v>-2.7767999999999998E-3</v>
      </c>
      <c r="S1838" s="49">
        <v>1.2147979999999999E-2</v>
      </c>
      <c r="T1838" s="49" t="s">
        <v>19</v>
      </c>
      <c r="W1838" s="7"/>
    </row>
    <row r="1839" spans="1:23" x14ac:dyDescent="0.25">
      <c r="A1839" s="49" t="str">
        <f t="shared" si="28"/>
        <v>41893SierraN/A_9All</v>
      </c>
      <c r="B1839" s="7">
        <v>41893</v>
      </c>
      <c r="C1839">
        <v>9</v>
      </c>
      <c r="D1839" t="s">
        <v>14</v>
      </c>
      <c r="E1839">
        <v>0.78741340000000004</v>
      </c>
      <c r="F1839">
        <v>0.75901803000000001</v>
      </c>
      <c r="G1839" t="s">
        <v>33</v>
      </c>
      <c r="H1839">
        <v>10754.76</v>
      </c>
      <c r="I1839" s="49">
        <v>11952.083000000001</v>
      </c>
      <c r="J1839">
        <v>70.577449999999999</v>
      </c>
      <c r="K1839">
        <v>2.4916239999999999E-2</v>
      </c>
      <c r="L1839">
        <v>8.3010600000000007E-3</v>
      </c>
      <c r="M1839">
        <v>2.6262600000000001E-2</v>
      </c>
      <c r="N1839" s="49">
        <v>2.839537E-2</v>
      </c>
      <c r="O1839" s="49">
        <v>-5.2207599999999996E-3</v>
      </c>
      <c r="P1839" s="49">
        <v>1.447619E-2</v>
      </c>
      <c r="Q1839" s="49">
        <v>2.839537E-2</v>
      </c>
      <c r="R1839" s="49">
        <v>4.2314549999999999E-2</v>
      </c>
      <c r="S1839" s="49">
        <v>6.2011499999999997E-2</v>
      </c>
      <c r="T1839" s="49" t="s">
        <v>19</v>
      </c>
      <c r="W1839" s="7"/>
    </row>
    <row r="1840" spans="1:23" x14ac:dyDescent="0.25">
      <c r="A1840" s="49" t="str">
        <f t="shared" si="28"/>
        <v>41893SierraN/A_10All</v>
      </c>
      <c r="B1840" s="7">
        <v>41893</v>
      </c>
      <c r="C1840">
        <v>10</v>
      </c>
      <c r="D1840" t="s">
        <v>14</v>
      </c>
      <c r="E1840">
        <v>0.70720256000000004</v>
      </c>
      <c r="F1840">
        <v>0.69279108</v>
      </c>
      <c r="G1840" t="s">
        <v>33</v>
      </c>
      <c r="H1840">
        <v>10754.76</v>
      </c>
      <c r="I1840" s="49">
        <v>11952.083000000001</v>
      </c>
      <c r="J1840">
        <v>79.330609999999993</v>
      </c>
      <c r="K1840">
        <v>2.8164970000000001E-2</v>
      </c>
      <c r="L1840">
        <v>9.7883099999999997E-3</v>
      </c>
      <c r="M1840">
        <v>2.9817400000000001E-2</v>
      </c>
      <c r="N1840" s="49">
        <v>1.4411480000000001E-2</v>
      </c>
      <c r="O1840" s="49">
        <v>-2.3754790000000001E-2</v>
      </c>
      <c r="P1840" s="49">
        <v>-1.39174E-3</v>
      </c>
      <c r="Q1840" s="49">
        <v>1.4411480000000001E-2</v>
      </c>
      <c r="R1840" s="49">
        <v>3.0214700000000001E-2</v>
      </c>
      <c r="S1840" s="49">
        <v>5.2577749999999999E-2</v>
      </c>
      <c r="T1840" s="49" t="s">
        <v>19</v>
      </c>
      <c r="W1840" s="7"/>
    </row>
    <row r="1841" spans="1:23" x14ac:dyDescent="0.25">
      <c r="A1841" s="49" t="str">
        <f t="shared" si="28"/>
        <v>41893SierraN/A_22All</v>
      </c>
      <c r="B1841" s="7">
        <v>41893</v>
      </c>
      <c r="C1841">
        <v>22</v>
      </c>
      <c r="D1841" t="s">
        <v>14</v>
      </c>
      <c r="E1841">
        <v>1.5311649000000001</v>
      </c>
      <c r="F1841">
        <v>1.6300946999999999</v>
      </c>
      <c r="G1841" t="s">
        <v>33</v>
      </c>
      <c r="H1841">
        <v>10754.76</v>
      </c>
      <c r="I1841" s="49">
        <v>11952.083000000001</v>
      </c>
      <c r="J1841">
        <v>71.693269999999998</v>
      </c>
      <c r="K1841">
        <v>3.7912960000000002E-2</v>
      </c>
      <c r="L1841">
        <v>1.4377559999999999E-2</v>
      </c>
      <c r="M1841">
        <v>4.0547600000000003E-2</v>
      </c>
      <c r="N1841" s="49">
        <v>-9.8929799999999998E-2</v>
      </c>
      <c r="O1841" s="49">
        <v>-0.15083073</v>
      </c>
      <c r="P1841" s="49">
        <v>-0.12042003</v>
      </c>
      <c r="Q1841" s="49">
        <v>-9.8929799999999998E-2</v>
      </c>
      <c r="R1841" s="49">
        <v>-7.7439569999999999E-2</v>
      </c>
      <c r="S1841" s="49">
        <v>-4.702887E-2</v>
      </c>
      <c r="T1841" s="49" t="s">
        <v>19</v>
      </c>
      <c r="W1841" s="7"/>
    </row>
    <row r="1842" spans="1:23" x14ac:dyDescent="0.25">
      <c r="A1842" s="49" t="str">
        <f t="shared" si="28"/>
        <v>41893SierraN/A_13All</v>
      </c>
      <c r="B1842" s="7">
        <v>41893</v>
      </c>
      <c r="C1842">
        <v>13</v>
      </c>
      <c r="D1842" t="s">
        <v>14</v>
      </c>
      <c r="E1842">
        <v>0.77973703999999999</v>
      </c>
      <c r="F1842">
        <v>0.77497391999999998</v>
      </c>
      <c r="G1842" t="s">
        <v>33</v>
      </c>
      <c r="H1842">
        <v>10754.76</v>
      </c>
      <c r="I1842" s="49">
        <v>11952.083000000001</v>
      </c>
      <c r="J1842">
        <v>89.862449999999995</v>
      </c>
      <c r="K1842">
        <v>3.9051839999999997E-2</v>
      </c>
      <c r="L1842">
        <v>1.471924E-2</v>
      </c>
      <c r="M1842">
        <v>4.1733699999999999E-2</v>
      </c>
      <c r="N1842" s="49">
        <v>4.76312E-3</v>
      </c>
      <c r="O1842" s="49">
        <v>-4.8656020000000001E-2</v>
      </c>
      <c r="P1842" s="49">
        <v>-1.7355740000000001E-2</v>
      </c>
      <c r="Q1842" s="49">
        <v>4.76312E-3</v>
      </c>
      <c r="R1842" s="49">
        <v>2.688198E-2</v>
      </c>
      <c r="S1842" s="49">
        <v>5.818226E-2</v>
      </c>
      <c r="T1842" s="49" t="s">
        <v>19</v>
      </c>
      <c r="W1842" s="7"/>
    </row>
    <row r="1843" spans="1:23" x14ac:dyDescent="0.25">
      <c r="A1843" s="49" t="str">
        <f t="shared" si="28"/>
        <v>41893SierraN/A_1All</v>
      </c>
      <c r="B1843" s="7">
        <v>41893</v>
      </c>
      <c r="C1843">
        <v>1</v>
      </c>
      <c r="D1843" t="s">
        <v>14</v>
      </c>
      <c r="E1843">
        <v>0.70665655000000005</v>
      </c>
      <c r="F1843">
        <v>0.72993143999999999</v>
      </c>
      <c r="G1843" t="s">
        <v>33</v>
      </c>
      <c r="H1843">
        <v>10754.76</v>
      </c>
      <c r="I1843" s="49">
        <v>11952.083000000001</v>
      </c>
      <c r="J1843">
        <v>64.703810000000004</v>
      </c>
      <c r="K1843">
        <v>2.0318059999999999E-2</v>
      </c>
      <c r="L1843">
        <v>8.0091599999999995E-3</v>
      </c>
      <c r="M1843">
        <v>2.1839600000000001E-2</v>
      </c>
      <c r="N1843" s="49">
        <v>-2.3274889999999999E-2</v>
      </c>
      <c r="O1843" s="49">
        <v>-5.1229579999999997E-2</v>
      </c>
      <c r="P1843" s="49">
        <v>-3.484988E-2</v>
      </c>
      <c r="Q1843" s="49">
        <v>-2.3274889999999999E-2</v>
      </c>
      <c r="R1843" s="49">
        <v>-1.1699899999999999E-2</v>
      </c>
      <c r="S1843" s="49">
        <v>4.6797999999999996E-3</v>
      </c>
      <c r="T1843" s="49" t="s">
        <v>19</v>
      </c>
      <c r="W1843" s="7"/>
    </row>
    <row r="1844" spans="1:23" x14ac:dyDescent="0.25">
      <c r="A1844" s="49" t="str">
        <f t="shared" si="28"/>
        <v>41893SierraN/A_16All</v>
      </c>
      <c r="B1844" s="7">
        <v>41893</v>
      </c>
      <c r="C1844">
        <v>16</v>
      </c>
      <c r="D1844" t="s">
        <v>14</v>
      </c>
      <c r="E1844">
        <v>1.5973244</v>
      </c>
      <c r="F1844">
        <v>1.3683691</v>
      </c>
      <c r="G1844" t="s">
        <v>33</v>
      </c>
      <c r="H1844">
        <v>10754.76</v>
      </c>
      <c r="I1844" s="49">
        <v>11952.083000000001</v>
      </c>
      <c r="J1844">
        <v>94.275739999999999</v>
      </c>
      <c r="K1844">
        <v>5.0450960000000003E-2</v>
      </c>
      <c r="L1844">
        <v>1.5924870000000001E-2</v>
      </c>
      <c r="M1844">
        <v>5.2904600000000003E-2</v>
      </c>
      <c r="N1844" s="49">
        <v>0.2289553</v>
      </c>
      <c r="O1844" s="49">
        <v>0.16123741</v>
      </c>
      <c r="P1844" s="49">
        <v>0.20091586</v>
      </c>
      <c r="Q1844" s="49">
        <v>0.2289553</v>
      </c>
      <c r="R1844" s="49">
        <v>0.25699474</v>
      </c>
      <c r="S1844" s="49">
        <v>0.29667318999999998</v>
      </c>
      <c r="T1844" s="49" t="s">
        <v>19</v>
      </c>
      <c r="W1844" s="7"/>
    </row>
    <row r="1845" spans="1:23" x14ac:dyDescent="0.25">
      <c r="A1845" s="49" t="str">
        <f t="shared" si="28"/>
        <v>41893SierraN/A_12All</v>
      </c>
      <c r="B1845" s="7">
        <v>41893</v>
      </c>
      <c r="C1845">
        <v>12</v>
      </c>
      <c r="D1845" t="s">
        <v>14</v>
      </c>
      <c r="E1845">
        <v>0.68012010000000001</v>
      </c>
      <c r="F1845">
        <v>0.67807030999999995</v>
      </c>
      <c r="G1845" t="s">
        <v>33</v>
      </c>
      <c r="H1845">
        <v>10754.76</v>
      </c>
      <c r="I1845" s="49">
        <v>11952.083000000001</v>
      </c>
      <c r="J1845">
        <v>87.906130000000005</v>
      </c>
      <c r="K1845">
        <v>3.5572090000000001E-2</v>
      </c>
      <c r="L1845">
        <v>1.312119E-2</v>
      </c>
      <c r="M1845">
        <v>3.7914900000000001E-2</v>
      </c>
      <c r="N1845" s="49">
        <v>2.0497900000000001E-3</v>
      </c>
      <c r="O1845" s="49">
        <v>-4.648128E-2</v>
      </c>
      <c r="P1845" s="49">
        <v>-1.804511E-2</v>
      </c>
      <c r="Q1845" s="49">
        <v>2.0497900000000001E-3</v>
      </c>
      <c r="R1845" s="49">
        <v>2.2144690000000002E-2</v>
      </c>
      <c r="S1845" s="49">
        <v>5.0580859999999998E-2</v>
      </c>
      <c r="T1845" s="49" t="s">
        <v>19</v>
      </c>
      <c r="W1845" s="7"/>
    </row>
    <row r="1846" spans="1:23" x14ac:dyDescent="0.25">
      <c r="A1846" s="49" t="str">
        <f t="shared" si="28"/>
        <v>41893SierraN/A_19All</v>
      </c>
      <c r="B1846" s="7">
        <v>41893</v>
      </c>
      <c r="C1846">
        <v>19</v>
      </c>
      <c r="D1846" t="s">
        <v>14</v>
      </c>
      <c r="E1846">
        <v>2.2739935999999998</v>
      </c>
      <c r="F1846">
        <v>2.5625121000000002</v>
      </c>
      <c r="G1846" t="s">
        <v>33</v>
      </c>
      <c r="H1846">
        <v>10754.76</v>
      </c>
      <c r="I1846" s="49">
        <v>11952.083000000001</v>
      </c>
      <c r="J1846">
        <v>90.105810000000005</v>
      </c>
      <c r="K1846">
        <v>5.2332770000000001E-2</v>
      </c>
      <c r="L1846">
        <v>1.9270720000000002E-2</v>
      </c>
      <c r="M1846">
        <v>5.5768100000000001E-2</v>
      </c>
      <c r="N1846" s="49">
        <v>-0.28851850000000001</v>
      </c>
      <c r="O1846" s="49">
        <v>-0.35990167000000001</v>
      </c>
      <c r="P1846" s="49">
        <v>-0.31807559000000002</v>
      </c>
      <c r="Q1846" s="49">
        <v>-0.28851850000000001</v>
      </c>
      <c r="R1846" s="49">
        <v>-0.25896141</v>
      </c>
      <c r="S1846" s="49">
        <v>-0.21713532999999999</v>
      </c>
      <c r="T1846" s="49" t="s">
        <v>19</v>
      </c>
      <c r="W1846" s="7"/>
    </row>
    <row r="1847" spans="1:23" x14ac:dyDescent="0.25">
      <c r="A1847" s="49" t="str">
        <f t="shared" si="28"/>
        <v>41893SierraN/A_18All</v>
      </c>
      <c r="B1847" s="7">
        <v>41893</v>
      </c>
      <c r="C1847">
        <v>18</v>
      </c>
      <c r="D1847" t="s">
        <v>14</v>
      </c>
      <c r="E1847">
        <v>2.2311705000000002</v>
      </c>
      <c r="F1847">
        <v>1.8801956</v>
      </c>
      <c r="G1847" t="s">
        <v>33</v>
      </c>
      <c r="H1847">
        <v>10754.76</v>
      </c>
      <c r="I1847" s="49">
        <v>11952.083000000001</v>
      </c>
      <c r="J1847">
        <v>93.141779999999997</v>
      </c>
      <c r="K1847">
        <v>5.414207E-2</v>
      </c>
      <c r="L1847">
        <v>1.499841E-2</v>
      </c>
      <c r="M1847">
        <v>5.6181099999999998E-2</v>
      </c>
      <c r="N1847" s="49">
        <v>0.35097489999999998</v>
      </c>
      <c r="O1847" s="49">
        <v>0.27906309000000001</v>
      </c>
      <c r="P1847" s="49">
        <v>0.32119892</v>
      </c>
      <c r="Q1847" s="49">
        <v>0.35097489999999998</v>
      </c>
      <c r="R1847" s="49">
        <v>0.38075088000000001</v>
      </c>
      <c r="S1847" s="49">
        <v>0.42288671</v>
      </c>
      <c r="T1847" s="49" t="s">
        <v>19</v>
      </c>
      <c r="W1847" s="7"/>
    </row>
    <row r="1848" spans="1:23" x14ac:dyDescent="0.25">
      <c r="A1848" s="49" t="str">
        <f t="shared" si="28"/>
        <v>41893SierraN/A_23All</v>
      </c>
      <c r="B1848" s="7">
        <v>41893</v>
      </c>
      <c r="C1848">
        <v>23</v>
      </c>
      <c r="D1848" t="s">
        <v>14</v>
      </c>
      <c r="E1848">
        <v>1.1858161</v>
      </c>
      <c r="F1848">
        <v>1.2353837999999999</v>
      </c>
      <c r="G1848" t="s">
        <v>33</v>
      </c>
      <c r="H1848">
        <v>10754.76</v>
      </c>
      <c r="I1848" s="49">
        <v>11952.083000000001</v>
      </c>
      <c r="J1848">
        <v>69.319519999999997</v>
      </c>
      <c r="K1848">
        <v>3.1868309999999997E-2</v>
      </c>
      <c r="L1848">
        <v>1.1783429999999999E-2</v>
      </c>
      <c r="M1848">
        <v>3.3977E-2</v>
      </c>
      <c r="N1848" s="49">
        <v>-4.9567699999999999E-2</v>
      </c>
      <c r="O1848" s="49">
        <v>-9.3058260000000004E-2</v>
      </c>
      <c r="P1848" s="49">
        <v>-6.7575510000000005E-2</v>
      </c>
      <c r="Q1848" s="49">
        <v>-4.9567699999999999E-2</v>
      </c>
      <c r="R1848" s="49">
        <v>-3.155989E-2</v>
      </c>
      <c r="S1848" s="49">
        <v>-6.07714E-3</v>
      </c>
      <c r="T1848" s="49" t="s">
        <v>19</v>
      </c>
      <c r="W1848" s="7"/>
    </row>
    <row r="1849" spans="1:23" x14ac:dyDescent="0.25">
      <c r="A1849" s="49" t="str">
        <f t="shared" si="28"/>
        <v>41893SierraN/A_14All</v>
      </c>
      <c r="B1849" s="7">
        <v>41893</v>
      </c>
      <c r="C1849">
        <v>14</v>
      </c>
      <c r="D1849" t="s">
        <v>14</v>
      </c>
      <c r="E1849">
        <v>0.99708255999999995</v>
      </c>
      <c r="F1849">
        <v>0.98408108000000005</v>
      </c>
      <c r="G1849" t="s">
        <v>33</v>
      </c>
      <c r="H1849">
        <v>10754.76</v>
      </c>
      <c r="I1849" s="49">
        <v>11952.083000000001</v>
      </c>
      <c r="J1849">
        <v>91.576160000000002</v>
      </c>
      <c r="K1849">
        <v>4.5212519999999999E-2</v>
      </c>
      <c r="L1849">
        <v>1.6537940000000001E-2</v>
      </c>
      <c r="M1849">
        <v>4.8142200000000003E-2</v>
      </c>
      <c r="N1849" s="49">
        <v>1.3001479999999999E-2</v>
      </c>
      <c r="O1849" s="49">
        <v>-4.8620539999999997E-2</v>
      </c>
      <c r="P1849" s="49">
        <v>-1.251389E-2</v>
      </c>
      <c r="Q1849" s="49">
        <v>1.3001479999999999E-2</v>
      </c>
      <c r="R1849" s="49">
        <v>3.8516849999999998E-2</v>
      </c>
      <c r="S1849" s="49">
        <v>7.4623499999999995E-2</v>
      </c>
      <c r="T1849" s="49" t="s">
        <v>19</v>
      </c>
      <c r="W1849" s="7"/>
    </row>
    <row r="1850" spans="1:23" x14ac:dyDescent="0.25">
      <c r="A1850" s="49" t="str">
        <f t="shared" si="28"/>
        <v>41820StocktonN/A_7All</v>
      </c>
      <c r="B1850" s="7">
        <v>41820</v>
      </c>
      <c r="C1850">
        <v>7</v>
      </c>
      <c r="D1850" t="s">
        <v>15</v>
      </c>
      <c r="E1850">
        <v>0.75444560000000005</v>
      </c>
      <c r="F1850">
        <v>0.76163351000000001</v>
      </c>
      <c r="G1850" t="s">
        <v>33</v>
      </c>
      <c r="H1850">
        <v>2084.4899999999998</v>
      </c>
      <c r="I1850" s="49">
        <v>10429.499</v>
      </c>
      <c r="J1850">
        <v>73.223889999999997</v>
      </c>
      <c r="K1850">
        <v>8.5386000000000004E-3</v>
      </c>
      <c r="L1850">
        <v>1.6785939999999999E-2</v>
      </c>
      <c r="M1850">
        <v>1.88328E-2</v>
      </c>
      <c r="N1850" s="49">
        <v>-7.1879099999999996E-3</v>
      </c>
      <c r="O1850" s="49">
        <v>-3.1293889999999998E-2</v>
      </c>
      <c r="P1850" s="49">
        <v>-1.716929E-2</v>
      </c>
      <c r="Q1850" s="49">
        <v>-7.1879099999999996E-3</v>
      </c>
      <c r="R1850" s="49">
        <v>2.7934700000000002E-3</v>
      </c>
      <c r="S1850" s="49">
        <v>1.691807E-2</v>
      </c>
      <c r="T1850" s="49" t="s">
        <v>19</v>
      </c>
      <c r="W1850" s="7"/>
    </row>
    <row r="1851" spans="1:23" x14ac:dyDescent="0.25">
      <c r="A1851" s="49" t="str">
        <f t="shared" si="28"/>
        <v>41820StocktonN/A_13All</v>
      </c>
      <c r="B1851" s="7">
        <v>41820</v>
      </c>
      <c r="C1851">
        <v>13</v>
      </c>
      <c r="D1851" t="s">
        <v>15</v>
      </c>
      <c r="E1851">
        <v>1.8965559999999999</v>
      </c>
      <c r="F1851">
        <v>1.9338071999999999</v>
      </c>
      <c r="G1851" t="s">
        <v>33</v>
      </c>
      <c r="H1851">
        <v>2084.4899999999998</v>
      </c>
      <c r="I1851" s="49">
        <v>10429.499</v>
      </c>
      <c r="J1851">
        <v>95.118769999999998</v>
      </c>
      <c r="K1851">
        <v>2.1123079999999999E-2</v>
      </c>
      <c r="L1851">
        <v>4.4496960000000002E-2</v>
      </c>
      <c r="M1851">
        <v>4.9256099999999997E-2</v>
      </c>
      <c r="N1851" s="49">
        <v>-3.7251199999999998E-2</v>
      </c>
      <c r="O1851" s="49">
        <v>-0.10029900999999999</v>
      </c>
      <c r="P1851" s="49">
        <v>-6.3356930000000006E-2</v>
      </c>
      <c r="Q1851" s="49">
        <v>-3.7251199999999998E-2</v>
      </c>
      <c r="R1851" s="49">
        <v>-1.1145469999999999E-2</v>
      </c>
      <c r="S1851" s="49">
        <v>2.5796610000000001E-2</v>
      </c>
      <c r="T1851" s="49" t="s">
        <v>19</v>
      </c>
      <c r="W1851" s="7"/>
    </row>
    <row r="1852" spans="1:23" x14ac:dyDescent="0.25">
      <c r="A1852" s="49" t="str">
        <f t="shared" si="28"/>
        <v>41820StocktonN/A_21All</v>
      </c>
      <c r="B1852" s="7">
        <v>41820</v>
      </c>
      <c r="C1852">
        <v>21</v>
      </c>
      <c r="D1852" t="s">
        <v>15</v>
      </c>
      <c r="E1852">
        <v>2.5308584999999999</v>
      </c>
      <c r="F1852">
        <v>2.8162569999999998</v>
      </c>
      <c r="G1852" t="s">
        <v>33</v>
      </c>
      <c r="H1852">
        <v>2084.4899999999998</v>
      </c>
      <c r="I1852" s="49">
        <v>10429.499</v>
      </c>
      <c r="J1852">
        <v>87.637100000000004</v>
      </c>
      <c r="K1852">
        <v>2.0737780000000001E-2</v>
      </c>
      <c r="L1852">
        <v>4.3483929999999997E-2</v>
      </c>
      <c r="M1852">
        <v>4.8175799999999998E-2</v>
      </c>
      <c r="N1852" s="49">
        <v>-0.2853985</v>
      </c>
      <c r="O1852" s="49">
        <v>-0.34706352000000001</v>
      </c>
      <c r="P1852" s="49">
        <v>-0.31093166999999999</v>
      </c>
      <c r="Q1852" s="49">
        <v>-0.2853985</v>
      </c>
      <c r="R1852" s="49">
        <v>-0.25986533000000001</v>
      </c>
      <c r="S1852" s="49">
        <v>-0.22373348000000001</v>
      </c>
      <c r="T1852" s="49" t="s">
        <v>19</v>
      </c>
      <c r="W1852" s="7"/>
    </row>
    <row r="1853" spans="1:23" x14ac:dyDescent="0.25">
      <c r="A1853" s="49" t="str">
        <f t="shared" si="28"/>
        <v>41820StocktonN/A_11All</v>
      </c>
      <c r="B1853" s="7">
        <v>41820</v>
      </c>
      <c r="C1853">
        <v>11</v>
      </c>
      <c r="D1853" t="s">
        <v>15</v>
      </c>
      <c r="E1853">
        <v>1.2817392000000001</v>
      </c>
      <c r="F1853">
        <v>1.2754565</v>
      </c>
      <c r="G1853" t="s">
        <v>33</v>
      </c>
      <c r="H1853">
        <v>2084.4899999999998</v>
      </c>
      <c r="I1853" s="49">
        <v>10429.499</v>
      </c>
      <c r="J1853">
        <v>88.256659999999997</v>
      </c>
      <c r="K1853">
        <v>1.6247930000000001E-2</v>
      </c>
      <c r="L1853">
        <v>3.3105389999999998E-2</v>
      </c>
      <c r="M1853">
        <v>3.6877699999999999E-2</v>
      </c>
      <c r="N1853" s="49">
        <v>6.2826999999999996E-3</v>
      </c>
      <c r="O1853" s="49">
        <v>-4.092076E-2</v>
      </c>
      <c r="P1853" s="49">
        <v>-1.326248E-2</v>
      </c>
      <c r="Q1853" s="49">
        <v>6.2826999999999996E-3</v>
      </c>
      <c r="R1853" s="49">
        <v>2.5827880000000001E-2</v>
      </c>
      <c r="S1853" s="49">
        <v>5.3486159999999998E-2</v>
      </c>
      <c r="T1853" s="49" t="s">
        <v>19</v>
      </c>
      <c r="W1853" s="7"/>
    </row>
    <row r="1854" spans="1:23" x14ac:dyDescent="0.25">
      <c r="A1854" s="49" t="str">
        <f t="shared" si="28"/>
        <v>41820StocktonN/A_8All</v>
      </c>
      <c r="B1854" s="7">
        <v>41820</v>
      </c>
      <c r="C1854">
        <v>8</v>
      </c>
      <c r="D1854" t="s">
        <v>15</v>
      </c>
      <c r="E1854">
        <v>0.82601208999999998</v>
      </c>
      <c r="F1854">
        <v>0.82237234000000003</v>
      </c>
      <c r="G1854" t="s">
        <v>33</v>
      </c>
      <c r="H1854">
        <v>2084.4899999999998</v>
      </c>
      <c r="I1854" s="49">
        <v>10429.499</v>
      </c>
      <c r="J1854">
        <v>77.343190000000007</v>
      </c>
      <c r="K1854">
        <v>9.6528099999999995E-3</v>
      </c>
      <c r="L1854">
        <v>1.9152969999999998E-2</v>
      </c>
      <c r="M1854">
        <v>2.1447899999999999E-2</v>
      </c>
      <c r="N1854" s="49">
        <v>3.6397500000000002E-3</v>
      </c>
      <c r="O1854" s="49">
        <v>-2.3813560000000001E-2</v>
      </c>
      <c r="P1854" s="49">
        <v>-7.72764E-3</v>
      </c>
      <c r="Q1854" s="49">
        <v>3.6397500000000002E-3</v>
      </c>
      <c r="R1854" s="49">
        <v>1.500714E-2</v>
      </c>
      <c r="S1854" s="49">
        <v>3.1093059999999999E-2</v>
      </c>
      <c r="T1854" s="49" t="s">
        <v>19</v>
      </c>
      <c r="W1854" s="7"/>
    </row>
    <row r="1855" spans="1:23" x14ac:dyDescent="0.25">
      <c r="A1855" s="49" t="str">
        <f t="shared" si="28"/>
        <v>41820StocktonN/A_18All</v>
      </c>
      <c r="B1855" s="7">
        <v>41820</v>
      </c>
      <c r="C1855">
        <v>18</v>
      </c>
      <c r="D1855" t="s">
        <v>15</v>
      </c>
      <c r="E1855">
        <v>3.2354368</v>
      </c>
      <c r="F1855">
        <v>2.4592049</v>
      </c>
      <c r="G1855" t="s">
        <v>33</v>
      </c>
      <c r="H1855">
        <v>2084.4899999999998</v>
      </c>
      <c r="I1855" s="49">
        <v>10429.499</v>
      </c>
      <c r="J1855">
        <v>98.568979999999996</v>
      </c>
      <c r="K1855">
        <v>2.399973E-2</v>
      </c>
      <c r="L1855">
        <v>3.7829359999999999E-2</v>
      </c>
      <c r="M1855">
        <v>4.4800100000000002E-2</v>
      </c>
      <c r="N1855" s="49">
        <v>0.77623189999999997</v>
      </c>
      <c r="O1855" s="49">
        <v>0.71888777000000004</v>
      </c>
      <c r="P1855" s="49">
        <v>0.75248784999999996</v>
      </c>
      <c r="Q1855" s="49">
        <v>0.77623189999999997</v>
      </c>
      <c r="R1855" s="49">
        <v>0.79997594999999999</v>
      </c>
      <c r="S1855" s="49">
        <v>0.83357603000000002</v>
      </c>
      <c r="T1855" s="49" t="s">
        <v>19</v>
      </c>
      <c r="W1855" s="7"/>
    </row>
    <row r="1856" spans="1:23" x14ac:dyDescent="0.25">
      <c r="A1856" s="49" t="str">
        <f t="shared" si="28"/>
        <v>41820StocktonN/A_12All</v>
      </c>
      <c r="B1856" s="7">
        <v>41820</v>
      </c>
      <c r="C1856">
        <v>12</v>
      </c>
      <c r="D1856" t="s">
        <v>15</v>
      </c>
      <c r="E1856">
        <v>1.5599866</v>
      </c>
      <c r="F1856">
        <v>1.5795786999999999</v>
      </c>
      <c r="G1856" t="s">
        <v>33</v>
      </c>
      <c r="H1856">
        <v>2084.4899999999998</v>
      </c>
      <c r="I1856" s="49">
        <v>10429.499</v>
      </c>
      <c r="J1856">
        <v>92.187629999999999</v>
      </c>
      <c r="K1856">
        <v>1.9003019999999999E-2</v>
      </c>
      <c r="L1856">
        <v>3.8817520000000001E-2</v>
      </c>
      <c r="M1856">
        <v>4.3219399999999998E-2</v>
      </c>
      <c r="N1856" s="49">
        <v>-1.9592100000000001E-2</v>
      </c>
      <c r="O1856" s="49">
        <v>-7.4912930000000003E-2</v>
      </c>
      <c r="P1856" s="49">
        <v>-4.2498380000000002E-2</v>
      </c>
      <c r="Q1856" s="49">
        <v>-1.9592100000000001E-2</v>
      </c>
      <c r="R1856" s="49">
        <v>3.3141799999999999E-3</v>
      </c>
      <c r="S1856" s="49">
        <v>3.572873E-2</v>
      </c>
      <c r="T1856" s="49" t="s">
        <v>19</v>
      </c>
      <c r="W1856" s="7"/>
    </row>
    <row r="1857" spans="1:23" x14ac:dyDescent="0.25">
      <c r="A1857" s="49" t="str">
        <f t="shared" si="28"/>
        <v>41820StocktonN/A_5All</v>
      </c>
      <c r="B1857" s="7">
        <v>41820</v>
      </c>
      <c r="C1857">
        <v>5</v>
      </c>
      <c r="D1857" t="s">
        <v>15</v>
      </c>
      <c r="E1857">
        <v>0.68292781000000002</v>
      </c>
      <c r="F1857">
        <v>0.70077891000000003</v>
      </c>
      <c r="G1857" t="s">
        <v>33</v>
      </c>
      <c r="H1857">
        <v>2084.4899999999998</v>
      </c>
      <c r="I1857" s="49">
        <v>10429.499</v>
      </c>
      <c r="J1857">
        <v>72.173730000000006</v>
      </c>
      <c r="K1857">
        <v>7.45293E-3</v>
      </c>
      <c r="L1857">
        <v>1.6191029999999999E-2</v>
      </c>
      <c r="M1857">
        <v>1.7824E-2</v>
      </c>
      <c r="N1857" s="49">
        <v>-1.7851100000000002E-2</v>
      </c>
      <c r="O1857" s="49">
        <v>-4.0665819999999998E-2</v>
      </c>
      <c r="P1857" s="49">
        <v>-2.729782E-2</v>
      </c>
      <c r="Q1857" s="49">
        <v>-1.7851100000000002E-2</v>
      </c>
      <c r="R1857" s="49">
        <v>-8.4043799999999995E-3</v>
      </c>
      <c r="S1857" s="49">
        <v>4.9636200000000002E-3</v>
      </c>
      <c r="T1857" s="49" t="s">
        <v>19</v>
      </c>
      <c r="W1857" s="7"/>
    </row>
    <row r="1858" spans="1:23" x14ac:dyDescent="0.25">
      <c r="A1858" s="49" t="str">
        <f t="shared" si="28"/>
        <v>41820StocktonN/A_10All</v>
      </c>
      <c r="B1858" s="7">
        <v>41820</v>
      </c>
      <c r="C1858">
        <v>10</v>
      </c>
      <c r="D1858" t="s">
        <v>15</v>
      </c>
      <c r="E1858">
        <v>1.0605814</v>
      </c>
      <c r="F1858">
        <v>1.0428378</v>
      </c>
      <c r="G1858" t="s">
        <v>33</v>
      </c>
      <c r="H1858">
        <v>2084.4899999999998</v>
      </c>
      <c r="I1858" s="49">
        <v>10429.499</v>
      </c>
      <c r="J1858">
        <v>83.963059999999999</v>
      </c>
      <c r="K1858">
        <v>1.3446990000000001E-2</v>
      </c>
      <c r="L1858">
        <v>2.714681E-2</v>
      </c>
      <c r="M1858">
        <v>3.0294700000000001E-2</v>
      </c>
      <c r="N1858" s="49">
        <v>1.7743600000000002E-2</v>
      </c>
      <c r="O1858" s="49">
        <v>-2.1033619999999999E-2</v>
      </c>
      <c r="P1858" s="49">
        <v>1.6874100000000001E-3</v>
      </c>
      <c r="Q1858" s="49">
        <v>1.7743600000000002E-2</v>
      </c>
      <c r="R1858" s="49">
        <v>3.3799790000000003E-2</v>
      </c>
      <c r="S1858" s="49">
        <v>5.6520819999999999E-2</v>
      </c>
      <c r="T1858" s="49" t="s">
        <v>19</v>
      </c>
      <c r="W1858" s="7"/>
    </row>
    <row r="1859" spans="1:23" x14ac:dyDescent="0.25">
      <c r="A1859" s="49" t="str">
        <f t="shared" ref="A1859:A1922" si="29">CONCATENATE(B1859,D1859,G1859,"_",C1859,T1859)</f>
        <v>41820StocktonN/A_6All</v>
      </c>
      <c r="B1859" s="7">
        <v>41820</v>
      </c>
      <c r="C1859">
        <v>6</v>
      </c>
      <c r="D1859" t="s">
        <v>15</v>
      </c>
      <c r="E1859">
        <v>0.69073505000000002</v>
      </c>
      <c r="F1859">
        <v>0.70818596</v>
      </c>
      <c r="G1859" t="s">
        <v>33</v>
      </c>
      <c r="H1859">
        <v>2084.4899999999998</v>
      </c>
      <c r="I1859" s="49">
        <v>10429.499</v>
      </c>
      <c r="J1859">
        <v>72.242490000000004</v>
      </c>
      <c r="K1859">
        <v>7.4945200000000002E-3</v>
      </c>
      <c r="L1859">
        <v>1.574043E-2</v>
      </c>
      <c r="M1859">
        <v>1.74336E-2</v>
      </c>
      <c r="N1859" s="49">
        <v>-1.745091E-2</v>
      </c>
      <c r="O1859" s="49">
        <v>-3.9765920000000003E-2</v>
      </c>
      <c r="P1859" s="49">
        <v>-2.6690720000000001E-2</v>
      </c>
      <c r="Q1859" s="49">
        <v>-1.745091E-2</v>
      </c>
      <c r="R1859" s="49">
        <v>-8.2111000000000007E-3</v>
      </c>
      <c r="S1859" s="49">
        <v>4.8640999999999997E-3</v>
      </c>
      <c r="T1859" s="49" t="s">
        <v>19</v>
      </c>
      <c r="W1859" s="7"/>
    </row>
    <row r="1860" spans="1:23" x14ac:dyDescent="0.25">
      <c r="A1860" s="49" t="str">
        <f t="shared" si="29"/>
        <v>41820StocktonN/A_24All</v>
      </c>
      <c r="B1860" s="7">
        <v>41820</v>
      </c>
      <c r="C1860">
        <v>24</v>
      </c>
      <c r="D1860" t="s">
        <v>15</v>
      </c>
      <c r="E1860">
        <v>1.3960638999999999</v>
      </c>
      <c r="F1860">
        <v>1.4762702999999999</v>
      </c>
      <c r="G1860" t="s">
        <v>33</v>
      </c>
      <c r="H1860">
        <v>2084.4899999999998</v>
      </c>
      <c r="I1860" s="49">
        <v>10429.499</v>
      </c>
      <c r="J1860">
        <v>80.655439999999999</v>
      </c>
      <c r="K1860">
        <v>1.487079E-2</v>
      </c>
      <c r="L1860">
        <v>3.01465E-2</v>
      </c>
      <c r="M1860">
        <v>3.36148E-2</v>
      </c>
      <c r="N1860" s="49">
        <v>-8.0206399999999997E-2</v>
      </c>
      <c r="O1860" s="49">
        <v>-0.12323334</v>
      </c>
      <c r="P1860" s="49">
        <v>-9.8022239999999997E-2</v>
      </c>
      <c r="Q1860" s="49">
        <v>-8.0206399999999997E-2</v>
      </c>
      <c r="R1860" s="49">
        <v>-6.2390559999999998E-2</v>
      </c>
      <c r="S1860" s="49">
        <v>-3.7179459999999998E-2</v>
      </c>
      <c r="T1860" s="49" t="s">
        <v>19</v>
      </c>
      <c r="W1860" s="7"/>
    </row>
    <row r="1861" spans="1:23" x14ac:dyDescent="0.25">
      <c r="A1861" s="49" t="str">
        <f t="shared" si="29"/>
        <v>41820StocktonN/A_22All</v>
      </c>
      <c r="B1861" s="7">
        <v>41820</v>
      </c>
      <c r="C1861">
        <v>22</v>
      </c>
      <c r="D1861" t="s">
        <v>15</v>
      </c>
      <c r="E1861">
        <v>2.1937557000000001</v>
      </c>
      <c r="F1861">
        <v>2.4073053</v>
      </c>
      <c r="G1861" t="s">
        <v>33</v>
      </c>
      <c r="H1861">
        <v>2084.4899999999998</v>
      </c>
      <c r="I1861" s="49">
        <v>10429.499</v>
      </c>
      <c r="J1861">
        <v>83.774569999999997</v>
      </c>
      <c r="K1861">
        <v>1.905476E-2</v>
      </c>
      <c r="L1861">
        <v>3.992706E-2</v>
      </c>
      <c r="M1861">
        <v>4.42409E-2</v>
      </c>
      <c r="N1861" s="49">
        <v>-0.21354960000000001</v>
      </c>
      <c r="O1861" s="49">
        <v>-0.27017795</v>
      </c>
      <c r="P1861" s="49">
        <v>-0.23699728</v>
      </c>
      <c r="Q1861" s="49">
        <v>-0.21354960000000001</v>
      </c>
      <c r="R1861" s="49">
        <v>-0.19010192000000001</v>
      </c>
      <c r="S1861" s="49">
        <v>-0.15692125000000001</v>
      </c>
      <c r="T1861" s="49" t="s">
        <v>19</v>
      </c>
      <c r="W1861" s="7"/>
    </row>
    <row r="1862" spans="1:23" x14ac:dyDescent="0.25">
      <c r="A1862" s="49" t="str">
        <f t="shared" si="29"/>
        <v>41820StocktonN/A_9All</v>
      </c>
      <c r="B1862" s="7">
        <v>41820</v>
      </c>
      <c r="C1862">
        <v>9</v>
      </c>
      <c r="D1862" t="s">
        <v>15</v>
      </c>
      <c r="E1862">
        <v>0.91857533000000002</v>
      </c>
      <c r="F1862">
        <v>0.91589619</v>
      </c>
      <c r="G1862" t="s">
        <v>33</v>
      </c>
      <c r="H1862">
        <v>2084.4899999999998</v>
      </c>
      <c r="I1862" s="49">
        <v>10429.499</v>
      </c>
      <c r="J1862">
        <v>80.393870000000007</v>
      </c>
      <c r="K1862">
        <v>1.123119E-2</v>
      </c>
      <c r="L1862">
        <v>2.3170679999999999E-2</v>
      </c>
      <c r="M1862">
        <v>2.57492E-2</v>
      </c>
      <c r="N1862" s="49">
        <v>2.67914E-3</v>
      </c>
      <c r="O1862" s="49">
        <v>-3.0279839999999999E-2</v>
      </c>
      <c r="P1862" s="49">
        <v>-1.0967940000000001E-2</v>
      </c>
      <c r="Q1862" s="49">
        <v>2.67914E-3</v>
      </c>
      <c r="R1862" s="49">
        <v>1.6326219999999999E-2</v>
      </c>
      <c r="S1862" s="49">
        <v>3.5638120000000002E-2</v>
      </c>
      <c r="T1862" s="49" t="s">
        <v>19</v>
      </c>
      <c r="W1862" s="7"/>
    </row>
    <row r="1863" spans="1:23" x14ac:dyDescent="0.25">
      <c r="A1863" s="49" t="str">
        <f t="shared" si="29"/>
        <v>41820StocktonN/A_19All</v>
      </c>
      <c r="B1863" s="7">
        <v>41820</v>
      </c>
      <c r="C1863">
        <v>19</v>
      </c>
      <c r="D1863" t="s">
        <v>15</v>
      </c>
      <c r="E1863">
        <v>3.1480223000000001</v>
      </c>
      <c r="F1863">
        <v>3.3397785999999998</v>
      </c>
      <c r="G1863" t="s">
        <v>33</v>
      </c>
      <c r="H1863">
        <v>2084.4899999999998</v>
      </c>
      <c r="I1863" s="49">
        <v>10429.499</v>
      </c>
      <c r="J1863">
        <v>94.344179999999994</v>
      </c>
      <c r="K1863">
        <v>2.3244259999999999E-2</v>
      </c>
      <c r="L1863">
        <v>4.6714270000000002E-2</v>
      </c>
      <c r="M1863">
        <v>5.2177800000000003E-2</v>
      </c>
      <c r="N1863" s="49">
        <v>-0.19175629999999999</v>
      </c>
      <c r="O1863" s="49">
        <v>-0.25854388</v>
      </c>
      <c r="P1863" s="49">
        <v>-0.21941052999999999</v>
      </c>
      <c r="Q1863" s="49">
        <v>-0.19175629999999999</v>
      </c>
      <c r="R1863" s="49">
        <v>-0.16410206999999999</v>
      </c>
      <c r="S1863" s="49">
        <v>-0.12496872000000001</v>
      </c>
      <c r="T1863" s="49" t="s">
        <v>19</v>
      </c>
      <c r="W1863" s="7"/>
    </row>
    <row r="1864" spans="1:23" x14ac:dyDescent="0.25">
      <c r="A1864" s="49" t="str">
        <f t="shared" si="29"/>
        <v>41820StocktonN/A_14All</v>
      </c>
      <c r="B1864" s="7">
        <v>41820</v>
      </c>
      <c r="C1864">
        <v>14</v>
      </c>
      <c r="D1864" t="s">
        <v>15</v>
      </c>
      <c r="E1864">
        <v>2.2584884999999999</v>
      </c>
      <c r="F1864">
        <v>2.243627</v>
      </c>
      <c r="G1864" t="s">
        <v>33</v>
      </c>
      <c r="H1864">
        <v>2084.4899999999998</v>
      </c>
      <c r="I1864" s="49">
        <v>10429.499</v>
      </c>
      <c r="J1864">
        <v>97.843549999999993</v>
      </c>
      <c r="K1864">
        <v>2.3102020000000001E-2</v>
      </c>
      <c r="L1864">
        <v>4.6122669999999998E-2</v>
      </c>
      <c r="M1864">
        <v>5.1584900000000003E-2</v>
      </c>
      <c r="N1864" s="49">
        <v>1.48615E-2</v>
      </c>
      <c r="O1864" s="49">
        <v>-5.1167169999999998E-2</v>
      </c>
      <c r="P1864" s="49">
        <v>-1.24785E-2</v>
      </c>
      <c r="Q1864" s="49">
        <v>1.48615E-2</v>
      </c>
      <c r="R1864" s="49">
        <v>4.2201500000000003E-2</v>
      </c>
      <c r="S1864" s="49">
        <v>8.0890169999999997E-2</v>
      </c>
      <c r="T1864" s="49" t="s">
        <v>19</v>
      </c>
      <c r="W1864" s="7"/>
    </row>
    <row r="1865" spans="1:23" x14ac:dyDescent="0.25">
      <c r="A1865" s="49" t="str">
        <f t="shared" si="29"/>
        <v>41820StocktonN/A_23All</v>
      </c>
      <c r="B1865" s="7">
        <v>41820</v>
      </c>
      <c r="C1865">
        <v>23</v>
      </c>
      <c r="D1865" t="s">
        <v>15</v>
      </c>
      <c r="E1865">
        <v>1.7928983000000001</v>
      </c>
      <c r="F1865">
        <v>1.9213507999999999</v>
      </c>
      <c r="G1865" t="s">
        <v>33</v>
      </c>
      <c r="H1865">
        <v>2084.4899999999998</v>
      </c>
      <c r="I1865" s="49">
        <v>10429.499</v>
      </c>
      <c r="J1865">
        <v>81.137</v>
      </c>
      <c r="K1865">
        <v>1.741357E-2</v>
      </c>
      <c r="L1865">
        <v>3.5823599999999997E-2</v>
      </c>
      <c r="M1865">
        <v>3.9831699999999998E-2</v>
      </c>
      <c r="N1865" s="49">
        <v>-0.1284525</v>
      </c>
      <c r="O1865" s="49">
        <v>-0.17943708</v>
      </c>
      <c r="P1865" s="49">
        <v>-0.14956330000000001</v>
      </c>
      <c r="Q1865" s="49">
        <v>-0.1284525</v>
      </c>
      <c r="R1865" s="49">
        <v>-0.1073417</v>
      </c>
      <c r="S1865" s="49">
        <v>-7.7467919999999996E-2</v>
      </c>
      <c r="T1865" s="49" t="s">
        <v>19</v>
      </c>
      <c r="W1865" s="7"/>
    </row>
    <row r="1866" spans="1:23" x14ac:dyDescent="0.25">
      <c r="A1866" s="49" t="str">
        <f t="shared" si="29"/>
        <v>41820StocktonN/A_17All</v>
      </c>
      <c r="B1866" s="7">
        <v>41820</v>
      </c>
      <c r="C1866">
        <v>17</v>
      </c>
      <c r="D1866" t="s">
        <v>15</v>
      </c>
      <c r="E1866">
        <v>3.1177269999999999</v>
      </c>
      <c r="F1866">
        <v>2.3344946000000002</v>
      </c>
      <c r="G1866" t="s">
        <v>33</v>
      </c>
      <c r="H1866">
        <v>2084.4899999999998</v>
      </c>
      <c r="I1866" s="49">
        <v>10429.499</v>
      </c>
      <c r="J1866">
        <v>101.29340000000001</v>
      </c>
      <c r="K1866">
        <v>2.4566810000000001E-2</v>
      </c>
      <c r="L1866">
        <v>3.8486989999999999E-2</v>
      </c>
      <c r="M1866">
        <v>4.5659400000000003E-2</v>
      </c>
      <c r="N1866" s="49">
        <v>0.78323240000000005</v>
      </c>
      <c r="O1866" s="49">
        <v>0.72478836999999996</v>
      </c>
      <c r="P1866" s="49">
        <v>0.75903292</v>
      </c>
      <c r="Q1866" s="49">
        <v>0.78323240000000005</v>
      </c>
      <c r="R1866" s="49">
        <v>0.80743187999999999</v>
      </c>
      <c r="S1866" s="49">
        <v>0.84167643000000003</v>
      </c>
      <c r="T1866" s="49" t="s">
        <v>19</v>
      </c>
      <c r="W1866" s="7"/>
    </row>
    <row r="1867" spans="1:23" x14ac:dyDescent="0.25">
      <c r="A1867" s="49" t="str">
        <f t="shared" si="29"/>
        <v>41820StocktonN/A_3All</v>
      </c>
      <c r="B1867" s="7">
        <v>41820</v>
      </c>
      <c r="C1867">
        <v>3</v>
      </c>
      <c r="D1867" t="s">
        <v>15</v>
      </c>
      <c r="E1867">
        <v>0.77700409999999998</v>
      </c>
      <c r="F1867">
        <v>0.79022965000000001</v>
      </c>
      <c r="G1867" t="s">
        <v>33</v>
      </c>
      <c r="H1867">
        <v>2084.4899999999998</v>
      </c>
      <c r="I1867" s="49">
        <v>10429.499</v>
      </c>
      <c r="J1867">
        <v>75.536159999999995</v>
      </c>
      <c r="K1867">
        <v>8.9292899999999994E-3</v>
      </c>
      <c r="L1867">
        <v>1.8401089999999998E-2</v>
      </c>
      <c r="M1867">
        <v>2.0453200000000001E-2</v>
      </c>
      <c r="N1867" s="49">
        <v>-1.3225550000000001E-2</v>
      </c>
      <c r="O1867" s="49">
        <v>-3.940565E-2</v>
      </c>
      <c r="P1867" s="49">
        <v>-2.406575E-2</v>
      </c>
      <c r="Q1867" s="49">
        <v>-1.3225550000000001E-2</v>
      </c>
      <c r="R1867" s="49">
        <v>-2.3853500000000001E-3</v>
      </c>
      <c r="S1867" s="49">
        <v>1.295455E-2</v>
      </c>
      <c r="T1867" s="49" t="s">
        <v>19</v>
      </c>
      <c r="W1867" s="7"/>
    </row>
    <row r="1868" spans="1:23" x14ac:dyDescent="0.25">
      <c r="A1868" s="49" t="str">
        <f t="shared" si="29"/>
        <v>41820StocktonN/A_2All</v>
      </c>
      <c r="B1868" s="7">
        <v>41820</v>
      </c>
      <c r="C1868">
        <v>2</v>
      </c>
      <c r="D1868" t="s">
        <v>15</v>
      </c>
      <c r="E1868">
        <v>0.89649928000000001</v>
      </c>
      <c r="F1868">
        <v>0.89516748000000002</v>
      </c>
      <c r="G1868" t="s">
        <v>33</v>
      </c>
      <c r="H1868">
        <v>2084.4899999999998</v>
      </c>
      <c r="I1868" s="49">
        <v>10429.499</v>
      </c>
      <c r="J1868">
        <v>76.329759999999993</v>
      </c>
      <c r="K1868">
        <v>1.043198E-2</v>
      </c>
      <c r="L1868">
        <v>2.087282E-2</v>
      </c>
      <c r="M1868">
        <v>2.3334500000000001E-2</v>
      </c>
      <c r="N1868" s="49">
        <v>1.3318E-3</v>
      </c>
      <c r="O1868" s="49">
        <v>-2.853636E-2</v>
      </c>
      <c r="P1868" s="49">
        <v>-1.103549E-2</v>
      </c>
      <c r="Q1868" s="49">
        <v>1.3318E-3</v>
      </c>
      <c r="R1868" s="49">
        <v>1.3699080000000001E-2</v>
      </c>
      <c r="S1868" s="49">
        <v>3.1199959999999999E-2</v>
      </c>
      <c r="T1868" s="49" t="s">
        <v>19</v>
      </c>
      <c r="W1868" s="7"/>
    </row>
    <row r="1869" spans="1:23" x14ac:dyDescent="0.25">
      <c r="A1869" s="49" t="str">
        <f t="shared" si="29"/>
        <v>41820StocktonN/A_1All</v>
      </c>
      <c r="B1869" s="7">
        <v>41820</v>
      </c>
      <c r="C1869">
        <v>1</v>
      </c>
      <c r="D1869" t="s">
        <v>15</v>
      </c>
      <c r="E1869">
        <v>1.0856996999999999</v>
      </c>
      <c r="F1869">
        <v>1.0750309</v>
      </c>
      <c r="G1869" t="s">
        <v>33</v>
      </c>
      <c r="H1869">
        <v>2084.4899999999998</v>
      </c>
      <c r="I1869" s="49">
        <v>10429.499</v>
      </c>
      <c r="J1869">
        <v>77.536100000000005</v>
      </c>
      <c r="K1869">
        <v>1.253249E-2</v>
      </c>
      <c r="L1869">
        <v>2.4491430000000002E-2</v>
      </c>
      <c r="M1869">
        <v>2.75117E-2</v>
      </c>
      <c r="N1869" s="49">
        <v>1.0668800000000001E-2</v>
      </c>
      <c r="O1869" s="49">
        <v>-2.4546180000000001E-2</v>
      </c>
      <c r="P1869" s="49">
        <v>-3.9123999999999999E-3</v>
      </c>
      <c r="Q1869" s="49">
        <v>1.0668800000000001E-2</v>
      </c>
      <c r="R1869" s="49">
        <v>2.5250000000000002E-2</v>
      </c>
      <c r="S1869" s="49">
        <v>4.5883779999999999E-2</v>
      </c>
      <c r="T1869" s="49" t="s">
        <v>19</v>
      </c>
      <c r="W1869" s="7"/>
    </row>
    <row r="1870" spans="1:23" x14ac:dyDescent="0.25">
      <c r="A1870" s="49" t="str">
        <f t="shared" si="29"/>
        <v>41820StocktonN/A_4All</v>
      </c>
      <c r="B1870" s="7">
        <v>41820</v>
      </c>
      <c r="C1870">
        <v>4</v>
      </c>
      <c r="D1870" t="s">
        <v>15</v>
      </c>
      <c r="E1870">
        <v>0.70882518999999999</v>
      </c>
      <c r="F1870">
        <v>0.72109729</v>
      </c>
      <c r="G1870" t="s">
        <v>33</v>
      </c>
      <c r="H1870">
        <v>2084.4899999999998</v>
      </c>
      <c r="I1870" s="49">
        <v>10429.499</v>
      </c>
      <c r="J1870">
        <v>74.104969999999994</v>
      </c>
      <c r="K1870">
        <v>7.9250499999999995E-3</v>
      </c>
      <c r="L1870">
        <v>1.6438950000000001E-2</v>
      </c>
      <c r="M1870">
        <v>1.8249499999999998E-2</v>
      </c>
      <c r="N1870" s="49">
        <v>-1.2272099999999999E-2</v>
      </c>
      <c r="O1870" s="49">
        <v>-3.5631459999999997E-2</v>
      </c>
      <c r="P1870" s="49">
        <v>-2.194434E-2</v>
      </c>
      <c r="Q1870" s="49">
        <v>-1.2272099999999999E-2</v>
      </c>
      <c r="R1870" s="49">
        <v>-2.5998699999999998E-3</v>
      </c>
      <c r="S1870" s="49">
        <v>1.108726E-2</v>
      </c>
      <c r="T1870" s="49" t="s">
        <v>19</v>
      </c>
      <c r="W1870" s="7"/>
    </row>
    <row r="1871" spans="1:23" x14ac:dyDescent="0.25">
      <c r="A1871" s="49" t="str">
        <f t="shared" si="29"/>
        <v>41820StocktonN/A_16All</v>
      </c>
      <c r="B1871" s="7">
        <v>41820</v>
      </c>
      <c r="C1871">
        <v>16</v>
      </c>
      <c r="D1871" t="s">
        <v>15</v>
      </c>
      <c r="E1871">
        <v>2.8937724</v>
      </c>
      <c r="F1871">
        <v>2.2018087</v>
      </c>
      <c r="G1871" t="s">
        <v>33</v>
      </c>
      <c r="H1871">
        <v>2084.4899999999998</v>
      </c>
      <c r="I1871" s="49">
        <v>10429.499</v>
      </c>
      <c r="J1871">
        <v>101.4996</v>
      </c>
      <c r="K1871">
        <v>2.4626220000000001E-2</v>
      </c>
      <c r="L1871">
        <v>3.940863E-2</v>
      </c>
      <c r="M1871">
        <v>4.6470299999999999E-2</v>
      </c>
      <c r="N1871" s="49">
        <v>0.69196369999999996</v>
      </c>
      <c r="O1871" s="49">
        <v>0.63248172000000003</v>
      </c>
      <c r="P1871" s="49">
        <v>0.66733443999999997</v>
      </c>
      <c r="Q1871" s="49">
        <v>0.69196369999999996</v>
      </c>
      <c r="R1871" s="49">
        <v>0.71659295999999995</v>
      </c>
      <c r="S1871" s="49">
        <v>0.75144568</v>
      </c>
      <c r="T1871" s="49" t="s">
        <v>19</v>
      </c>
      <c r="W1871" s="7"/>
    </row>
    <row r="1872" spans="1:23" x14ac:dyDescent="0.25">
      <c r="A1872" s="49" t="str">
        <f t="shared" si="29"/>
        <v>41820StocktonN/A_15All</v>
      </c>
      <c r="B1872" s="7">
        <v>41820</v>
      </c>
      <c r="C1872">
        <v>15</v>
      </c>
      <c r="D1872" t="s">
        <v>15</v>
      </c>
      <c r="E1872">
        <v>2.6096054999999998</v>
      </c>
      <c r="F1872">
        <v>2.4078567999999998</v>
      </c>
      <c r="G1872" t="s">
        <v>33</v>
      </c>
      <c r="H1872">
        <v>2084.4899999999998</v>
      </c>
      <c r="I1872" s="49">
        <v>10429.499</v>
      </c>
      <c r="J1872">
        <v>100.206</v>
      </c>
      <c r="K1872">
        <v>2.4290639999999999E-2</v>
      </c>
      <c r="L1872">
        <v>4.5198059999999998E-2</v>
      </c>
      <c r="M1872">
        <v>5.1311799999999998E-2</v>
      </c>
      <c r="N1872" s="49">
        <v>0.2017487</v>
      </c>
      <c r="O1872" s="49">
        <v>0.13606960000000001</v>
      </c>
      <c r="P1872" s="49">
        <v>0.17455345</v>
      </c>
      <c r="Q1872" s="49">
        <v>0.2017487</v>
      </c>
      <c r="R1872" s="49">
        <v>0.22894395000000001</v>
      </c>
      <c r="S1872" s="49">
        <v>0.26742779999999999</v>
      </c>
      <c r="T1872" s="49" t="s">
        <v>19</v>
      </c>
      <c r="W1872" s="7"/>
    </row>
    <row r="1873" spans="1:23" x14ac:dyDescent="0.25">
      <c r="A1873" s="49" t="str">
        <f t="shared" si="29"/>
        <v>41820StocktonN/A_20All</v>
      </c>
      <c r="B1873" s="7">
        <v>41820</v>
      </c>
      <c r="C1873">
        <v>20</v>
      </c>
      <c r="D1873" t="s">
        <v>15</v>
      </c>
      <c r="E1873">
        <v>2.8608470000000001</v>
      </c>
      <c r="F1873">
        <v>3.2572114999999999</v>
      </c>
      <c r="G1873" t="s">
        <v>33</v>
      </c>
      <c r="H1873">
        <v>2084.4899999999998</v>
      </c>
      <c r="I1873" s="49">
        <v>10429.499</v>
      </c>
      <c r="J1873">
        <v>91.050060000000002</v>
      </c>
      <c r="K1873">
        <v>2.2170680000000002E-2</v>
      </c>
      <c r="L1873">
        <v>4.7202630000000002E-2</v>
      </c>
      <c r="M1873">
        <v>5.2150000000000002E-2</v>
      </c>
      <c r="N1873" s="49">
        <v>-0.39636450000000001</v>
      </c>
      <c r="O1873" s="49">
        <v>-0.46311649999999999</v>
      </c>
      <c r="P1873" s="49">
        <v>-0.42400399999999999</v>
      </c>
      <c r="Q1873" s="49">
        <v>-0.39636450000000001</v>
      </c>
      <c r="R1873" s="49">
        <v>-0.36872500000000002</v>
      </c>
      <c r="S1873" s="49">
        <v>-0.32961249999999997</v>
      </c>
      <c r="T1873" s="49" t="s">
        <v>19</v>
      </c>
      <c r="W1873" s="7"/>
    </row>
    <row r="1874" spans="1:23" x14ac:dyDescent="0.25">
      <c r="A1874" s="49" t="str">
        <f t="shared" si="29"/>
        <v>41850Stockton1_20All</v>
      </c>
      <c r="B1874" s="7">
        <v>41850</v>
      </c>
      <c r="C1874">
        <v>20</v>
      </c>
      <c r="D1874" t="s">
        <v>15</v>
      </c>
      <c r="E1874">
        <v>2.9569831999999998</v>
      </c>
      <c r="F1874">
        <v>2.9797403999999998</v>
      </c>
      <c r="G1874">
        <v>1</v>
      </c>
      <c r="H1874">
        <v>1464.1780000000001</v>
      </c>
      <c r="I1874" s="49">
        <v>14679.039000000001</v>
      </c>
      <c r="J1874">
        <v>93.429990000000004</v>
      </c>
      <c r="K1874">
        <v>1.6542850000000001E-2</v>
      </c>
      <c r="L1874">
        <v>1.6577540000000002E-2</v>
      </c>
      <c r="M1874">
        <v>7.39403E-2</v>
      </c>
      <c r="N1874" s="49">
        <v>-2.2757200000000002E-2</v>
      </c>
      <c r="O1874" s="49">
        <v>-0.11740078</v>
      </c>
      <c r="P1874" s="49">
        <v>-6.1945559999999997E-2</v>
      </c>
      <c r="Q1874" s="49">
        <v>-2.2757200000000002E-2</v>
      </c>
      <c r="R1874" s="49">
        <v>1.643116E-2</v>
      </c>
      <c r="S1874" s="49">
        <v>7.188638E-2</v>
      </c>
      <c r="T1874" s="49" t="s">
        <v>19</v>
      </c>
      <c r="W1874" s="7"/>
    </row>
    <row r="1875" spans="1:23" x14ac:dyDescent="0.25">
      <c r="A1875" s="49" t="str">
        <f t="shared" si="29"/>
        <v>41850Stockton1_7All</v>
      </c>
      <c r="B1875" s="7">
        <v>41850</v>
      </c>
      <c r="C1875">
        <v>7</v>
      </c>
      <c r="D1875" t="s">
        <v>15</v>
      </c>
      <c r="E1875">
        <v>0.80566013999999997</v>
      </c>
      <c r="F1875">
        <v>0.80554561000000002</v>
      </c>
      <c r="G1875">
        <v>1</v>
      </c>
      <c r="H1875">
        <v>1464.1780000000001</v>
      </c>
      <c r="I1875" s="49">
        <v>14679.039000000001</v>
      </c>
      <c r="J1875">
        <v>71.499470000000002</v>
      </c>
      <c r="K1875">
        <v>7.0092599999999998E-3</v>
      </c>
      <c r="L1875">
        <v>6.6847900000000003E-3</v>
      </c>
      <c r="M1875">
        <v>3.0582000000000002E-2</v>
      </c>
      <c r="N1875" s="49">
        <v>1.1453E-4</v>
      </c>
      <c r="O1875" s="49">
        <v>-3.9030429999999998E-2</v>
      </c>
      <c r="P1875" s="49">
        <v>-1.6093929999999999E-2</v>
      </c>
      <c r="Q1875" s="49">
        <v>1.1453E-4</v>
      </c>
      <c r="R1875" s="49">
        <v>1.6322989999999999E-2</v>
      </c>
      <c r="S1875" s="49">
        <v>3.9259490000000001E-2</v>
      </c>
      <c r="T1875" s="49" t="s">
        <v>19</v>
      </c>
      <c r="W1875" s="7"/>
    </row>
    <row r="1876" spans="1:23" x14ac:dyDescent="0.25">
      <c r="A1876" s="49" t="str">
        <f t="shared" si="29"/>
        <v>41850Stockton1_8All</v>
      </c>
      <c r="B1876" s="7">
        <v>41850</v>
      </c>
      <c r="C1876">
        <v>8</v>
      </c>
      <c r="D1876" t="s">
        <v>15</v>
      </c>
      <c r="E1876">
        <v>0.88354858000000003</v>
      </c>
      <c r="F1876">
        <v>0.84790215999999996</v>
      </c>
      <c r="G1876">
        <v>1</v>
      </c>
      <c r="H1876">
        <v>1464.1780000000001</v>
      </c>
      <c r="I1876" s="49">
        <v>14679.039000000001</v>
      </c>
      <c r="J1876">
        <v>73.8476</v>
      </c>
      <c r="K1876">
        <v>7.5449499999999999E-3</v>
      </c>
      <c r="L1876">
        <v>7.0065400000000003E-3</v>
      </c>
      <c r="M1876">
        <v>3.2510999999999998E-2</v>
      </c>
      <c r="N1876" s="49">
        <v>3.5646419999999998E-2</v>
      </c>
      <c r="O1876" s="49">
        <v>-5.9676599999999996E-3</v>
      </c>
      <c r="P1876" s="49">
        <v>1.8415589999999999E-2</v>
      </c>
      <c r="Q1876" s="49">
        <v>3.5646419999999998E-2</v>
      </c>
      <c r="R1876" s="49">
        <v>5.2877250000000001E-2</v>
      </c>
      <c r="S1876" s="49">
        <v>7.7260499999999996E-2</v>
      </c>
      <c r="T1876" s="49" t="s">
        <v>19</v>
      </c>
      <c r="W1876" s="7"/>
    </row>
    <row r="1877" spans="1:23" x14ac:dyDescent="0.25">
      <c r="A1877" s="49" t="str">
        <f t="shared" si="29"/>
        <v>41850Stockton1_10All</v>
      </c>
      <c r="B1877" s="7">
        <v>41850</v>
      </c>
      <c r="C1877">
        <v>10</v>
      </c>
      <c r="D1877" t="s">
        <v>15</v>
      </c>
      <c r="E1877">
        <v>1.0052335999999999</v>
      </c>
      <c r="F1877">
        <v>0.96234092000000004</v>
      </c>
      <c r="G1877">
        <v>1</v>
      </c>
      <c r="H1877">
        <v>1464.1780000000001</v>
      </c>
      <c r="I1877" s="49">
        <v>14679.039000000001</v>
      </c>
      <c r="J1877">
        <v>80.113690000000005</v>
      </c>
      <c r="K1877">
        <v>8.7532800000000004E-3</v>
      </c>
      <c r="L1877">
        <v>8.5391800000000004E-3</v>
      </c>
      <c r="M1877">
        <v>3.86091E-2</v>
      </c>
      <c r="N1877" s="49">
        <v>4.2892680000000002E-2</v>
      </c>
      <c r="O1877" s="49">
        <v>-6.52697E-3</v>
      </c>
      <c r="P1877" s="49">
        <v>2.2429859999999999E-2</v>
      </c>
      <c r="Q1877" s="49">
        <v>4.2892680000000002E-2</v>
      </c>
      <c r="R1877" s="49">
        <v>6.3355499999999995E-2</v>
      </c>
      <c r="S1877" s="49">
        <v>9.2312329999999998E-2</v>
      </c>
      <c r="T1877" s="49" t="s">
        <v>19</v>
      </c>
      <c r="W1877" s="7"/>
    </row>
    <row r="1878" spans="1:23" x14ac:dyDescent="0.25">
      <c r="A1878" s="49" t="str">
        <f t="shared" si="29"/>
        <v>41850Stockton1_15All</v>
      </c>
      <c r="B1878" s="7">
        <v>41850</v>
      </c>
      <c r="C1878">
        <v>15</v>
      </c>
      <c r="D1878" t="s">
        <v>15</v>
      </c>
      <c r="E1878">
        <v>2.3637481</v>
      </c>
      <c r="F1878">
        <v>2.3044646000000002</v>
      </c>
      <c r="G1878">
        <v>1</v>
      </c>
      <c r="H1878">
        <v>1464.1780000000001</v>
      </c>
      <c r="I1878" s="49">
        <v>14679.039000000001</v>
      </c>
      <c r="J1878">
        <v>95.556659999999994</v>
      </c>
      <c r="K1878">
        <v>1.6633820000000001E-2</v>
      </c>
      <c r="L1878">
        <v>1.6587290000000001E-2</v>
      </c>
      <c r="M1878">
        <v>7.4165599999999998E-2</v>
      </c>
      <c r="N1878" s="49">
        <v>5.9283500000000003E-2</v>
      </c>
      <c r="O1878" s="49">
        <v>-3.5648470000000002E-2</v>
      </c>
      <c r="P1878" s="49">
        <v>1.9975730000000001E-2</v>
      </c>
      <c r="Q1878" s="49">
        <v>5.9283500000000003E-2</v>
      </c>
      <c r="R1878" s="49">
        <v>9.8591269999999995E-2</v>
      </c>
      <c r="S1878" s="49">
        <v>0.15421546999999999</v>
      </c>
      <c r="T1878" s="49" t="s">
        <v>19</v>
      </c>
      <c r="W1878" s="7"/>
    </row>
    <row r="1879" spans="1:23" x14ac:dyDescent="0.25">
      <c r="A1879" s="49" t="str">
        <f t="shared" si="29"/>
        <v>41850Stockton1_9All</v>
      </c>
      <c r="B1879" s="7">
        <v>41850</v>
      </c>
      <c r="C1879">
        <v>9</v>
      </c>
      <c r="D1879" t="s">
        <v>15</v>
      </c>
      <c r="E1879">
        <v>0.91002395000000003</v>
      </c>
      <c r="F1879">
        <v>0.88480259999999999</v>
      </c>
      <c r="G1879">
        <v>1</v>
      </c>
      <c r="H1879">
        <v>1464.1780000000001</v>
      </c>
      <c r="I1879" s="49">
        <v>14679.039000000001</v>
      </c>
      <c r="J1879">
        <v>76.543980000000005</v>
      </c>
      <c r="K1879">
        <v>7.4422400000000001E-3</v>
      </c>
      <c r="L1879">
        <v>7.5928599999999999E-3</v>
      </c>
      <c r="M1879">
        <v>3.3566400000000003E-2</v>
      </c>
      <c r="N1879" s="49">
        <v>2.522135E-2</v>
      </c>
      <c r="O1879" s="49">
        <v>-1.7743640000000001E-2</v>
      </c>
      <c r="P1879" s="49">
        <v>7.43116E-3</v>
      </c>
      <c r="Q1879" s="49">
        <v>2.522135E-2</v>
      </c>
      <c r="R1879" s="49">
        <v>4.3011540000000001E-2</v>
      </c>
      <c r="S1879" s="49">
        <v>6.8186339999999998E-2</v>
      </c>
      <c r="T1879" s="49" t="s">
        <v>19</v>
      </c>
      <c r="W1879" s="7"/>
    </row>
    <row r="1880" spans="1:23" x14ac:dyDescent="0.25">
      <c r="A1880" s="49" t="str">
        <f t="shared" si="29"/>
        <v>41850Stockton1_3All</v>
      </c>
      <c r="B1880" s="7">
        <v>41850</v>
      </c>
      <c r="C1880">
        <v>3</v>
      </c>
      <c r="D1880" t="s">
        <v>15</v>
      </c>
      <c r="E1880">
        <v>0.84290083999999998</v>
      </c>
      <c r="F1880">
        <v>0.83421272000000002</v>
      </c>
      <c r="G1880">
        <v>1</v>
      </c>
      <c r="H1880">
        <v>1464.1780000000001</v>
      </c>
      <c r="I1880" s="49">
        <v>14679.039000000001</v>
      </c>
      <c r="J1880">
        <v>77.651439999999994</v>
      </c>
      <c r="K1880">
        <v>7.8499799999999995E-3</v>
      </c>
      <c r="L1880">
        <v>7.2454700000000004E-3</v>
      </c>
      <c r="M1880">
        <v>3.3730499999999997E-2</v>
      </c>
      <c r="N1880" s="49">
        <v>8.6881200000000006E-3</v>
      </c>
      <c r="O1880" s="49">
        <v>-3.4486919999999997E-2</v>
      </c>
      <c r="P1880" s="49">
        <v>-9.1890500000000007E-3</v>
      </c>
      <c r="Q1880" s="49">
        <v>8.6881200000000006E-3</v>
      </c>
      <c r="R1880" s="49">
        <v>2.656528E-2</v>
      </c>
      <c r="S1880" s="49">
        <v>5.1863159999999998E-2</v>
      </c>
      <c r="T1880" s="49" t="s">
        <v>19</v>
      </c>
      <c r="W1880" s="7"/>
    </row>
    <row r="1881" spans="1:23" x14ac:dyDescent="0.25">
      <c r="A1881" s="49" t="str">
        <f t="shared" si="29"/>
        <v>41850Stockton1_14All</v>
      </c>
      <c r="B1881" s="7">
        <v>41850</v>
      </c>
      <c r="C1881">
        <v>14</v>
      </c>
      <c r="D1881" t="s">
        <v>15</v>
      </c>
      <c r="E1881">
        <v>2.0473490999999999</v>
      </c>
      <c r="F1881">
        <v>2.0308942999999999</v>
      </c>
      <c r="G1881">
        <v>1</v>
      </c>
      <c r="H1881">
        <v>1464.1780000000001</v>
      </c>
      <c r="I1881" s="49">
        <v>14679.039000000001</v>
      </c>
      <c r="J1881">
        <v>94.335139999999996</v>
      </c>
      <c r="K1881">
        <v>1.5488500000000001E-2</v>
      </c>
      <c r="L1881">
        <v>1.582619E-2</v>
      </c>
      <c r="M1881">
        <v>6.9911500000000001E-2</v>
      </c>
      <c r="N1881" s="49">
        <v>1.6454799999999999E-2</v>
      </c>
      <c r="O1881" s="49">
        <v>-7.303192E-2</v>
      </c>
      <c r="P1881" s="49">
        <v>-2.05983E-2</v>
      </c>
      <c r="Q1881" s="49">
        <v>1.6454799999999999E-2</v>
      </c>
      <c r="R1881" s="49">
        <v>5.3507890000000002E-2</v>
      </c>
      <c r="S1881" s="49">
        <v>0.10594152</v>
      </c>
      <c r="T1881" s="49" t="s">
        <v>19</v>
      </c>
      <c r="W1881" s="7"/>
    </row>
    <row r="1882" spans="1:23" x14ac:dyDescent="0.25">
      <c r="A1882" s="49" t="str">
        <f t="shared" si="29"/>
        <v>41850Stockton1_21All</v>
      </c>
      <c r="B1882" s="7">
        <v>41850</v>
      </c>
      <c r="C1882">
        <v>21</v>
      </c>
      <c r="D1882" t="s">
        <v>15</v>
      </c>
      <c r="E1882">
        <v>2.6760085999999998</v>
      </c>
      <c r="F1882">
        <v>2.7015912000000002</v>
      </c>
      <c r="G1882">
        <v>1</v>
      </c>
      <c r="H1882">
        <v>1464.1780000000001</v>
      </c>
      <c r="I1882" s="49">
        <v>14679.039000000001</v>
      </c>
      <c r="J1882">
        <v>88.929910000000007</v>
      </c>
      <c r="K1882">
        <v>1.6076179999999999E-2</v>
      </c>
      <c r="L1882">
        <v>1.5741060000000001E-2</v>
      </c>
      <c r="M1882">
        <v>7.1037000000000003E-2</v>
      </c>
      <c r="N1882" s="49">
        <v>-2.55826E-2</v>
      </c>
      <c r="O1882" s="49">
        <v>-0.11650996</v>
      </c>
      <c r="P1882" s="49">
        <v>-6.3232209999999997E-2</v>
      </c>
      <c r="Q1882" s="49">
        <v>-2.55826E-2</v>
      </c>
      <c r="R1882" s="49">
        <v>1.206701E-2</v>
      </c>
      <c r="S1882" s="49">
        <v>6.5344760000000002E-2</v>
      </c>
      <c r="T1882" s="49" t="s">
        <v>19</v>
      </c>
      <c r="W1882" s="7"/>
    </row>
    <row r="1883" spans="1:23" x14ac:dyDescent="0.25">
      <c r="A1883" s="49" t="str">
        <f t="shared" si="29"/>
        <v>41850Stockton1_1All</v>
      </c>
      <c r="B1883" s="7">
        <v>41850</v>
      </c>
      <c r="C1883">
        <v>1</v>
      </c>
      <c r="D1883" t="s">
        <v>15</v>
      </c>
      <c r="E1883">
        <v>1.1433853</v>
      </c>
      <c r="F1883">
        <v>1.1227499000000001</v>
      </c>
      <c r="G1883">
        <v>1</v>
      </c>
      <c r="H1883">
        <v>1464.1780000000001</v>
      </c>
      <c r="I1883" s="49">
        <v>14679.039000000001</v>
      </c>
      <c r="J1883">
        <v>80.651060000000001</v>
      </c>
      <c r="K1883">
        <v>1.014002E-2</v>
      </c>
      <c r="L1883">
        <v>9.3646300000000005E-3</v>
      </c>
      <c r="M1883">
        <v>4.3582299999999997E-2</v>
      </c>
      <c r="N1883" s="49">
        <v>2.0635400000000002E-2</v>
      </c>
      <c r="O1883" s="49">
        <v>-3.5149939999999998E-2</v>
      </c>
      <c r="P1883" s="49">
        <v>-2.4632199999999999E-3</v>
      </c>
      <c r="Q1883" s="49">
        <v>2.0635400000000002E-2</v>
      </c>
      <c r="R1883" s="49">
        <v>4.3734019999999998E-2</v>
      </c>
      <c r="S1883" s="49">
        <v>7.6420740000000001E-2</v>
      </c>
      <c r="T1883" s="49" t="s">
        <v>19</v>
      </c>
      <c r="W1883" s="7"/>
    </row>
    <row r="1884" spans="1:23" x14ac:dyDescent="0.25">
      <c r="A1884" s="49" t="str">
        <f t="shared" si="29"/>
        <v>41850Stockton1_23All</v>
      </c>
      <c r="B1884" s="7">
        <v>41850</v>
      </c>
      <c r="C1884">
        <v>23</v>
      </c>
      <c r="D1884" t="s">
        <v>15</v>
      </c>
      <c r="E1884">
        <v>1.9143398</v>
      </c>
      <c r="F1884">
        <v>1.8947004000000001</v>
      </c>
      <c r="G1884">
        <v>1</v>
      </c>
      <c r="H1884">
        <v>1464.1780000000001</v>
      </c>
      <c r="I1884" s="49">
        <v>14679.039000000001</v>
      </c>
      <c r="J1884">
        <v>82.860200000000006</v>
      </c>
      <c r="K1884">
        <v>1.396088E-2</v>
      </c>
      <c r="L1884">
        <v>1.323857E-2</v>
      </c>
      <c r="M1884">
        <v>6.0747500000000003E-2</v>
      </c>
      <c r="N1884" s="49">
        <v>1.9639400000000001E-2</v>
      </c>
      <c r="O1884" s="49">
        <v>-5.81174E-2</v>
      </c>
      <c r="P1884" s="49">
        <v>-1.255678E-2</v>
      </c>
      <c r="Q1884" s="49">
        <v>1.9639400000000001E-2</v>
      </c>
      <c r="R1884" s="49">
        <v>5.1835569999999997E-2</v>
      </c>
      <c r="S1884" s="49">
        <v>9.7396200000000002E-2</v>
      </c>
      <c r="T1884" s="49" t="s">
        <v>19</v>
      </c>
      <c r="W1884" s="7"/>
    </row>
    <row r="1885" spans="1:23" x14ac:dyDescent="0.25">
      <c r="A1885" s="49" t="str">
        <f t="shared" si="29"/>
        <v>41850Stockton1_24All</v>
      </c>
      <c r="B1885" s="7">
        <v>41850</v>
      </c>
      <c r="C1885">
        <v>24</v>
      </c>
      <c r="D1885" t="s">
        <v>15</v>
      </c>
      <c r="E1885">
        <v>1.4747391000000001</v>
      </c>
      <c r="F1885">
        <v>1.4871858</v>
      </c>
      <c r="G1885">
        <v>1</v>
      </c>
      <c r="H1885">
        <v>1464.1780000000001</v>
      </c>
      <c r="I1885" s="49">
        <v>14679.039000000001</v>
      </c>
      <c r="J1885">
        <v>79.638530000000003</v>
      </c>
      <c r="K1885">
        <v>1.185687E-2</v>
      </c>
      <c r="L1885">
        <v>1.128942E-2</v>
      </c>
      <c r="M1885">
        <v>5.1692200000000001E-2</v>
      </c>
      <c r="N1885" s="49">
        <v>-1.24467E-2</v>
      </c>
      <c r="O1885" s="49">
        <v>-7.8612719999999997E-2</v>
      </c>
      <c r="P1885" s="49">
        <v>-3.9843570000000002E-2</v>
      </c>
      <c r="Q1885" s="49">
        <v>-1.24467E-2</v>
      </c>
      <c r="R1885" s="49">
        <v>1.495017E-2</v>
      </c>
      <c r="S1885" s="49">
        <v>5.3719320000000001E-2</v>
      </c>
      <c r="T1885" s="49" t="s">
        <v>19</v>
      </c>
      <c r="W1885" s="7"/>
    </row>
    <row r="1886" spans="1:23" x14ac:dyDescent="0.25">
      <c r="A1886" s="49" t="str">
        <f t="shared" si="29"/>
        <v>41850Stockton1_19All</v>
      </c>
      <c r="B1886" s="7">
        <v>41850</v>
      </c>
      <c r="C1886">
        <v>19</v>
      </c>
      <c r="D1886" t="s">
        <v>15</v>
      </c>
      <c r="E1886">
        <v>3.1765876</v>
      </c>
      <c r="F1886">
        <v>3.1359873</v>
      </c>
      <c r="G1886">
        <v>1</v>
      </c>
      <c r="H1886">
        <v>1464.1780000000001</v>
      </c>
      <c r="I1886" s="49">
        <v>14679.039000000001</v>
      </c>
      <c r="J1886">
        <v>96.929990000000004</v>
      </c>
      <c r="K1886">
        <v>1.7412170000000001E-2</v>
      </c>
      <c r="L1886">
        <v>1.7722069999999999E-2</v>
      </c>
      <c r="M1886">
        <v>7.8437699999999999E-2</v>
      </c>
      <c r="N1886" s="49">
        <v>4.0600299999999999E-2</v>
      </c>
      <c r="O1886" s="49">
        <v>-5.9799959999999999E-2</v>
      </c>
      <c r="P1886" s="49">
        <v>-9.7168000000000005E-4</v>
      </c>
      <c r="Q1886" s="49">
        <v>4.0600299999999999E-2</v>
      </c>
      <c r="R1886" s="49">
        <v>8.217228E-2</v>
      </c>
      <c r="S1886" s="49">
        <v>0.14100056</v>
      </c>
      <c r="T1886" s="49" t="s">
        <v>19</v>
      </c>
      <c r="W1886" s="7"/>
    </row>
    <row r="1887" spans="1:23" x14ac:dyDescent="0.25">
      <c r="A1887" s="49" t="str">
        <f t="shared" si="29"/>
        <v>41850Stockton1_2All</v>
      </c>
      <c r="B1887" s="7">
        <v>41850</v>
      </c>
      <c r="C1887">
        <v>2</v>
      </c>
      <c r="D1887" t="s">
        <v>15</v>
      </c>
      <c r="E1887">
        <v>0.97462095999999998</v>
      </c>
      <c r="F1887">
        <v>0.95492076000000004</v>
      </c>
      <c r="G1887">
        <v>1</v>
      </c>
      <c r="H1887">
        <v>1464.1780000000001</v>
      </c>
      <c r="I1887" s="49">
        <v>14679.039000000001</v>
      </c>
      <c r="J1887">
        <v>77.56859</v>
      </c>
      <c r="K1887">
        <v>8.8739800000000001E-3</v>
      </c>
      <c r="L1887">
        <v>8.1141300000000006E-3</v>
      </c>
      <c r="M1887">
        <v>3.7967599999999997E-2</v>
      </c>
      <c r="N1887" s="49">
        <v>1.9700200000000001E-2</v>
      </c>
      <c r="O1887" s="49">
        <v>-2.889833E-2</v>
      </c>
      <c r="P1887" s="49">
        <v>-4.2263000000000001E-4</v>
      </c>
      <c r="Q1887" s="49">
        <v>1.9700200000000001E-2</v>
      </c>
      <c r="R1887" s="49">
        <v>3.9823030000000002E-2</v>
      </c>
      <c r="S1887" s="49">
        <v>6.8298730000000002E-2</v>
      </c>
      <c r="T1887" s="49" t="s">
        <v>19</v>
      </c>
      <c r="W1887" s="7"/>
    </row>
    <row r="1888" spans="1:23" x14ac:dyDescent="0.25">
      <c r="A1888" s="49" t="str">
        <f t="shared" si="29"/>
        <v>41850Stockton1_17All</v>
      </c>
      <c r="B1888" s="7">
        <v>41850</v>
      </c>
      <c r="C1888">
        <v>17</v>
      </c>
      <c r="D1888" t="s">
        <v>15</v>
      </c>
      <c r="E1888">
        <v>2.9651659000000001</v>
      </c>
      <c r="F1888">
        <v>2.8936779000000001</v>
      </c>
      <c r="G1888">
        <v>1</v>
      </c>
      <c r="H1888">
        <v>1464.1780000000001</v>
      </c>
      <c r="I1888" s="49">
        <v>14679.039000000001</v>
      </c>
      <c r="J1888">
        <v>99.138900000000007</v>
      </c>
      <c r="K1888">
        <v>1.7855619999999999E-2</v>
      </c>
      <c r="L1888">
        <v>1.7579600000000001E-2</v>
      </c>
      <c r="M1888">
        <v>7.9112199999999994E-2</v>
      </c>
      <c r="N1888" s="49">
        <v>7.1487999999999996E-2</v>
      </c>
      <c r="O1888" s="49">
        <v>-2.9775619999999999E-2</v>
      </c>
      <c r="P1888" s="49">
        <v>2.955853E-2</v>
      </c>
      <c r="Q1888" s="49">
        <v>7.1487999999999996E-2</v>
      </c>
      <c r="R1888" s="49">
        <v>0.11341747000000001</v>
      </c>
      <c r="S1888" s="49">
        <v>0.17275161999999999</v>
      </c>
      <c r="T1888" s="49" t="s">
        <v>19</v>
      </c>
      <c r="W1888" s="7"/>
    </row>
    <row r="1889" spans="1:23" x14ac:dyDescent="0.25">
      <c r="A1889" s="49" t="str">
        <f t="shared" si="29"/>
        <v>41850Stockton1_5All</v>
      </c>
      <c r="B1889" s="7">
        <v>41850</v>
      </c>
      <c r="C1889">
        <v>5</v>
      </c>
      <c r="D1889" t="s">
        <v>15</v>
      </c>
      <c r="E1889">
        <v>0.74453298000000001</v>
      </c>
      <c r="F1889">
        <v>0.74335313000000003</v>
      </c>
      <c r="G1889">
        <v>1</v>
      </c>
      <c r="H1889">
        <v>1464.1780000000001</v>
      </c>
      <c r="I1889" s="49">
        <v>14679.039000000001</v>
      </c>
      <c r="J1889">
        <v>74.29101</v>
      </c>
      <c r="K1889">
        <v>6.4109800000000002E-3</v>
      </c>
      <c r="L1889">
        <v>6.2250400000000003E-3</v>
      </c>
      <c r="M1889">
        <v>2.8213700000000001E-2</v>
      </c>
      <c r="N1889" s="49">
        <v>1.1798500000000001E-3</v>
      </c>
      <c r="O1889" s="49">
        <v>-3.4933690000000003E-2</v>
      </c>
      <c r="P1889" s="49">
        <v>-1.377341E-2</v>
      </c>
      <c r="Q1889" s="49">
        <v>1.1798500000000001E-3</v>
      </c>
      <c r="R1889" s="49">
        <v>1.6133109999999999E-2</v>
      </c>
      <c r="S1889" s="49">
        <v>3.7293390000000003E-2</v>
      </c>
      <c r="T1889" s="49" t="s">
        <v>19</v>
      </c>
      <c r="W1889" s="7"/>
    </row>
    <row r="1890" spans="1:23" x14ac:dyDescent="0.25">
      <c r="A1890" s="49" t="str">
        <f t="shared" si="29"/>
        <v>41850Stockton1_6All</v>
      </c>
      <c r="B1890" s="7">
        <v>41850</v>
      </c>
      <c r="C1890">
        <v>6</v>
      </c>
      <c r="D1890" t="s">
        <v>15</v>
      </c>
      <c r="E1890">
        <v>0.76037566999999995</v>
      </c>
      <c r="F1890">
        <v>0.77153861999999995</v>
      </c>
      <c r="G1890">
        <v>1</v>
      </c>
      <c r="H1890">
        <v>1464.1780000000001</v>
      </c>
      <c r="I1890" s="49">
        <v>14679.039000000001</v>
      </c>
      <c r="J1890">
        <v>72.860349999999997</v>
      </c>
      <c r="K1890">
        <v>6.5760000000000002E-3</v>
      </c>
      <c r="L1890">
        <v>6.5755600000000003E-3</v>
      </c>
      <c r="M1890">
        <v>2.9360600000000001E-2</v>
      </c>
      <c r="N1890" s="49">
        <v>-1.116295E-2</v>
      </c>
      <c r="O1890" s="49">
        <v>-4.874452E-2</v>
      </c>
      <c r="P1890" s="49">
        <v>-2.6724069999999999E-2</v>
      </c>
      <c r="Q1890" s="49">
        <v>-1.116295E-2</v>
      </c>
      <c r="R1890" s="49">
        <v>4.3981699999999999E-3</v>
      </c>
      <c r="S1890" s="49">
        <v>2.641862E-2</v>
      </c>
      <c r="T1890" s="49" t="s">
        <v>19</v>
      </c>
      <c r="W1890" s="7"/>
    </row>
    <row r="1891" spans="1:23" x14ac:dyDescent="0.25">
      <c r="A1891" s="49" t="str">
        <f t="shared" si="29"/>
        <v>41850Stockton1_4All</v>
      </c>
      <c r="B1891" s="7">
        <v>41850</v>
      </c>
      <c r="C1891">
        <v>4</v>
      </c>
      <c r="D1891" t="s">
        <v>15</v>
      </c>
      <c r="E1891">
        <v>0.77653603999999998</v>
      </c>
      <c r="F1891">
        <v>0.75740826000000006</v>
      </c>
      <c r="G1891">
        <v>1</v>
      </c>
      <c r="H1891">
        <v>1464.1780000000001</v>
      </c>
      <c r="I1891" s="49">
        <v>14679.039000000001</v>
      </c>
      <c r="J1891">
        <v>77.221149999999994</v>
      </c>
      <c r="K1891">
        <v>7.02106E-3</v>
      </c>
      <c r="L1891">
        <v>6.3356000000000003E-3</v>
      </c>
      <c r="M1891">
        <v>2.98614E-2</v>
      </c>
      <c r="N1891" s="49">
        <v>1.912778E-2</v>
      </c>
      <c r="O1891" s="49">
        <v>-1.909481E-2</v>
      </c>
      <c r="P1891" s="49">
        <v>3.30124E-3</v>
      </c>
      <c r="Q1891" s="49">
        <v>1.912778E-2</v>
      </c>
      <c r="R1891" s="49">
        <v>3.4954319999999997E-2</v>
      </c>
      <c r="S1891" s="49">
        <v>5.7350369999999998E-2</v>
      </c>
      <c r="T1891" s="49" t="s">
        <v>19</v>
      </c>
      <c r="W1891" s="7"/>
    </row>
    <row r="1892" spans="1:23" x14ac:dyDescent="0.25">
      <c r="A1892" s="49" t="str">
        <f t="shared" si="29"/>
        <v>41850Stockton1_12All</v>
      </c>
      <c r="B1892" s="7">
        <v>41850</v>
      </c>
      <c r="C1892">
        <v>12</v>
      </c>
      <c r="D1892" t="s">
        <v>15</v>
      </c>
      <c r="E1892">
        <v>1.3502396999999999</v>
      </c>
      <c r="F1892">
        <v>1.4360386999999999</v>
      </c>
      <c r="G1892">
        <v>1</v>
      </c>
      <c r="H1892">
        <v>1464.1780000000001</v>
      </c>
      <c r="I1892" s="49">
        <v>14679.039000000001</v>
      </c>
      <c r="J1892">
        <v>86.601089999999999</v>
      </c>
      <c r="K1892">
        <v>1.2072930000000001E-2</v>
      </c>
      <c r="L1892">
        <v>1.286354E-2</v>
      </c>
      <c r="M1892">
        <v>5.5693699999999999E-2</v>
      </c>
      <c r="N1892" s="49">
        <v>-8.5799E-2</v>
      </c>
      <c r="O1892" s="49">
        <v>-0.15708694000000001</v>
      </c>
      <c r="P1892" s="49">
        <v>-0.11531666</v>
      </c>
      <c r="Q1892" s="49">
        <v>-8.5799E-2</v>
      </c>
      <c r="R1892" s="49">
        <v>-5.6281339999999999E-2</v>
      </c>
      <c r="S1892" s="49">
        <v>-1.4511059999999999E-2</v>
      </c>
      <c r="T1892" s="49" t="s">
        <v>19</v>
      </c>
      <c r="W1892" s="7"/>
    </row>
    <row r="1893" spans="1:23" x14ac:dyDescent="0.25">
      <c r="A1893" s="49" t="str">
        <f t="shared" si="29"/>
        <v>41850Stockton1_22All</v>
      </c>
      <c r="B1893" s="7">
        <v>41850</v>
      </c>
      <c r="C1893">
        <v>22</v>
      </c>
      <c r="D1893" t="s">
        <v>15</v>
      </c>
      <c r="E1893">
        <v>2.4332462000000001</v>
      </c>
      <c r="F1893">
        <v>2.3932464000000002</v>
      </c>
      <c r="G1893">
        <v>1</v>
      </c>
      <c r="H1893">
        <v>1464.1780000000001</v>
      </c>
      <c r="I1893" s="49">
        <v>14679.039000000001</v>
      </c>
      <c r="J1893">
        <v>85.569109999999995</v>
      </c>
      <c r="K1893">
        <v>1.5662760000000001E-2</v>
      </c>
      <c r="L1893">
        <v>1.4866829999999999E-2</v>
      </c>
      <c r="M1893">
        <v>6.8184099999999997E-2</v>
      </c>
      <c r="N1893" s="49">
        <v>3.9999800000000002E-2</v>
      </c>
      <c r="O1893" s="49">
        <v>-4.7275850000000001E-2</v>
      </c>
      <c r="P1893" s="49">
        <v>3.8622299999999999E-3</v>
      </c>
      <c r="Q1893" s="49">
        <v>3.9999800000000002E-2</v>
      </c>
      <c r="R1893" s="49">
        <v>7.6137369999999996E-2</v>
      </c>
      <c r="S1893" s="49">
        <v>0.12727545000000001</v>
      </c>
      <c r="T1893" s="49" t="s">
        <v>19</v>
      </c>
      <c r="W1893" s="7"/>
    </row>
    <row r="1894" spans="1:23" x14ac:dyDescent="0.25">
      <c r="A1894" s="49" t="str">
        <f t="shared" si="29"/>
        <v>41850Stockton1_16All</v>
      </c>
      <c r="B1894" s="7">
        <v>41850</v>
      </c>
      <c r="C1894">
        <v>16</v>
      </c>
      <c r="D1894" t="s">
        <v>15</v>
      </c>
      <c r="E1894">
        <v>2.6516177000000001</v>
      </c>
      <c r="F1894">
        <v>2.6262218000000002</v>
      </c>
      <c r="G1894">
        <v>1</v>
      </c>
      <c r="H1894">
        <v>1464.1780000000001</v>
      </c>
      <c r="I1894" s="49">
        <v>14679.039000000001</v>
      </c>
      <c r="J1894">
        <v>97.847750000000005</v>
      </c>
      <c r="K1894">
        <v>1.7388339999999999E-2</v>
      </c>
      <c r="L1894">
        <v>1.7411289999999999E-2</v>
      </c>
      <c r="M1894">
        <v>7.76892E-2</v>
      </c>
      <c r="N1894" s="49">
        <v>2.5395899999999999E-2</v>
      </c>
      <c r="O1894" s="49">
        <v>-7.4046280000000006E-2</v>
      </c>
      <c r="P1894" s="49">
        <v>-1.5779379999999999E-2</v>
      </c>
      <c r="Q1894" s="49">
        <v>2.5395899999999999E-2</v>
      </c>
      <c r="R1894" s="49">
        <v>6.6571179999999994E-2</v>
      </c>
      <c r="S1894" s="49">
        <v>0.12483808</v>
      </c>
      <c r="T1894" s="49" t="s">
        <v>19</v>
      </c>
      <c r="W1894" s="7"/>
    </row>
    <row r="1895" spans="1:23" x14ac:dyDescent="0.25">
      <c r="A1895" s="49" t="str">
        <f t="shared" si="29"/>
        <v>41850Stockton1_11All</v>
      </c>
      <c r="B1895" s="7">
        <v>41850</v>
      </c>
      <c r="C1895">
        <v>11</v>
      </c>
      <c r="D1895" t="s">
        <v>15</v>
      </c>
      <c r="E1895">
        <v>1.1285615</v>
      </c>
      <c r="F1895">
        <v>1.0703568000000001</v>
      </c>
      <c r="G1895">
        <v>1</v>
      </c>
      <c r="H1895">
        <v>1464.1780000000001</v>
      </c>
      <c r="I1895" s="49">
        <v>14679.039000000001</v>
      </c>
      <c r="J1895">
        <v>83.892250000000004</v>
      </c>
      <c r="K1895">
        <v>1.034993E-2</v>
      </c>
      <c r="L1895">
        <v>9.3121300000000001E-3</v>
      </c>
      <c r="M1895">
        <v>4.3961899999999998E-2</v>
      </c>
      <c r="N1895" s="49">
        <v>5.8204699999999998E-2</v>
      </c>
      <c r="O1895" s="49">
        <v>1.9334700000000001E-3</v>
      </c>
      <c r="P1895" s="49">
        <v>3.4904890000000001E-2</v>
      </c>
      <c r="Q1895" s="49">
        <v>5.8204699999999998E-2</v>
      </c>
      <c r="R1895" s="49">
        <v>8.1504510000000002E-2</v>
      </c>
      <c r="S1895" s="49">
        <v>0.11447593</v>
      </c>
      <c r="T1895" s="49" t="s">
        <v>19</v>
      </c>
      <c r="W1895" s="7"/>
    </row>
    <row r="1896" spans="1:23" x14ac:dyDescent="0.25">
      <c r="A1896" s="49" t="str">
        <f t="shared" si="29"/>
        <v>41850Stockton1_13All</v>
      </c>
      <c r="B1896" s="7">
        <v>41850</v>
      </c>
      <c r="C1896">
        <v>13</v>
      </c>
      <c r="D1896" t="s">
        <v>15</v>
      </c>
      <c r="E1896">
        <v>1.7238448</v>
      </c>
      <c r="F1896">
        <v>1.7368585999999999</v>
      </c>
      <c r="G1896">
        <v>1</v>
      </c>
      <c r="H1896">
        <v>1464.1780000000001</v>
      </c>
      <c r="I1896" s="49">
        <v>14679.039000000001</v>
      </c>
      <c r="J1896">
        <v>90.892099999999999</v>
      </c>
      <c r="K1896">
        <v>1.4285600000000001E-2</v>
      </c>
      <c r="L1896">
        <v>1.491921E-2</v>
      </c>
      <c r="M1896">
        <v>6.5210900000000002E-2</v>
      </c>
      <c r="N1896" s="49">
        <v>-1.3013800000000001E-2</v>
      </c>
      <c r="O1896" s="49">
        <v>-9.6483749999999993E-2</v>
      </c>
      <c r="P1896" s="49">
        <v>-4.7575579999999999E-2</v>
      </c>
      <c r="Q1896" s="49">
        <v>-1.3013800000000001E-2</v>
      </c>
      <c r="R1896" s="49">
        <v>2.1547980000000001E-2</v>
      </c>
      <c r="S1896" s="49">
        <v>7.0456149999999995E-2</v>
      </c>
      <c r="T1896" s="49" t="s">
        <v>19</v>
      </c>
      <c r="W1896" s="7"/>
    </row>
    <row r="1897" spans="1:23" x14ac:dyDescent="0.25">
      <c r="A1897" s="49" t="str">
        <f t="shared" si="29"/>
        <v>41850Stockton1_18All</v>
      </c>
      <c r="B1897" s="7">
        <v>41850</v>
      </c>
      <c r="C1897">
        <v>18</v>
      </c>
      <c r="D1897" t="s">
        <v>15</v>
      </c>
      <c r="E1897">
        <v>3.1881572</v>
      </c>
      <c r="F1897">
        <v>3.1111838000000001</v>
      </c>
      <c r="G1897">
        <v>1</v>
      </c>
      <c r="H1897">
        <v>1464.1780000000001</v>
      </c>
      <c r="I1897" s="49">
        <v>14679.039000000001</v>
      </c>
      <c r="J1897">
        <v>97.778180000000006</v>
      </c>
      <c r="K1897">
        <v>1.7935300000000001E-2</v>
      </c>
      <c r="L1897">
        <v>1.7785869999999999E-2</v>
      </c>
      <c r="M1897">
        <v>7.9748200000000005E-2</v>
      </c>
      <c r="N1897" s="49">
        <v>7.6973399999999997E-2</v>
      </c>
      <c r="O1897" s="49">
        <v>-2.51043E-2</v>
      </c>
      <c r="P1897" s="49">
        <v>3.4706849999999997E-2</v>
      </c>
      <c r="Q1897" s="49">
        <v>7.6973399999999997E-2</v>
      </c>
      <c r="R1897" s="49">
        <v>0.11923995</v>
      </c>
      <c r="S1897" s="49">
        <v>0.17905109999999999</v>
      </c>
      <c r="T1897" s="49" t="s">
        <v>19</v>
      </c>
      <c r="W1897" s="7"/>
    </row>
    <row r="1898" spans="1:23" x14ac:dyDescent="0.25">
      <c r="A1898" s="49" t="str">
        <f t="shared" si="29"/>
        <v>41850Stockton2_6All</v>
      </c>
      <c r="B1898" s="7">
        <v>41850</v>
      </c>
      <c r="C1898">
        <v>6</v>
      </c>
      <c r="D1898" t="s">
        <v>15</v>
      </c>
      <c r="E1898">
        <v>0.76037566999999995</v>
      </c>
      <c r="F1898">
        <v>0.74571279999999995</v>
      </c>
      <c r="G1898">
        <v>2</v>
      </c>
      <c r="H1898">
        <v>1467.1990000000001</v>
      </c>
      <c r="I1898" s="49">
        <v>14679.039000000001</v>
      </c>
      <c r="J1898">
        <v>72.860349999999997</v>
      </c>
      <c r="K1898">
        <v>6.5760000000000002E-3</v>
      </c>
      <c r="L1898">
        <v>5.6845699999999999E-3</v>
      </c>
      <c r="M1898">
        <v>2.7313E-2</v>
      </c>
      <c r="N1898" s="49">
        <v>1.466287E-2</v>
      </c>
      <c r="O1898" s="49">
        <v>-2.029777E-2</v>
      </c>
      <c r="P1898" s="49">
        <v>1.8698E-4</v>
      </c>
      <c r="Q1898" s="49">
        <v>1.466287E-2</v>
      </c>
      <c r="R1898" s="49">
        <v>2.913876E-2</v>
      </c>
      <c r="S1898" s="49">
        <v>4.9623510000000003E-2</v>
      </c>
      <c r="T1898" s="49" t="s">
        <v>19</v>
      </c>
      <c r="W1898" s="7"/>
    </row>
    <row r="1899" spans="1:23" x14ac:dyDescent="0.25">
      <c r="A1899" s="49" t="str">
        <f t="shared" si="29"/>
        <v>41850Stockton2_4All</v>
      </c>
      <c r="B1899" s="7">
        <v>41850</v>
      </c>
      <c r="C1899">
        <v>4</v>
      </c>
      <c r="D1899" t="s">
        <v>15</v>
      </c>
      <c r="E1899">
        <v>0.77653603999999998</v>
      </c>
      <c r="F1899">
        <v>0.75014216</v>
      </c>
      <c r="G1899">
        <v>2</v>
      </c>
      <c r="H1899">
        <v>1467.1990000000001</v>
      </c>
      <c r="I1899" s="49">
        <v>14679.039000000001</v>
      </c>
      <c r="J1899">
        <v>77.221149999999994</v>
      </c>
      <c r="K1899">
        <v>7.02106E-3</v>
      </c>
      <c r="L1899">
        <v>5.9233300000000001E-3</v>
      </c>
      <c r="M1899">
        <v>2.8868499999999998E-2</v>
      </c>
      <c r="N1899" s="49">
        <v>2.6393880000000002E-2</v>
      </c>
      <c r="O1899" s="49">
        <v>-1.0557800000000001E-2</v>
      </c>
      <c r="P1899" s="49">
        <v>1.1093570000000001E-2</v>
      </c>
      <c r="Q1899" s="49">
        <v>2.6393880000000002E-2</v>
      </c>
      <c r="R1899" s="49">
        <v>4.1694179999999997E-2</v>
      </c>
      <c r="S1899" s="49">
        <v>6.3345559999999995E-2</v>
      </c>
      <c r="T1899" s="49" t="s">
        <v>19</v>
      </c>
      <c r="W1899" s="7"/>
    </row>
    <row r="1900" spans="1:23" x14ac:dyDescent="0.25">
      <c r="A1900" s="49" t="str">
        <f t="shared" si="29"/>
        <v>41850Stockton2_14All</v>
      </c>
      <c r="B1900" s="7">
        <v>41850</v>
      </c>
      <c r="C1900">
        <v>14</v>
      </c>
      <c r="D1900" t="s">
        <v>15</v>
      </c>
      <c r="E1900">
        <v>2.0473490999999999</v>
      </c>
      <c r="F1900">
        <v>2.0848629999999999</v>
      </c>
      <c r="G1900">
        <v>2</v>
      </c>
      <c r="H1900">
        <v>1467.1990000000001</v>
      </c>
      <c r="I1900" s="49">
        <v>14679.039000000001</v>
      </c>
      <c r="J1900">
        <v>94.335139999999996</v>
      </c>
      <c r="K1900">
        <v>1.5488500000000001E-2</v>
      </c>
      <c r="L1900">
        <v>1.6413710000000001E-2</v>
      </c>
      <c r="M1900">
        <v>7.0810200000000004E-2</v>
      </c>
      <c r="N1900" s="49">
        <v>-3.7513900000000003E-2</v>
      </c>
      <c r="O1900" s="49">
        <v>-0.12815096000000001</v>
      </c>
      <c r="P1900" s="49">
        <v>-7.5043310000000002E-2</v>
      </c>
      <c r="Q1900" s="49">
        <v>-3.7513900000000003E-2</v>
      </c>
      <c r="R1900" s="49">
        <v>1.5509999999999999E-5</v>
      </c>
      <c r="S1900" s="49">
        <v>5.3123160000000003E-2</v>
      </c>
      <c r="T1900" s="49" t="s">
        <v>19</v>
      </c>
      <c r="W1900" s="7"/>
    </row>
    <row r="1901" spans="1:23" x14ac:dyDescent="0.25">
      <c r="A1901" s="49" t="str">
        <f t="shared" si="29"/>
        <v>41850Stockton2_7All</v>
      </c>
      <c r="B1901" s="7">
        <v>41850</v>
      </c>
      <c r="C1901">
        <v>7</v>
      </c>
      <c r="D1901" t="s">
        <v>15</v>
      </c>
      <c r="E1901">
        <v>0.80566013999999997</v>
      </c>
      <c r="F1901">
        <v>0.78699896999999996</v>
      </c>
      <c r="G1901">
        <v>2</v>
      </c>
      <c r="H1901">
        <v>1467.1990000000001</v>
      </c>
      <c r="I1901" s="49">
        <v>14679.039000000001</v>
      </c>
      <c r="J1901">
        <v>71.499470000000002</v>
      </c>
      <c r="K1901">
        <v>7.0092599999999998E-3</v>
      </c>
      <c r="L1901">
        <v>5.9224600000000001E-3</v>
      </c>
      <c r="M1901">
        <v>2.8838099999999998E-2</v>
      </c>
      <c r="N1901" s="49">
        <v>1.8661170000000001E-2</v>
      </c>
      <c r="O1901" s="49">
        <v>-1.82516E-2</v>
      </c>
      <c r="P1901" s="49">
        <v>3.3769799999999999E-3</v>
      </c>
      <c r="Q1901" s="49">
        <v>1.8661170000000001E-2</v>
      </c>
      <c r="R1901" s="49">
        <v>3.3945360000000001E-2</v>
      </c>
      <c r="S1901" s="49">
        <v>5.5573940000000002E-2</v>
      </c>
      <c r="T1901" s="49" t="s">
        <v>19</v>
      </c>
      <c r="W1901" s="7"/>
    </row>
    <row r="1902" spans="1:23" x14ac:dyDescent="0.25">
      <c r="A1902" s="49" t="str">
        <f t="shared" si="29"/>
        <v>41850Stockton2_11All</v>
      </c>
      <c r="B1902" s="7">
        <v>41850</v>
      </c>
      <c r="C1902">
        <v>11</v>
      </c>
      <c r="D1902" t="s">
        <v>15</v>
      </c>
      <c r="E1902">
        <v>1.1285615</v>
      </c>
      <c r="F1902">
        <v>1.1501680000000001</v>
      </c>
      <c r="G1902">
        <v>2</v>
      </c>
      <c r="H1902">
        <v>1467.1990000000001</v>
      </c>
      <c r="I1902" s="49">
        <v>14679.039000000001</v>
      </c>
      <c r="J1902">
        <v>83.892250000000004</v>
      </c>
      <c r="K1902">
        <v>1.034993E-2</v>
      </c>
      <c r="L1902">
        <v>1.0757630000000001E-2</v>
      </c>
      <c r="M1902">
        <v>4.68458E-2</v>
      </c>
      <c r="N1902" s="49">
        <v>-2.1606500000000001E-2</v>
      </c>
      <c r="O1902" s="49">
        <v>-8.1569119999999995E-2</v>
      </c>
      <c r="P1902" s="49">
        <v>-4.643477E-2</v>
      </c>
      <c r="Q1902" s="49">
        <v>-2.1606500000000001E-2</v>
      </c>
      <c r="R1902" s="49">
        <v>3.2217700000000001E-3</v>
      </c>
      <c r="S1902" s="49">
        <v>3.835612E-2</v>
      </c>
      <c r="T1902" s="49" t="s">
        <v>19</v>
      </c>
      <c r="W1902" s="7"/>
    </row>
    <row r="1903" spans="1:23" x14ac:dyDescent="0.25">
      <c r="A1903" s="49" t="str">
        <f t="shared" si="29"/>
        <v>41850Stockton2_8All</v>
      </c>
      <c r="B1903" s="7">
        <v>41850</v>
      </c>
      <c r="C1903">
        <v>8</v>
      </c>
      <c r="D1903" t="s">
        <v>15</v>
      </c>
      <c r="E1903">
        <v>0.88354858000000003</v>
      </c>
      <c r="F1903">
        <v>0.85051869000000002</v>
      </c>
      <c r="G1903">
        <v>2</v>
      </c>
      <c r="H1903">
        <v>1467.1990000000001</v>
      </c>
      <c r="I1903" s="49">
        <v>14679.039000000001</v>
      </c>
      <c r="J1903">
        <v>73.8476</v>
      </c>
      <c r="K1903">
        <v>7.5449499999999999E-3</v>
      </c>
      <c r="L1903">
        <v>6.6765000000000001E-3</v>
      </c>
      <c r="M1903">
        <v>3.1651600000000002E-2</v>
      </c>
      <c r="N1903" s="49">
        <v>3.3029889999999999E-2</v>
      </c>
      <c r="O1903" s="49">
        <v>-7.4841600000000001E-3</v>
      </c>
      <c r="P1903" s="49">
        <v>1.6254540000000001E-2</v>
      </c>
      <c r="Q1903" s="49">
        <v>3.3029889999999999E-2</v>
      </c>
      <c r="R1903" s="49">
        <v>4.9805240000000001E-2</v>
      </c>
      <c r="S1903" s="49">
        <v>7.3543940000000002E-2</v>
      </c>
      <c r="T1903" s="49" t="s">
        <v>19</v>
      </c>
      <c r="W1903" s="7"/>
    </row>
    <row r="1904" spans="1:23" x14ac:dyDescent="0.25">
      <c r="A1904" s="49" t="str">
        <f t="shared" si="29"/>
        <v>41850Stockton2_18All</v>
      </c>
      <c r="B1904" s="7">
        <v>41850</v>
      </c>
      <c r="C1904">
        <v>18</v>
      </c>
      <c r="D1904" t="s">
        <v>15</v>
      </c>
      <c r="E1904">
        <v>3.1881572</v>
      </c>
      <c r="F1904">
        <v>3.0919094999999999</v>
      </c>
      <c r="G1904">
        <v>2</v>
      </c>
      <c r="H1904">
        <v>1467.1990000000001</v>
      </c>
      <c r="I1904" s="49">
        <v>14679.039000000001</v>
      </c>
      <c r="J1904">
        <v>97.778180000000006</v>
      </c>
      <c r="K1904">
        <v>1.7935300000000001E-2</v>
      </c>
      <c r="L1904">
        <v>1.7745569999999999E-2</v>
      </c>
      <c r="M1904">
        <v>7.9203499999999996E-2</v>
      </c>
      <c r="N1904" s="49">
        <v>9.6247700000000005E-2</v>
      </c>
      <c r="O1904" s="49">
        <v>-5.13278E-3</v>
      </c>
      <c r="P1904" s="49">
        <v>5.4269850000000001E-2</v>
      </c>
      <c r="Q1904" s="49">
        <v>9.6247700000000005E-2</v>
      </c>
      <c r="R1904" s="49">
        <v>0.13822556</v>
      </c>
      <c r="S1904" s="49">
        <v>0.19762817999999999</v>
      </c>
      <c r="T1904" s="49" t="s">
        <v>19</v>
      </c>
      <c r="W1904" s="7"/>
    </row>
    <row r="1905" spans="1:23" x14ac:dyDescent="0.25">
      <c r="A1905" s="49" t="str">
        <f t="shared" si="29"/>
        <v>41850Stockton2_15All</v>
      </c>
      <c r="B1905" s="7">
        <v>41850</v>
      </c>
      <c r="C1905">
        <v>15</v>
      </c>
      <c r="D1905" t="s">
        <v>15</v>
      </c>
      <c r="E1905">
        <v>2.3637481</v>
      </c>
      <c r="F1905">
        <v>2.3599204999999999</v>
      </c>
      <c r="G1905">
        <v>2</v>
      </c>
      <c r="H1905">
        <v>1467.1990000000001</v>
      </c>
      <c r="I1905" s="49">
        <v>14679.039000000001</v>
      </c>
      <c r="J1905">
        <v>95.556659999999994</v>
      </c>
      <c r="K1905">
        <v>1.6633820000000001E-2</v>
      </c>
      <c r="L1905">
        <v>1.7123969999999999E-2</v>
      </c>
      <c r="M1905">
        <v>7.4920600000000004E-2</v>
      </c>
      <c r="N1905" s="49">
        <v>3.8276E-3</v>
      </c>
      <c r="O1905" s="49">
        <v>-9.2070769999999996E-2</v>
      </c>
      <c r="P1905" s="49">
        <v>-3.588032E-2</v>
      </c>
      <c r="Q1905" s="49">
        <v>3.8276E-3</v>
      </c>
      <c r="R1905" s="49">
        <v>4.3535520000000001E-2</v>
      </c>
      <c r="S1905" s="49">
        <v>9.9725969999999997E-2</v>
      </c>
      <c r="T1905" s="49" t="s">
        <v>19</v>
      </c>
      <c r="W1905" s="7"/>
    </row>
    <row r="1906" spans="1:23" x14ac:dyDescent="0.25">
      <c r="A1906" s="49" t="str">
        <f t="shared" si="29"/>
        <v>41850Stockton2_21All</v>
      </c>
      <c r="B1906" s="7">
        <v>41850</v>
      </c>
      <c r="C1906">
        <v>21</v>
      </c>
      <c r="D1906" t="s">
        <v>15</v>
      </c>
      <c r="E1906">
        <v>2.6760085999999998</v>
      </c>
      <c r="F1906">
        <v>2.7276334000000002</v>
      </c>
      <c r="G1906">
        <v>2</v>
      </c>
      <c r="H1906">
        <v>1467.1990000000001</v>
      </c>
      <c r="I1906" s="49">
        <v>14679.039000000001</v>
      </c>
      <c r="J1906">
        <v>88.929910000000007</v>
      </c>
      <c r="K1906">
        <v>1.6076179999999999E-2</v>
      </c>
      <c r="L1906">
        <v>1.5871799999999998E-2</v>
      </c>
      <c r="M1906">
        <v>7.0918900000000007E-2</v>
      </c>
      <c r="N1906" s="49">
        <v>-5.1624799999999998E-2</v>
      </c>
      <c r="O1906" s="49">
        <v>-0.14240099000000001</v>
      </c>
      <c r="P1906" s="49">
        <v>-8.9211819999999997E-2</v>
      </c>
      <c r="Q1906" s="49">
        <v>-5.1624799999999998E-2</v>
      </c>
      <c r="R1906" s="49">
        <v>-1.403778E-2</v>
      </c>
      <c r="S1906" s="49">
        <v>3.9151390000000001E-2</v>
      </c>
      <c r="T1906" s="49" t="s">
        <v>19</v>
      </c>
      <c r="W1906" s="7"/>
    </row>
    <row r="1907" spans="1:23" x14ac:dyDescent="0.25">
      <c r="A1907" s="49" t="str">
        <f t="shared" si="29"/>
        <v>41850Stockton2_24All</v>
      </c>
      <c r="B1907" s="7">
        <v>41850</v>
      </c>
      <c r="C1907">
        <v>24</v>
      </c>
      <c r="D1907" t="s">
        <v>15</v>
      </c>
      <c r="E1907">
        <v>1.4747391000000001</v>
      </c>
      <c r="F1907">
        <v>1.4878089000000001</v>
      </c>
      <c r="G1907">
        <v>2</v>
      </c>
      <c r="H1907">
        <v>1467.1990000000001</v>
      </c>
      <c r="I1907" s="49">
        <v>14679.039000000001</v>
      </c>
      <c r="J1907">
        <v>79.638530000000003</v>
      </c>
      <c r="K1907">
        <v>1.185687E-2</v>
      </c>
      <c r="L1907">
        <v>1.125542E-2</v>
      </c>
      <c r="M1907">
        <v>5.1335800000000001E-2</v>
      </c>
      <c r="N1907" s="49">
        <v>-1.3069799999999999E-2</v>
      </c>
      <c r="O1907" s="49">
        <v>-7.8779619999999995E-2</v>
      </c>
      <c r="P1907" s="49">
        <v>-4.0277769999999997E-2</v>
      </c>
      <c r="Q1907" s="49">
        <v>-1.3069799999999999E-2</v>
      </c>
      <c r="R1907" s="49">
        <v>1.413817E-2</v>
      </c>
      <c r="S1907" s="49">
        <v>5.2640020000000003E-2</v>
      </c>
      <c r="T1907" s="49" t="s">
        <v>19</v>
      </c>
      <c r="W1907" s="7"/>
    </row>
    <row r="1908" spans="1:23" x14ac:dyDescent="0.25">
      <c r="A1908" s="49" t="str">
        <f t="shared" si="29"/>
        <v>41850Stockton2_19All</v>
      </c>
      <c r="B1908" s="7">
        <v>41850</v>
      </c>
      <c r="C1908">
        <v>19</v>
      </c>
      <c r="D1908" t="s">
        <v>15</v>
      </c>
      <c r="E1908">
        <v>3.1765876</v>
      </c>
      <c r="F1908">
        <v>3.1205099000000001</v>
      </c>
      <c r="G1908">
        <v>2</v>
      </c>
      <c r="H1908">
        <v>1467.1990000000001</v>
      </c>
      <c r="I1908" s="49">
        <v>14679.039000000001</v>
      </c>
      <c r="J1908">
        <v>96.929990000000004</v>
      </c>
      <c r="K1908">
        <v>1.7412170000000001E-2</v>
      </c>
      <c r="L1908">
        <v>1.7676750000000001E-2</v>
      </c>
      <c r="M1908">
        <v>7.7876500000000001E-2</v>
      </c>
      <c r="N1908" s="49">
        <v>5.6077700000000001E-2</v>
      </c>
      <c r="O1908" s="49">
        <v>-4.3604219999999999E-2</v>
      </c>
      <c r="P1908" s="49">
        <v>1.4803149999999999E-2</v>
      </c>
      <c r="Q1908" s="49">
        <v>5.6077700000000001E-2</v>
      </c>
      <c r="R1908" s="49">
        <v>9.7352240000000007E-2</v>
      </c>
      <c r="S1908" s="49">
        <v>0.15575961999999999</v>
      </c>
      <c r="T1908" s="49" t="s">
        <v>19</v>
      </c>
      <c r="W1908" s="7"/>
    </row>
    <row r="1909" spans="1:23" x14ac:dyDescent="0.25">
      <c r="A1909" s="49" t="str">
        <f t="shared" si="29"/>
        <v>41850Stockton2_22All</v>
      </c>
      <c r="B1909" s="7">
        <v>41850</v>
      </c>
      <c r="C1909">
        <v>22</v>
      </c>
      <c r="D1909" t="s">
        <v>15</v>
      </c>
      <c r="E1909">
        <v>2.4332462000000001</v>
      </c>
      <c r="F1909">
        <v>2.4458061999999998</v>
      </c>
      <c r="G1909">
        <v>2</v>
      </c>
      <c r="H1909">
        <v>1467.1990000000001</v>
      </c>
      <c r="I1909" s="49">
        <v>14679.039000000001</v>
      </c>
      <c r="J1909">
        <v>85.569109999999995</v>
      </c>
      <c r="K1909">
        <v>1.5662760000000001E-2</v>
      </c>
      <c r="L1909">
        <v>1.4889899999999999E-2</v>
      </c>
      <c r="M1909">
        <v>6.7859900000000001E-2</v>
      </c>
      <c r="N1909" s="49">
        <v>-1.256E-2</v>
      </c>
      <c r="O1909" s="49">
        <v>-9.9420670000000003E-2</v>
      </c>
      <c r="P1909" s="49">
        <v>-4.8525749999999999E-2</v>
      </c>
      <c r="Q1909" s="49">
        <v>-1.256E-2</v>
      </c>
      <c r="R1909" s="49">
        <v>2.3405749999999999E-2</v>
      </c>
      <c r="S1909" s="49">
        <v>7.4300669999999999E-2</v>
      </c>
      <c r="T1909" s="49" t="s">
        <v>19</v>
      </c>
      <c r="W1909" s="7"/>
    </row>
    <row r="1910" spans="1:23" x14ac:dyDescent="0.25">
      <c r="A1910" s="49" t="str">
        <f t="shared" si="29"/>
        <v>41850Stockton2_13All</v>
      </c>
      <c r="B1910" s="7">
        <v>41850</v>
      </c>
      <c r="C1910">
        <v>13</v>
      </c>
      <c r="D1910" t="s">
        <v>15</v>
      </c>
      <c r="E1910">
        <v>1.7238448</v>
      </c>
      <c r="F1910">
        <v>1.8143929999999999</v>
      </c>
      <c r="G1910">
        <v>2</v>
      </c>
      <c r="H1910">
        <v>1467.1990000000001</v>
      </c>
      <c r="I1910" s="49">
        <v>14679.039000000001</v>
      </c>
      <c r="J1910">
        <v>90.892099999999999</v>
      </c>
      <c r="K1910">
        <v>1.4285600000000001E-2</v>
      </c>
      <c r="L1910">
        <v>1.529321E-2</v>
      </c>
      <c r="M1910">
        <v>6.5658900000000006E-2</v>
      </c>
      <c r="N1910" s="49">
        <v>-9.0548199999999995E-2</v>
      </c>
      <c r="O1910" s="49">
        <v>-0.17459158999999999</v>
      </c>
      <c r="P1910" s="49">
        <v>-0.12534741999999999</v>
      </c>
      <c r="Q1910" s="49">
        <v>-9.0548199999999995E-2</v>
      </c>
      <c r="R1910" s="49">
        <v>-5.5748979999999997E-2</v>
      </c>
      <c r="S1910" s="49">
        <v>-6.5048099999999998E-3</v>
      </c>
      <c r="T1910" s="49" t="s">
        <v>19</v>
      </c>
      <c r="W1910" s="7"/>
    </row>
    <row r="1911" spans="1:23" x14ac:dyDescent="0.25">
      <c r="A1911" s="49" t="str">
        <f t="shared" si="29"/>
        <v>41850Stockton2_1All</v>
      </c>
      <c r="B1911" s="7">
        <v>41850</v>
      </c>
      <c r="C1911">
        <v>1</v>
      </c>
      <c r="D1911" t="s">
        <v>15</v>
      </c>
      <c r="E1911">
        <v>1.1433853</v>
      </c>
      <c r="F1911">
        <v>1.0977804</v>
      </c>
      <c r="G1911">
        <v>2</v>
      </c>
      <c r="H1911">
        <v>1467.1990000000001</v>
      </c>
      <c r="I1911" s="49">
        <v>14679.039000000001</v>
      </c>
      <c r="J1911">
        <v>80.651060000000001</v>
      </c>
      <c r="K1911">
        <v>1.014002E-2</v>
      </c>
      <c r="L1911">
        <v>8.6437700000000003E-3</v>
      </c>
      <c r="M1911">
        <v>4.1870900000000003E-2</v>
      </c>
      <c r="N1911" s="49">
        <v>4.5604899999999997E-2</v>
      </c>
      <c r="O1911" s="49">
        <v>-7.9898499999999997E-3</v>
      </c>
      <c r="P1911" s="49">
        <v>2.3413320000000001E-2</v>
      </c>
      <c r="Q1911" s="49">
        <v>4.5604899999999997E-2</v>
      </c>
      <c r="R1911" s="49">
        <v>6.7796480000000006E-2</v>
      </c>
      <c r="S1911" s="49">
        <v>9.919965E-2</v>
      </c>
      <c r="T1911" s="49" t="s">
        <v>19</v>
      </c>
      <c r="W1911" s="7"/>
    </row>
    <row r="1912" spans="1:23" x14ac:dyDescent="0.25">
      <c r="A1912" s="49" t="str">
        <f t="shared" si="29"/>
        <v>41850Stockton2_20All</v>
      </c>
      <c r="B1912" s="7">
        <v>41850</v>
      </c>
      <c r="C1912">
        <v>20</v>
      </c>
      <c r="D1912" t="s">
        <v>15</v>
      </c>
      <c r="E1912">
        <v>2.9569831999999998</v>
      </c>
      <c r="F1912">
        <v>2.9854999000000002</v>
      </c>
      <c r="G1912">
        <v>2</v>
      </c>
      <c r="H1912">
        <v>1467.1990000000001</v>
      </c>
      <c r="I1912" s="49">
        <v>14679.039000000001</v>
      </c>
      <c r="J1912">
        <v>93.429990000000004</v>
      </c>
      <c r="K1912">
        <v>1.6542850000000001E-2</v>
      </c>
      <c r="L1912">
        <v>1.697707E-2</v>
      </c>
      <c r="M1912">
        <v>7.4392700000000006E-2</v>
      </c>
      <c r="N1912" s="49">
        <v>-2.8516699999999999E-2</v>
      </c>
      <c r="O1912" s="49">
        <v>-0.12373936000000001</v>
      </c>
      <c r="P1912" s="49">
        <v>-6.7944829999999998E-2</v>
      </c>
      <c r="Q1912" s="49">
        <v>-2.8516699999999999E-2</v>
      </c>
      <c r="R1912" s="49">
        <v>1.091143E-2</v>
      </c>
      <c r="S1912" s="49">
        <v>6.6705959999999995E-2</v>
      </c>
      <c r="T1912" s="49" t="s">
        <v>19</v>
      </c>
      <c r="W1912" s="7"/>
    </row>
    <row r="1913" spans="1:23" x14ac:dyDescent="0.25">
      <c r="A1913" s="49" t="str">
        <f t="shared" si="29"/>
        <v>41850Stockton2_23All</v>
      </c>
      <c r="B1913" s="7">
        <v>41850</v>
      </c>
      <c r="C1913">
        <v>23</v>
      </c>
      <c r="D1913" t="s">
        <v>15</v>
      </c>
      <c r="E1913">
        <v>1.9143398</v>
      </c>
      <c r="F1913">
        <v>1.9661648</v>
      </c>
      <c r="G1913">
        <v>2</v>
      </c>
      <c r="H1913">
        <v>1467.1990000000001</v>
      </c>
      <c r="I1913" s="49">
        <v>14679.039000000001</v>
      </c>
      <c r="J1913">
        <v>82.860200000000006</v>
      </c>
      <c r="K1913">
        <v>1.396088E-2</v>
      </c>
      <c r="L1913">
        <v>1.3638559999999999E-2</v>
      </c>
      <c r="M1913">
        <v>6.1273399999999999E-2</v>
      </c>
      <c r="N1913" s="49">
        <v>-5.1825000000000003E-2</v>
      </c>
      <c r="O1913" s="49">
        <v>-0.13025495000000001</v>
      </c>
      <c r="P1913" s="49">
        <v>-8.4299899999999997E-2</v>
      </c>
      <c r="Q1913" s="49">
        <v>-5.1825000000000003E-2</v>
      </c>
      <c r="R1913" s="49">
        <v>-1.9350099999999999E-2</v>
      </c>
      <c r="S1913" s="49">
        <v>2.6604949999999999E-2</v>
      </c>
      <c r="T1913" s="49" t="s">
        <v>19</v>
      </c>
      <c r="W1913" s="7"/>
    </row>
    <row r="1914" spans="1:23" x14ac:dyDescent="0.25">
      <c r="A1914" s="49" t="str">
        <f t="shared" si="29"/>
        <v>41850Stockton2_9All</v>
      </c>
      <c r="B1914" s="7">
        <v>41850</v>
      </c>
      <c r="C1914">
        <v>9</v>
      </c>
      <c r="D1914" t="s">
        <v>15</v>
      </c>
      <c r="E1914">
        <v>0.91002395000000003</v>
      </c>
      <c r="F1914">
        <v>0.93368549999999995</v>
      </c>
      <c r="G1914">
        <v>2</v>
      </c>
      <c r="H1914">
        <v>1467.1990000000001</v>
      </c>
      <c r="I1914" s="49">
        <v>14679.039000000001</v>
      </c>
      <c r="J1914">
        <v>76.543980000000005</v>
      </c>
      <c r="K1914">
        <v>7.4422400000000001E-3</v>
      </c>
      <c r="L1914">
        <v>7.6105299999999999E-3</v>
      </c>
      <c r="M1914">
        <v>3.3407600000000003E-2</v>
      </c>
      <c r="N1914" s="49">
        <v>-2.366155E-2</v>
      </c>
      <c r="O1914" s="49">
        <v>-6.6423280000000001E-2</v>
      </c>
      <c r="P1914" s="49">
        <v>-4.1367580000000001E-2</v>
      </c>
      <c r="Q1914" s="49">
        <v>-2.366155E-2</v>
      </c>
      <c r="R1914" s="49">
        <v>-5.9555199999999997E-3</v>
      </c>
      <c r="S1914" s="49">
        <v>1.9100180000000001E-2</v>
      </c>
      <c r="T1914" s="49" t="s">
        <v>19</v>
      </c>
      <c r="W1914" s="7"/>
    </row>
    <row r="1915" spans="1:23" x14ac:dyDescent="0.25">
      <c r="A1915" s="49" t="str">
        <f t="shared" si="29"/>
        <v>41850Stockton2_16All</v>
      </c>
      <c r="B1915" s="7">
        <v>41850</v>
      </c>
      <c r="C1915">
        <v>16</v>
      </c>
      <c r="D1915" t="s">
        <v>15</v>
      </c>
      <c r="E1915">
        <v>2.6516177000000001</v>
      </c>
      <c r="F1915">
        <v>2.6397712000000002</v>
      </c>
      <c r="G1915">
        <v>2</v>
      </c>
      <c r="H1915">
        <v>1467.1990000000001</v>
      </c>
      <c r="I1915" s="49">
        <v>14679.039000000001</v>
      </c>
      <c r="J1915">
        <v>97.847750000000005</v>
      </c>
      <c r="K1915">
        <v>1.7388339999999999E-2</v>
      </c>
      <c r="L1915">
        <v>1.7501760000000002E-2</v>
      </c>
      <c r="M1915">
        <v>7.7438099999999996E-2</v>
      </c>
      <c r="N1915" s="49">
        <v>1.1846499999999999E-2</v>
      </c>
      <c r="O1915" s="49">
        <v>-8.7274270000000001E-2</v>
      </c>
      <c r="P1915" s="49">
        <v>-2.919569E-2</v>
      </c>
      <c r="Q1915" s="49">
        <v>1.1846499999999999E-2</v>
      </c>
      <c r="R1915" s="49">
        <v>5.2888690000000002E-2</v>
      </c>
      <c r="S1915" s="49">
        <v>0.11096727000000001</v>
      </c>
      <c r="T1915" s="49" t="s">
        <v>19</v>
      </c>
      <c r="W1915" s="7"/>
    </row>
    <row r="1916" spans="1:23" x14ac:dyDescent="0.25">
      <c r="A1916" s="49" t="str">
        <f t="shared" si="29"/>
        <v>41850Stockton2_12All</v>
      </c>
      <c r="B1916" s="7">
        <v>41850</v>
      </c>
      <c r="C1916">
        <v>12</v>
      </c>
      <c r="D1916" t="s">
        <v>15</v>
      </c>
      <c r="E1916">
        <v>1.3502396999999999</v>
      </c>
      <c r="F1916">
        <v>1.2787284000000001</v>
      </c>
      <c r="G1916">
        <v>2</v>
      </c>
      <c r="H1916">
        <v>1467.1990000000001</v>
      </c>
      <c r="I1916" s="49">
        <v>14679.039000000001</v>
      </c>
      <c r="J1916">
        <v>86.601089999999999</v>
      </c>
      <c r="K1916">
        <v>1.2072930000000001E-2</v>
      </c>
      <c r="L1916">
        <v>1.141759E-2</v>
      </c>
      <c r="M1916">
        <v>5.2179900000000001E-2</v>
      </c>
      <c r="N1916" s="49">
        <v>7.15113E-2</v>
      </c>
      <c r="O1916" s="49">
        <v>4.7210300000000002E-3</v>
      </c>
      <c r="P1916" s="49">
        <v>4.3855949999999998E-2</v>
      </c>
      <c r="Q1916" s="49">
        <v>7.15113E-2</v>
      </c>
      <c r="R1916" s="49">
        <v>9.9166649999999995E-2</v>
      </c>
      <c r="S1916" s="49">
        <v>0.13830157000000001</v>
      </c>
      <c r="T1916" s="49" t="s">
        <v>19</v>
      </c>
      <c r="W1916" s="7"/>
    </row>
    <row r="1917" spans="1:23" x14ac:dyDescent="0.25">
      <c r="A1917" s="49" t="str">
        <f t="shared" si="29"/>
        <v>41850Stockton2_17All</v>
      </c>
      <c r="B1917" s="7">
        <v>41850</v>
      </c>
      <c r="C1917">
        <v>17</v>
      </c>
      <c r="D1917" t="s">
        <v>15</v>
      </c>
      <c r="E1917">
        <v>2.9651659000000001</v>
      </c>
      <c r="F1917">
        <v>2.9462538</v>
      </c>
      <c r="G1917">
        <v>2</v>
      </c>
      <c r="H1917">
        <v>1467.1990000000001</v>
      </c>
      <c r="I1917" s="49">
        <v>14679.039000000001</v>
      </c>
      <c r="J1917">
        <v>99.138900000000007</v>
      </c>
      <c r="K1917">
        <v>1.7855619999999999E-2</v>
      </c>
      <c r="L1917">
        <v>1.799628E-2</v>
      </c>
      <c r="M1917">
        <v>7.9572299999999999E-2</v>
      </c>
      <c r="N1917" s="49">
        <v>1.8912100000000001E-2</v>
      </c>
      <c r="O1917" s="49">
        <v>-8.2940440000000004E-2</v>
      </c>
      <c r="P1917" s="49">
        <v>-2.3261219999999999E-2</v>
      </c>
      <c r="Q1917" s="49">
        <v>1.8912100000000001E-2</v>
      </c>
      <c r="R1917" s="49">
        <v>6.1085420000000001E-2</v>
      </c>
      <c r="S1917" s="49">
        <v>0.12076464000000001</v>
      </c>
      <c r="T1917" s="49" t="s">
        <v>19</v>
      </c>
      <c r="W1917" s="7"/>
    </row>
    <row r="1918" spans="1:23" x14ac:dyDescent="0.25">
      <c r="A1918" s="49" t="str">
        <f t="shared" si="29"/>
        <v>41850Stockton2_5All</v>
      </c>
      <c r="B1918" s="7">
        <v>41850</v>
      </c>
      <c r="C1918">
        <v>5</v>
      </c>
      <c r="D1918" t="s">
        <v>15</v>
      </c>
      <c r="E1918">
        <v>0.74453298000000001</v>
      </c>
      <c r="F1918">
        <v>0.72137969000000002</v>
      </c>
      <c r="G1918">
        <v>2</v>
      </c>
      <c r="H1918">
        <v>1467.1990000000001</v>
      </c>
      <c r="I1918" s="49">
        <v>14679.039000000001</v>
      </c>
      <c r="J1918">
        <v>74.29101</v>
      </c>
      <c r="K1918">
        <v>6.4109800000000002E-3</v>
      </c>
      <c r="L1918">
        <v>5.4127100000000003E-3</v>
      </c>
      <c r="M1918">
        <v>2.6368200000000001E-2</v>
      </c>
      <c r="N1918" s="49">
        <v>2.315329E-2</v>
      </c>
      <c r="O1918" s="49">
        <v>-1.059801E-2</v>
      </c>
      <c r="P1918" s="49">
        <v>9.1781399999999996E-3</v>
      </c>
      <c r="Q1918" s="49">
        <v>2.315329E-2</v>
      </c>
      <c r="R1918" s="49">
        <v>3.7128439999999999E-2</v>
      </c>
      <c r="S1918" s="49">
        <v>5.6904589999999998E-2</v>
      </c>
      <c r="T1918" s="49" t="s">
        <v>19</v>
      </c>
      <c r="W1918" s="7"/>
    </row>
    <row r="1919" spans="1:23" x14ac:dyDescent="0.25">
      <c r="A1919" s="49" t="str">
        <f t="shared" si="29"/>
        <v>41850Stockton2_3All</v>
      </c>
      <c r="B1919" s="7">
        <v>41850</v>
      </c>
      <c r="C1919">
        <v>3</v>
      </c>
      <c r="D1919" t="s">
        <v>15</v>
      </c>
      <c r="E1919">
        <v>0.84290083999999998</v>
      </c>
      <c r="F1919">
        <v>0.81225842999999998</v>
      </c>
      <c r="G1919">
        <v>2</v>
      </c>
      <c r="H1919">
        <v>1467.1990000000001</v>
      </c>
      <c r="I1919" s="49">
        <v>14679.039000000001</v>
      </c>
      <c r="J1919">
        <v>77.651439999999994</v>
      </c>
      <c r="K1919">
        <v>7.8499799999999995E-3</v>
      </c>
      <c r="L1919">
        <v>6.4884900000000004E-3</v>
      </c>
      <c r="M1919">
        <v>3.2010999999999998E-2</v>
      </c>
      <c r="N1919" s="49">
        <v>3.0642409999999998E-2</v>
      </c>
      <c r="O1919" s="49">
        <v>-1.0331669999999999E-2</v>
      </c>
      <c r="P1919" s="49">
        <v>1.3676580000000001E-2</v>
      </c>
      <c r="Q1919" s="49">
        <v>3.0642409999999998E-2</v>
      </c>
      <c r="R1919" s="49">
        <v>4.7608240000000003E-2</v>
      </c>
      <c r="S1919" s="49">
        <v>7.1616490000000005E-2</v>
      </c>
      <c r="T1919" s="49" t="s">
        <v>19</v>
      </c>
      <c r="W1919" s="7"/>
    </row>
    <row r="1920" spans="1:23" x14ac:dyDescent="0.25">
      <c r="A1920" s="49" t="str">
        <f t="shared" si="29"/>
        <v>41850Stockton2_2All</v>
      </c>
      <c r="B1920" s="7">
        <v>41850</v>
      </c>
      <c r="C1920">
        <v>2</v>
      </c>
      <c r="D1920" t="s">
        <v>15</v>
      </c>
      <c r="E1920">
        <v>0.97462095999999998</v>
      </c>
      <c r="F1920">
        <v>0.94595563000000005</v>
      </c>
      <c r="G1920">
        <v>2</v>
      </c>
      <c r="H1920">
        <v>1467.1990000000001</v>
      </c>
      <c r="I1920" s="49">
        <v>14679.039000000001</v>
      </c>
      <c r="J1920">
        <v>77.56859</v>
      </c>
      <c r="K1920">
        <v>8.8739800000000001E-3</v>
      </c>
      <c r="L1920">
        <v>7.7060999999999996E-3</v>
      </c>
      <c r="M1920">
        <v>3.6928500000000003E-2</v>
      </c>
      <c r="N1920" s="49">
        <v>2.8665329999999999E-2</v>
      </c>
      <c r="O1920" s="49">
        <v>-1.8603149999999999E-2</v>
      </c>
      <c r="P1920" s="49">
        <v>9.0932200000000008E-3</v>
      </c>
      <c r="Q1920" s="49">
        <v>2.8665329999999999E-2</v>
      </c>
      <c r="R1920" s="49">
        <v>4.8237429999999998E-2</v>
      </c>
      <c r="S1920" s="49">
        <v>7.5933810000000004E-2</v>
      </c>
      <c r="T1920" s="49" t="s">
        <v>19</v>
      </c>
      <c r="W1920" s="7"/>
    </row>
    <row r="1921" spans="1:23" x14ac:dyDescent="0.25">
      <c r="A1921" s="49" t="str">
        <f t="shared" si="29"/>
        <v>41850Stockton2_10All</v>
      </c>
      <c r="B1921" s="7">
        <v>41850</v>
      </c>
      <c r="C1921">
        <v>10</v>
      </c>
      <c r="D1921" t="s">
        <v>15</v>
      </c>
      <c r="E1921">
        <v>1.0052335999999999</v>
      </c>
      <c r="F1921">
        <v>1.0198647999999999</v>
      </c>
      <c r="G1921">
        <v>2</v>
      </c>
      <c r="H1921">
        <v>1467.1990000000001</v>
      </c>
      <c r="I1921" s="49">
        <v>14679.039000000001</v>
      </c>
      <c r="J1921">
        <v>80.113690000000005</v>
      </c>
      <c r="K1921">
        <v>8.7532800000000004E-3</v>
      </c>
      <c r="L1921">
        <v>9.1671600000000006E-3</v>
      </c>
      <c r="M1921">
        <v>3.97734E-2</v>
      </c>
      <c r="N1921" s="49">
        <v>-1.46312E-2</v>
      </c>
      <c r="O1921" s="49">
        <v>-6.5541150000000006E-2</v>
      </c>
      <c r="P1921" s="49">
        <v>-3.5711100000000003E-2</v>
      </c>
      <c r="Q1921" s="49">
        <v>-1.46312E-2</v>
      </c>
      <c r="R1921" s="49">
        <v>6.4486999999999999E-3</v>
      </c>
      <c r="S1921" s="49">
        <v>3.6278749999999998E-2</v>
      </c>
      <c r="T1921" s="49" t="s">
        <v>19</v>
      </c>
      <c r="W1921" s="7"/>
    </row>
    <row r="1922" spans="1:23" x14ac:dyDescent="0.25">
      <c r="A1922" s="49" t="str">
        <f t="shared" si="29"/>
        <v>41850Stockton3_11All</v>
      </c>
      <c r="B1922" s="7">
        <v>41850</v>
      </c>
      <c r="C1922">
        <v>11</v>
      </c>
      <c r="D1922" t="s">
        <v>15</v>
      </c>
      <c r="E1922">
        <v>1.1285615</v>
      </c>
      <c r="F1922">
        <v>1.1793807999999999</v>
      </c>
      <c r="G1922">
        <v>3</v>
      </c>
      <c r="H1922">
        <v>1450.08</v>
      </c>
      <c r="I1922">
        <v>14679.039000000001</v>
      </c>
      <c r="J1922">
        <v>83.892250000000004</v>
      </c>
      <c r="K1922">
        <v>1.034993E-2</v>
      </c>
      <c r="L1922">
        <v>1.090795E-2</v>
      </c>
      <c r="M1922">
        <v>4.7445899999999999E-2</v>
      </c>
      <c r="N1922" s="49">
        <v>-5.0819299999999998E-2</v>
      </c>
      <c r="O1922" s="49">
        <v>-0.11155005</v>
      </c>
      <c r="P1922" s="49">
        <v>-7.5965630000000006E-2</v>
      </c>
      <c r="Q1922" s="49">
        <v>-5.0819299999999998E-2</v>
      </c>
      <c r="R1922" s="49">
        <v>-2.567297E-2</v>
      </c>
      <c r="S1922" s="49">
        <v>9.9114500000000005E-3</v>
      </c>
      <c r="T1922" s="49" t="s">
        <v>19</v>
      </c>
      <c r="W1922" s="7"/>
    </row>
    <row r="1923" spans="1:23" x14ac:dyDescent="0.25">
      <c r="A1923" s="49" t="str">
        <f t="shared" ref="A1923:A1986" si="30">CONCATENATE(B1923,D1923,G1923,"_",C1923,T1923)</f>
        <v>41850Stockton3_22All</v>
      </c>
      <c r="B1923" s="7">
        <v>41850</v>
      </c>
      <c r="C1923">
        <v>22</v>
      </c>
      <c r="D1923" t="s">
        <v>15</v>
      </c>
      <c r="E1923">
        <v>2.4332462000000001</v>
      </c>
      <c r="F1923">
        <v>2.3302086000000002</v>
      </c>
      <c r="G1923">
        <v>3</v>
      </c>
      <c r="H1923">
        <v>1450.08</v>
      </c>
      <c r="I1923" s="49">
        <v>14679.039000000001</v>
      </c>
      <c r="J1923">
        <v>85.569109999999995</v>
      </c>
      <c r="K1923">
        <v>1.5662760000000001E-2</v>
      </c>
      <c r="L1923">
        <v>1.475681E-2</v>
      </c>
      <c r="M1923">
        <v>6.7913899999999999E-2</v>
      </c>
      <c r="N1923" s="49">
        <v>0.10303759999999999</v>
      </c>
      <c r="O1923" s="49">
        <v>1.610781E-2</v>
      </c>
      <c r="P1923" s="49">
        <v>6.7043229999999995E-2</v>
      </c>
      <c r="Q1923" s="49">
        <v>0.10303759999999999</v>
      </c>
      <c r="R1923" s="49">
        <v>0.13903197</v>
      </c>
      <c r="S1923" s="49">
        <v>0.18996739000000001</v>
      </c>
      <c r="T1923" s="49" t="s">
        <v>19</v>
      </c>
      <c r="W1923" s="7"/>
    </row>
    <row r="1924" spans="1:23" x14ac:dyDescent="0.25">
      <c r="A1924" s="49" t="str">
        <f t="shared" si="30"/>
        <v>41850Stockton3_12All</v>
      </c>
      <c r="B1924" s="7">
        <v>41850</v>
      </c>
      <c r="C1924">
        <v>12</v>
      </c>
      <c r="D1924" t="s">
        <v>15</v>
      </c>
      <c r="E1924">
        <v>1.3502396999999999</v>
      </c>
      <c r="F1924">
        <v>1.3361569</v>
      </c>
      <c r="G1924">
        <v>3</v>
      </c>
      <c r="H1924">
        <v>1450.08</v>
      </c>
      <c r="I1924" s="49">
        <v>14679.039000000001</v>
      </c>
      <c r="J1924">
        <v>86.601089999999999</v>
      </c>
      <c r="K1924">
        <v>1.2072930000000001E-2</v>
      </c>
      <c r="L1924">
        <v>1.1685640000000001E-2</v>
      </c>
      <c r="M1924">
        <v>5.3023800000000003E-2</v>
      </c>
      <c r="N1924" s="49">
        <v>1.4082799999999999E-2</v>
      </c>
      <c r="O1924" s="49">
        <v>-5.3787660000000001E-2</v>
      </c>
      <c r="P1924" s="49">
        <v>-1.4019810000000001E-2</v>
      </c>
      <c r="Q1924" s="49">
        <v>1.4082799999999999E-2</v>
      </c>
      <c r="R1924" s="49">
        <v>4.218541E-2</v>
      </c>
      <c r="S1924" s="49">
        <v>8.195326E-2</v>
      </c>
      <c r="T1924" s="49" t="s">
        <v>19</v>
      </c>
      <c r="W1924" s="7"/>
    </row>
    <row r="1925" spans="1:23" x14ac:dyDescent="0.25">
      <c r="A1925" s="49" t="str">
        <f t="shared" si="30"/>
        <v>41850Stockton3_21All</v>
      </c>
      <c r="B1925" s="7">
        <v>41850</v>
      </c>
      <c r="C1925">
        <v>21</v>
      </c>
      <c r="D1925" t="s">
        <v>15</v>
      </c>
      <c r="E1925">
        <v>2.6760085999999998</v>
      </c>
      <c r="F1925">
        <v>2.6617989</v>
      </c>
      <c r="G1925">
        <v>3</v>
      </c>
      <c r="H1925">
        <v>1450.08</v>
      </c>
      <c r="I1925" s="49">
        <v>14679.039000000001</v>
      </c>
      <c r="J1925">
        <v>88.929910000000007</v>
      </c>
      <c r="K1925">
        <v>1.6076179999999999E-2</v>
      </c>
      <c r="L1925">
        <v>1.5978780000000001E-2</v>
      </c>
      <c r="M1925">
        <v>7.1527099999999996E-2</v>
      </c>
      <c r="N1925" s="49">
        <v>1.42097E-2</v>
      </c>
      <c r="O1925" s="49">
        <v>-7.7344990000000002E-2</v>
      </c>
      <c r="P1925" s="49">
        <v>-2.3699660000000001E-2</v>
      </c>
      <c r="Q1925" s="49">
        <v>1.42097E-2</v>
      </c>
      <c r="R1925" s="49">
        <v>5.2119060000000002E-2</v>
      </c>
      <c r="S1925" s="49">
        <v>0.10576439</v>
      </c>
      <c r="T1925" s="49" t="s">
        <v>19</v>
      </c>
      <c r="W1925" s="7"/>
    </row>
    <row r="1926" spans="1:23" x14ac:dyDescent="0.25">
      <c r="A1926" s="49" t="str">
        <f t="shared" si="30"/>
        <v>41850Stockton3_13All</v>
      </c>
      <c r="B1926" s="7">
        <v>41850</v>
      </c>
      <c r="C1926">
        <v>13</v>
      </c>
      <c r="D1926" t="s">
        <v>15</v>
      </c>
      <c r="E1926">
        <v>1.7238448</v>
      </c>
      <c r="F1926">
        <v>1.5023823000000001</v>
      </c>
      <c r="G1926">
        <v>3</v>
      </c>
      <c r="H1926">
        <v>1450.08</v>
      </c>
      <c r="I1926" s="49">
        <v>14679.039000000001</v>
      </c>
      <c r="J1926">
        <v>90.892099999999999</v>
      </c>
      <c r="K1926">
        <v>1.4285600000000001E-2</v>
      </c>
      <c r="L1926">
        <v>1.1919030000000001E-2</v>
      </c>
      <c r="M1926">
        <v>5.8728000000000002E-2</v>
      </c>
      <c r="N1926" s="49">
        <v>0.22146250000000001</v>
      </c>
      <c r="O1926" s="49">
        <v>0.14629065999999999</v>
      </c>
      <c r="P1926" s="49">
        <v>0.19033665999999999</v>
      </c>
      <c r="Q1926" s="49">
        <v>0.22146250000000001</v>
      </c>
      <c r="R1926" s="49">
        <v>0.25258834000000002</v>
      </c>
      <c r="S1926" s="49">
        <v>0.29663434</v>
      </c>
      <c r="T1926" s="49" t="s">
        <v>19</v>
      </c>
      <c r="W1926" s="7"/>
    </row>
    <row r="1927" spans="1:23" x14ac:dyDescent="0.25">
      <c r="A1927" s="49" t="str">
        <f t="shared" si="30"/>
        <v>41850Stockton3_20All</v>
      </c>
      <c r="B1927" s="7">
        <v>41850</v>
      </c>
      <c r="C1927">
        <v>20</v>
      </c>
      <c r="D1927" t="s">
        <v>15</v>
      </c>
      <c r="E1927">
        <v>2.9569831999999998</v>
      </c>
      <c r="F1927">
        <v>2.9006259999999999</v>
      </c>
      <c r="G1927">
        <v>3</v>
      </c>
      <c r="H1927">
        <v>1450.08</v>
      </c>
      <c r="I1927" s="49">
        <v>14679.039000000001</v>
      </c>
      <c r="J1927">
        <v>93.429990000000004</v>
      </c>
      <c r="K1927">
        <v>1.6542850000000001E-2</v>
      </c>
      <c r="L1927">
        <v>1.690266E-2</v>
      </c>
      <c r="M1927">
        <v>7.4630299999999997E-2</v>
      </c>
      <c r="N1927" s="49">
        <v>5.6357200000000003E-2</v>
      </c>
      <c r="O1927" s="49">
        <v>-3.9169580000000002E-2</v>
      </c>
      <c r="P1927" s="49">
        <v>1.6803140000000001E-2</v>
      </c>
      <c r="Q1927" s="49">
        <v>5.6357200000000003E-2</v>
      </c>
      <c r="R1927" s="49">
        <v>9.5911259999999998E-2</v>
      </c>
      <c r="S1927" s="49">
        <v>0.15188398</v>
      </c>
      <c r="T1927" s="49" t="s">
        <v>19</v>
      </c>
      <c r="W1927" s="7"/>
    </row>
    <row r="1928" spans="1:23" x14ac:dyDescent="0.25">
      <c r="A1928" s="49" t="str">
        <f t="shared" si="30"/>
        <v>41850Stockton3_10All</v>
      </c>
      <c r="B1928" s="7">
        <v>41850</v>
      </c>
      <c r="C1928">
        <v>10</v>
      </c>
      <c r="D1928" t="s">
        <v>15</v>
      </c>
      <c r="E1928">
        <v>1.0052335999999999</v>
      </c>
      <c r="F1928">
        <v>1.0236333</v>
      </c>
      <c r="G1928">
        <v>3</v>
      </c>
      <c r="H1928">
        <v>1450.08</v>
      </c>
      <c r="I1928" s="49">
        <v>14679.039000000001</v>
      </c>
      <c r="J1928">
        <v>80.113690000000005</v>
      </c>
      <c r="K1928">
        <v>8.7532800000000004E-3</v>
      </c>
      <c r="L1928">
        <v>9.2076499999999995E-3</v>
      </c>
      <c r="M1928">
        <v>4.0086499999999997E-2</v>
      </c>
      <c r="N1928" s="49">
        <v>-1.8399700000000001E-2</v>
      </c>
      <c r="O1928" s="49">
        <v>-6.9710419999999995E-2</v>
      </c>
      <c r="P1928" s="49">
        <v>-3.9645550000000002E-2</v>
      </c>
      <c r="Q1928" s="49">
        <v>-1.8399700000000001E-2</v>
      </c>
      <c r="R1928" s="49">
        <v>2.84614E-3</v>
      </c>
      <c r="S1928" s="49">
        <v>3.2911019999999999E-2</v>
      </c>
      <c r="T1928" s="49" t="s">
        <v>19</v>
      </c>
      <c r="W1928" s="7"/>
    </row>
    <row r="1929" spans="1:23" x14ac:dyDescent="0.25">
      <c r="A1929" s="49" t="str">
        <f t="shared" si="30"/>
        <v>41850Stockton3_2All</v>
      </c>
      <c r="B1929" s="7">
        <v>41850</v>
      </c>
      <c r="C1929">
        <v>2</v>
      </c>
      <c r="D1929" t="s">
        <v>15</v>
      </c>
      <c r="E1929">
        <v>0.97462095999999998</v>
      </c>
      <c r="F1929">
        <v>0.91692815000000005</v>
      </c>
      <c r="G1929">
        <v>3</v>
      </c>
      <c r="H1929">
        <v>1450.08</v>
      </c>
      <c r="I1929" s="49">
        <v>14679.039000000001</v>
      </c>
      <c r="J1929">
        <v>77.56859</v>
      </c>
      <c r="K1929">
        <v>8.8739800000000001E-3</v>
      </c>
      <c r="L1929">
        <v>7.9838200000000008E-3</v>
      </c>
      <c r="M1929">
        <v>3.7675E-2</v>
      </c>
      <c r="N1929" s="49">
        <v>5.7692809999999997E-2</v>
      </c>
      <c r="O1929" s="49">
        <v>9.4688099999999994E-3</v>
      </c>
      <c r="P1929" s="49">
        <v>3.7725059999999998E-2</v>
      </c>
      <c r="Q1929" s="49">
        <v>5.7692809999999997E-2</v>
      </c>
      <c r="R1929" s="49">
        <v>7.7660560000000003E-2</v>
      </c>
      <c r="S1929" s="49">
        <v>0.10591681</v>
      </c>
      <c r="T1929" s="49" t="s">
        <v>19</v>
      </c>
      <c r="W1929" s="7"/>
    </row>
    <row r="1930" spans="1:23" x14ac:dyDescent="0.25">
      <c r="A1930" s="49" t="str">
        <f t="shared" si="30"/>
        <v>41850Stockton3_1All</v>
      </c>
      <c r="B1930" s="7">
        <v>41850</v>
      </c>
      <c r="C1930">
        <v>1</v>
      </c>
      <c r="D1930" t="s">
        <v>15</v>
      </c>
      <c r="E1930">
        <v>1.1433853</v>
      </c>
      <c r="F1930">
        <v>1.0884068</v>
      </c>
      <c r="G1930">
        <v>3</v>
      </c>
      <c r="H1930">
        <v>1450.08</v>
      </c>
      <c r="I1930" s="49">
        <v>14679.039000000001</v>
      </c>
      <c r="J1930">
        <v>80.651060000000001</v>
      </c>
      <c r="K1930">
        <v>1.014002E-2</v>
      </c>
      <c r="L1930">
        <v>9.1556099999999998E-3</v>
      </c>
      <c r="M1930">
        <v>4.3118999999999998E-2</v>
      </c>
      <c r="N1930" s="49">
        <v>5.49785E-2</v>
      </c>
      <c r="O1930" s="49">
        <v>-2.1382000000000001E-4</v>
      </c>
      <c r="P1930" s="49">
        <v>3.2125430000000003E-2</v>
      </c>
      <c r="Q1930" s="49">
        <v>5.49785E-2</v>
      </c>
      <c r="R1930" s="49">
        <v>7.7831570000000003E-2</v>
      </c>
      <c r="S1930" s="49">
        <v>0.11017082</v>
      </c>
      <c r="T1930" s="49" t="s">
        <v>19</v>
      </c>
      <c r="W1930" s="7"/>
    </row>
    <row r="1931" spans="1:23" x14ac:dyDescent="0.25">
      <c r="A1931" s="49" t="str">
        <f t="shared" si="30"/>
        <v>41850Stockton3_4All</v>
      </c>
      <c r="B1931" s="7">
        <v>41850</v>
      </c>
      <c r="C1931">
        <v>4</v>
      </c>
      <c r="D1931" t="s">
        <v>15</v>
      </c>
      <c r="E1931">
        <v>0.77653603999999998</v>
      </c>
      <c r="F1931">
        <v>0.77875105</v>
      </c>
      <c r="G1931">
        <v>3</v>
      </c>
      <c r="H1931">
        <v>1450.08</v>
      </c>
      <c r="I1931" s="49">
        <v>14679.039000000001</v>
      </c>
      <c r="J1931">
        <v>77.221149999999994</v>
      </c>
      <c r="K1931">
        <v>7.02106E-3</v>
      </c>
      <c r="L1931">
        <v>6.84361E-3</v>
      </c>
      <c r="M1931">
        <v>3.09409E-2</v>
      </c>
      <c r="N1931" s="49">
        <v>-2.2150099999999999E-3</v>
      </c>
      <c r="O1931" s="49">
        <v>-4.181936E-2</v>
      </c>
      <c r="P1931" s="49">
        <v>-1.8613689999999999E-2</v>
      </c>
      <c r="Q1931" s="49">
        <v>-2.2150099999999999E-3</v>
      </c>
      <c r="R1931" s="49">
        <v>1.4183670000000001E-2</v>
      </c>
      <c r="S1931" s="49">
        <v>3.738934E-2</v>
      </c>
      <c r="T1931" s="49" t="s">
        <v>19</v>
      </c>
      <c r="W1931" s="7"/>
    </row>
    <row r="1932" spans="1:23" x14ac:dyDescent="0.25">
      <c r="A1932" s="49" t="str">
        <f t="shared" si="30"/>
        <v>41850Stockton3_23All</v>
      </c>
      <c r="B1932" s="7">
        <v>41850</v>
      </c>
      <c r="C1932">
        <v>23</v>
      </c>
      <c r="D1932" t="s">
        <v>15</v>
      </c>
      <c r="E1932">
        <v>1.9143398</v>
      </c>
      <c r="F1932">
        <v>1.9108676</v>
      </c>
      <c r="G1932">
        <v>3</v>
      </c>
      <c r="H1932">
        <v>1450.08</v>
      </c>
      <c r="I1932" s="49">
        <v>14679.039000000001</v>
      </c>
      <c r="J1932">
        <v>82.860200000000006</v>
      </c>
      <c r="K1932">
        <v>1.396088E-2</v>
      </c>
      <c r="L1932">
        <v>1.3665190000000001E-2</v>
      </c>
      <c r="M1932">
        <v>6.16494E-2</v>
      </c>
      <c r="N1932" s="49">
        <v>3.4721999999999999E-3</v>
      </c>
      <c r="O1932" s="49">
        <v>-7.5439030000000004E-2</v>
      </c>
      <c r="P1932" s="49">
        <v>-2.9201979999999999E-2</v>
      </c>
      <c r="Q1932" s="49">
        <v>3.4721999999999999E-3</v>
      </c>
      <c r="R1932" s="49">
        <v>3.6146379999999999E-2</v>
      </c>
      <c r="S1932" s="49">
        <v>8.2383429999999994E-2</v>
      </c>
      <c r="T1932" s="49" t="s">
        <v>19</v>
      </c>
      <c r="W1932" s="7"/>
    </row>
    <row r="1933" spans="1:23" x14ac:dyDescent="0.25">
      <c r="A1933" s="49" t="str">
        <f t="shared" si="30"/>
        <v>41850Stockton3_15All</v>
      </c>
      <c r="B1933" s="7">
        <v>41850</v>
      </c>
      <c r="C1933">
        <v>15</v>
      </c>
      <c r="D1933" t="s">
        <v>15</v>
      </c>
      <c r="E1933">
        <v>2.3637481</v>
      </c>
      <c r="F1933">
        <v>2.3739374</v>
      </c>
      <c r="G1933">
        <v>3</v>
      </c>
      <c r="H1933">
        <v>1450.08</v>
      </c>
      <c r="I1933" s="49">
        <v>14679.039000000001</v>
      </c>
      <c r="J1933">
        <v>95.556659999999994</v>
      </c>
      <c r="K1933">
        <v>1.6633820000000001E-2</v>
      </c>
      <c r="L1933">
        <v>1.660994E-2</v>
      </c>
      <c r="M1933">
        <v>7.4178800000000003E-2</v>
      </c>
      <c r="N1933" s="49">
        <v>-1.01893E-2</v>
      </c>
      <c r="O1933" s="49">
        <v>-0.10513815999999999</v>
      </c>
      <c r="P1933" s="49">
        <v>-4.9504060000000003E-2</v>
      </c>
      <c r="Q1933" s="49">
        <v>-1.01893E-2</v>
      </c>
      <c r="R1933" s="49">
        <v>2.9125459999999999E-2</v>
      </c>
      <c r="S1933" s="49">
        <v>8.4759559999999998E-2</v>
      </c>
      <c r="T1933" s="49" t="s">
        <v>19</v>
      </c>
      <c r="W1933" s="7"/>
    </row>
    <row r="1934" spans="1:23" x14ac:dyDescent="0.25">
      <c r="A1934" s="49" t="str">
        <f t="shared" si="30"/>
        <v>41850Stockton3_19All</v>
      </c>
      <c r="B1934" s="7">
        <v>41850</v>
      </c>
      <c r="C1934">
        <v>19</v>
      </c>
      <c r="D1934" t="s">
        <v>15</v>
      </c>
      <c r="E1934">
        <v>3.1765876</v>
      </c>
      <c r="F1934">
        <v>3.0361956999999999</v>
      </c>
      <c r="G1934">
        <v>3</v>
      </c>
      <c r="H1934">
        <v>1450.08</v>
      </c>
      <c r="I1934" s="49">
        <v>14679.039000000001</v>
      </c>
      <c r="J1934">
        <v>96.929990000000004</v>
      </c>
      <c r="K1934">
        <v>1.7412170000000001E-2</v>
      </c>
      <c r="L1934">
        <v>1.7268889999999999E-2</v>
      </c>
      <c r="M1934">
        <v>7.7387499999999998E-2</v>
      </c>
      <c r="N1934" s="49">
        <v>0.14039189999999999</v>
      </c>
      <c r="O1934" s="49">
        <v>4.1335900000000002E-2</v>
      </c>
      <c r="P1934" s="49">
        <v>9.9376530000000005E-2</v>
      </c>
      <c r="Q1934" s="49">
        <v>0.14039189999999999</v>
      </c>
      <c r="R1934" s="49">
        <v>0.18140728</v>
      </c>
      <c r="S1934" s="49">
        <v>0.23944789999999999</v>
      </c>
      <c r="T1934" s="49" t="s">
        <v>19</v>
      </c>
      <c r="W1934" s="7"/>
    </row>
    <row r="1935" spans="1:23" x14ac:dyDescent="0.25">
      <c r="A1935" s="49" t="str">
        <f t="shared" si="30"/>
        <v>41850Stockton3_8All</v>
      </c>
      <c r="B1935" s="7">
        <v>41850</v>
      </c>
      <c r="C1935">
        <v>8</v>
      </c>
      <c r="D1935" t="s">
        <v>15</v>
      </c>
      <c r="E1935">
        <v>0.88354858000000003</v>
      </c>
      <c r="F1935">
        <v>0.84448011000000001</v>
      </c>
      <c r="G1935">
        <v>3</v>
      </c>
      <c r="H1935">
        <v>1450.08</v>
      </c>
      <c r="I1935" s="49">
        <v>14679.039000000001</v>
      </c>
      <c r="J1935">
        <v>73.8476</v>
      </c>
      <c r="K1935">
        <v>7.5449499999999999E-3</v>
      </c>
      <c r="L1935">
        <v>6.8541000000000001E-3</v>
      </c>
      <c r="M1935">
        <v>3.2171699999999998E-2</v>
      </c>
      <c r="N1935" s="49">
        <v>3.9068470000000001E-2</v>
      </c>
      <c r="O1935" s="49">
        <v>-2.1113099999999999E-3</v>
      </c>
      <c r="P1935" s="49">
        <v>2.2017470000000001E-2</v>
      </c>
      <c r="Q1935" s="49">
        <v>3.9068470000000001E-2</v>
      </c>
      <c r="R1935" s="49">
        <v>5.6119469999999998E-2</v>
      </c>
      <c r="S1935" s="49">
        <v>8.0248249999999993E-2</v>
      </c>
      <c r="T1935" s="49" t="s">
        <v>19</v>
      </c>
      <c r="W1935" s="7"/>
    </row>
    <row r="1936" spans="1:23" x14ac:dyDescent="0.25">
      <c r="A1936" s="49" t="str">
        <f t="shared" si="30"/>
        <v>41850Stockton3_3All</v>
      </c>
      <c r="B1936" s="7">
        <v>41850</v>
      </c>
      <c r="C1936">
        <v>3</v>
      </c>
      <c r="D1936" t="s">
        <v>15</v>
      </c>
      <c r="E1936">
        <v>0.84290083999999998</v>
      </c>
      <c r="F1936">
        <v>0.82336914000000005</v>
      </c>
      <c r="G1936">
        <v>3</v>
      </c>
      <c r="H1936">
        <v>1450.08</v>
      </c>
      <c r="I1936" s="49">
        <v>14679.039000000001</v>
      </c>
      <c r="J1936">
        <v>77.651439999999994</v>
      </c>
      <c r="K1936">
        <v>7.8499799999999995E-3</v>
      </c>
      <c r="L1936">
        <v>7.2119300000000001E-3</v>
      </c>
      <c r="M1936">
        <v>3.36435E-2</v>
      </c>
      <c r="N1936" s="49">
        <v>1.9531699999999999E-2</v>
      </c>
      <c r="O1936" s="49">
        <v>-2.3531980000000001E-2</v>
      </c>
      <c r="P1936" s="49">
        <v>1.70064E-3</v>
      </c>
      <c r="Q1936" s="49">
        <v>1.9531699999999999E-2</v>
      </c>
      <c r="R1936" s="49">
        <v>3.736275E-2</v>
      </c>
      <c r="S1936" s="49">
        <v>6.2595380000000006E-2</v>
      </c>
      <c r="T1936" s="49" t="s">
        <v>19</v>
      </c>
      <c r="W1936" s="7"/>
    </row>
    <row r="1937" spans="1:23" x14ac:dyDescent="0.25">
      <c r="A1937" s="49" t="str">
        <f t="shared" si="30"/>
        <v>41850Stockton3_6All</v>
      </c>
      <c r="B1937" s="7">
        <v>41850</v>
      </c>
      <c r="C1937">
        <v>6</v>
      </c>
      <c r="D1937" t="s">
        <v>15</v>
      </c>
      <c r="E1937">
        <v>0.76037566999999995</v>
      </c>
      <c r="F1937">
        <v>0.73613017999999997</v>
      </c>
      <c r="G1937">
        <v>3</v>
      </c>
      <c r="H1937">
        <v>1450.08</v>
      </c>
      <c r="I1937" s="49">
        <v>14679.039000000001</v>
      </c>
      <c r="J1937">
        <v>72.860349999999997</v>
      </c>
      <c r="K1937">
        <v>6.5760000000000002E-3</v>
      </c>
      <c r="L1937">
        <v>5.7364699999999996E-3</v>
      </c>
      <c r="M1937">
        <v>2.75438E-2</v>
      </c>
      <c r="N1937" s="49">
        <v>2.4245490000000001E-2</v>
      </c>
      <c r="O1937" s="49">
        <v>-1.1010570000000001E-2</v>
      </c>
      <c r="P1937" s="49">
        <v>9.6472799999999994E-3</v>
      </c>
      <c r="Q1937" s="49">
        <v>2.4245490000000001E-2</v>
      </c>
      <c r="R1937" s="49">
        <v>3.8843700000000002E-2</v>
      </c>
      <c r="S1937" s="49">
        <v>5.950155E-2</v>
      </c>
      <c r="T1937" s="49" t="s">
        <v>19</v>
      </c>
      <c r="W1937" s="7"/>
    </row>
    <row r="1938" spans="1:23" x14ac:dyDescent="0.25">
      <c r="A1938" s="49" t="str">
        <f t="shared" si="30"/>
        <v>41850Stockton3_14All</v>
      </c>
      <c r="B1938" s="7">
        <v>41850</v>
      </c>
      <c r="C1938">
        <v>14</v>
      </c>
      <c r="D1938" t="s">
        <v>15</v>
      </c>
      <c r="E1938">
        <v>2.0473490999999999</v>
      </c>
      <c r="F1938">
        <v>2.1355881000000001</v>
      </c>
      <c r="G1938">
        <v>3</v>
      </c>
      <c r="H1938">
        <v>1450.08</v>
      </c>
      <c r="I1938" s="49">
        <v>14679.039000000001</v>
      </c>
      <c r="J1938">
        <v>94.335139999999996</v>
      </c>
      <c r="K1938">
        <v>1.5488500000000001E-2</v>
      </c>
      <c r="L1938">
        <v>1.5995530000000001E-2</v>
      </c>
      <c r="M1938">
        <v>7.0257200000000006E-2</v>
      </c>
      <c r="N1938" s="49">
        <v>-8.8238999999999998E-2</v>
      </c>
      <c r="O1938" s="49">
        <v>-0.17816821999999999</v>
      </c>
      <c r="P1938" s="49">
        <v>-0.12547532</v>
      </c>
      <c r="Q1938" s="49">
        <v>-8.8238999999999998E-2</v>
      </c>
      <c r="R1938" s="49">
        <v>-5.1002680000000002E-2</v>
      </c>
      <c r="S1938" s="49">
        <v>1.6902200000000001E-3</v>
      </c>
      <c r="T1938" s="49" t="s">
        <v>19</v>
      </c>
      <c r="W1938" s="7"/>
    </row>
    <row r="1939" spans="1:23" x14ac:dyDescent="0.25">
      <c r="A1939" s="49" t="str">
        <f t="shared" si="30"/>
        <v>41850Stockton3_5All</v>
      </c>
      <c r="B1939" s="7">
        <v>41850</v>
      </c>
      <c r="C1939">
        <v>5</v>
      </c>
      <c r="D1939" t="s">
        <v>15</v>
      </c>
      <c r="E1939">
        <v>0.74453298000000001</v>
      </c>
      <c r="F1939">
        <v>0.71904234</v>
      </c>
      <c r="G1939">
        <v>3</v>
      </c>
      <c r="H1939">
        <v>1450.08</v>
      </c>
      <c r="I1939" s="49">
        <v>14679.039000000001</v>
      </c>
      <c r="J1939">
        <v>74.29101</v>
      </c>
      <c r="K1939">
        <v>6.4109800000000002E-3</v>
      </c>
      <c r="L1939">
        <v>5.9599700000000002E-3</v>
      </c>
      <c r="M1939">
        <v>2.7625799999999999E-2</v>
      </c>
      <c r="N1939" s="49">
        <v>2.5490639999999998E-2</v>
      </c>
      <c r="O1939" s="49">
        <v>-9.8703799999999998E-3</v>
      </c>
      <c r="P1939" s="49">
        <v>1.0848969999999999E-2</v>
      </c>
      <c r="Q1939" s="49">
        <v>2.5490639999999998E-2</v>
      </c>
      <c r="R1939" s="49">
        <v>4.0132309999999997E-2</v>
      </c>
      <c r="S1939" s="49">
        <v>6.0851660000000002E-2</v>
      </c>
      <c r="T1939" s="49" t="s">
        <v>19</v>
      </c>
      <c r="W1939" s="7"/>
    </row>
    <row r="1940" spans="1:23" x14ac:dyDescent="0.25">
      <c r="A1940" s="49" t="str">
        <f t="shared" si="30"/>
        <v>41850Stockton3_16All</v>
      </c>
      <c r="B1940" s="7">
        <v>41850</v>
      </c>
      <c r="C1940">
        <v>16</v>
      </c>
      <c r="D1940" t="s">
        <v>15</v>
      </c>
      <c r="E1940">
        <v>2.6516177000000001</v>
      </c>
      <c r="F1940">
        <v>2.6639525000000002</v>
      </c>
      <c r="G1940">
        <v>3</v>
      </c>
      <c r="H1940">
        <v>1450.08</v>
      </c>
      <c r="I1940" s="49">
        <v>14679.039000000001</v>
      </c>
      <c r="J1940">
        <v>97.847750000000005</v>
      </c>
      <c r="K1940">
        <v>1.7388339999999999E-2</v>
      </c>
      <c r="L1940">
        <v>1.7474770000000001E-2</v>
      </c>
      <c r="M1940">
        <v>7.77915E-2</v>
      </c>
      <c r="N1940" s="49">
        <v>-1.23348E-2</v>
      </c>
      <c r="O1940" s="49">
        <v>-0.11190791999999999</v>
      </c>
      <c r="P1940" s="49">
        <v>-5.3564300000000002E-2</v>
      </c>
      <c r="Q1940" s="49">
        <v>-1.23348E-2</v>
      </c>
      <c r="R1940" s="49">
        <v>2.8894690000000001E-2</v>
      </c>
      <c r="S1940" s="49">
        <v>8.7238319999999994E-2</v>
      </c>
      <c r="T1940" s="49" t="s">
        <v>19</v>
      </c>
      <c r="W1940" s="7"/>
    </row>
    <row r="1941" spans="1:23" x14ac:dyDescent="0.25">
      <c r="A1941" s="49" t="str">
        <f t="shared" si="30"/>
        <v>41850Stockton3_7All</v>
      </c>
      <c r="B1941" s="7">
        <v>41850</v>
      </c>
      <c r="C1941">
        <v>7</v>
      </c>
      <c r="D1941" t="s">
        <v>15</v>
      </c>
      <c r="E1941">
        <v>0.80566013999999997</v>
      </c>
      <c r="F1941">
        <v>0.7899988</v>
      </c>
      <c r="G1941">
        <v>3</v>
      </c>
      <c r="H1941">
        <v>1450.08</v>
      </c>
      <c r="I1941" s="49">
        <v>14679.039000000001</v>
      </c>
      <c r="J1941">
        <v>71.499470000000002</v>
      </c>
      <c r="K1941">
        <v>7.0092599999999998E-3</v>
      </c>
      <c r="L1941">
        <v>6.1516799999999996E-3</v>
      </c>
      <c r="M1941">
        <v>2.9435599999999999E-2</v>
      </c>
      <c r="N1941" s="49">
        <v>1.5661339999999999E-2</v>
      </c>
      <c r="O1941" s="49">
        <v>-2.2016230000000001E-2</v>
      </c>
      <c r="P1941" s="49">
        <v>6.0470000000000002E-5</v>
      </c>
      <c r="Q1941" s="49">
        <v>1.5661339999999999E-2</v>
      </c>
      <c r="R1941" s="49">
        <v>3.1262209999999999E-2</v>
      </c>
      <c r="S1941" s="49">
        <v>5.3338910000000003E-2</v>
      </c>
      <c r="T1941" s="49" t="s">
        <v>19</v>
      </c>
      <c r="W1941" s="7"/>
    </row>
    <row r="1942" spans="1:23" x14ac:dyDescent="0.25">
      <c r="A1942" s="49" t="str">
        <f t="shared" si="30"/>
        <v>41850Stockton3_9All</v>
      </c>
      <c r="B1942" s="7">
        <v>41850</v>
      </c>
      <c r="C1942">
        <v>9</v>
      </c>
      <c r="D1942" t="s">
        <v>15</v>
      </c>
      <c r="E1942">
        <v>0.91002395000000003</v>
      </c>
      <c r="F1942">
        <v>0.93236306000000002</v>
      </c>
      <c r="G1942">
        <v>3</v>
      </c>
      <c r="H1942">
        <v>1450.08</v>
      </c>
      <c r="I1942" s="49">
        <v>14679.039000000001</v>
      </c>
      <c r="J1942">
        <v>76.543980000000005</v>
      </c>
      <c r="K1942">
        <v>7.4422400000000001E-3</v>
      </c>
      <c r="L1942">
        <v>8.3251499999999999E-3</v>
      </c>
      <c r="M1942">
        <v>3.5230900000000002E-2</v>
      </c>
      <c r="N1942" s="49">
        <v>-2.2339109999999999E-2</v>
      </c>
      <c r="O1942" s="49">
        <v>-6.7434659999999993E-2</v>
      </c>
      <c r="P1942" s="49">
        <v>-4.1011489999999998E-2</v>
      </c>
      <c r="Q1942" s="49">
        <v>-2.2339109999999999E-2</v>
      </c>
      <c r="R1942" s="49">
        <v>-3.66673E-3</v>
      </c>
      <c r="S1942" s="49">
        <v>2.2756439999999999E-2</v>
      </c>
      <c r="T1942" s="49" t="s">
        <v>19</v>
      </c>
      <c r="W1942" s="7"/>
    </row>
    <row r="1943" spans="1:23" x14ac:dyDescent="0.25">
      <c r="A1943" s="49" t="str">
        <f t="shared" si="30"/>
        <v>41850Stockton3_24All</v>
      </c>
      <c r="B1943" s="7">
        <v>41850</v>
      </c>
      <c r="C1943">
        <v>24</v>
      </c>
      <c r="D1943" t="s">
        <v>15</v>
      </c>
      <c r="E1943">
        <v>1.4747391000000001</v>
      </c>
      <c r="F1943">
        <v>1.5116887000000001</v>
      </c>
      <c r="G1943">
        <v>3</v>
      </c>
      <c r="H1943">
        <v>1450.08</v>
      </c>
      <c r="I1943" s="49">
        <v>14679.039000000001</v>
      </c>
      <c r="J1943">
        <v>79.638530000000003</v>
      </c>
      <c r="K1943">
        <v>1.185687E-2</v>
      </c>
      <c r="L1943">
        <v>1.1838059999999999E-2</v>
      </c>
      <c r="M1943">
        <v>5.2872000000000002E-2</v>
      </c>
      <c r="N1943" s="49">
        <v>-3.6949599999999999E-2</v>
      </c>
      <c r="O1943" s="49">
        <v>-0.10462576</v>
      </c>
      <c r="P1943" s="49">
        <v>-6.4971760000000003E-2</v>
      </c>
      <c r="Q1943" s="49">
        <v>-3.6949599999999999E-2</v>
      </c>
      <c r="R1943" s="49">
        <v>-8.92744E-3</v>
      </c>
      <c r="S1943" s="49">
        <v>3.072656E-2</v>
      </c>
      <c r="T1943" s="49" t="s">
        <v>19</v>
      </c>
      <c r="W1943" s="7"/>
    </row>
    <row r="1944" spans="1:23" x14ac:dyDescent="0.25">
      <c r="A1944" s="49" t="str">
        <f t="shared" si="30"/>
        <v>41850Stockton3_17All</v>
      </c>
      <c r="B1944" s="7">
        <v>41850</v>
      </c>
      <c r="C1944">
        <v>17</v>
      </c>
      <c r="D1944" t="s">
        <v>15</v>
      </c>
      <c r="E1944">
        <v>2.9651659000000001</v>
      </c>
      <c r="F1944">
        <v>2.9002037999999999</v>
      </c>
      <c r="G1944">
        <v>3</v>
      </c>
      <c r="H1944">
        <v>1450.08</v>
      </c>
      <c r="I1944" s="49">
        <v>14679.039000000001</v>
      </c>
      <c r="J1944">
        <v>99.138900000000007</v>
      </c>
      <c r="K1944">
        <v>1.7855619999999999E-2</v>
      </c>
      <c r="L1944">
        <v>1.7750789999999999E-2</v>
      </c>
      <c r="M1944">
        <v>7.94517E-2</v>
      </c>
      <c r="N1944" s="49">
        <v>6.4962099999999995E-2</v>
      </c>
      <c r="O1944" s="49">
        <v>-3.6736079999999997E-2</v>
      </c>
      <c r="P1944" s="49">
        <v>2.28527E-2</v>
      </c>
      <c r="Q1944" s="49">
        <v>6.4962099999999995E-2</v>
      </c>
      <c r="R1944" s="49">
        <v>0.1070715</v>
      </c>
      <c r="S1944" s="49">
        <v>0.16666027999999999</v>
      </c>
      <c r="T1944" s="49" t="s">
        <v>19</v>
      </c>
    </row>
    <row r="1945" spans="1:23" x14ac:dyDescent="0.25">
      <c r="A1945" s="49" t="str">
        <f t="shared" si="30"/>
        <v>41850Stockton3_18All</v>
      </c>
      <c r="B1945" s="7">
        <v>41850</v>
      </c>
      <c r="C1945">
        <v>18</v>
      </c>
      <c r="D1945" t="s">
        <v>15</v>
      </c>
      <c r="E1945">
        <v>3.1881572</v>
      </c>
      <c r="F1945">
        <v>3.0208672999999999</v>
      </c>
      <c r="G1945">
        <v>3</v>
      </c>
      <c r="H1945">
        <v>1450.08</v>
      </c>
      <c r="I1945" s="49">
        <v>14679.039000000001</v>
      </c>
      <c r="J1945">
        <v>97.778180000000006</v>
      </c>
      <c r="K1945">
        <v>1.7935300000000001E-2</v>
      </c>
      <c r="L1945">
        <v>1.7394199999999999E-2</v>
      </c>
      <c r="M1945">
        <v>7.8846100000000002E-2</v>
      </c>
      <c r="N1945" s="49">
        <v>0.16728989999999999</v>
      </c>
      <c r="O1945" s="49">
        <v>6.6366889999999998E-2</v>
      </c>
      <c r="P1945" s="49">
        <v>0.12550147</v>
      </c>
      <c r="Q1945" s="49">
        <v>0.16728989999999999</v>
      </c>
      <c r="R1945" s="49">
        <v>0.20907833000000001</v>
      </c>
      <c r="S1945" s="49">
        <v>0.26821291000000003</v>
      </c>
      <c r="T1945" s="49" t="s">
        <v>19</v>
      </c>
    </row>
    <row r="1946" spans="1:23" x14ac:dyDescent="0.25">
      <c r="A1946" s="49" t="str">
        <f t="shared" si="30"/>
        <v>41850Stockton4_7All</v>
      </c>
      <c r="B1946" s="7">
        <v>41850</v>
      </c>
      <c r="C1946">
        <v>7</v>
      </c>
      <c r="D1946" t="s">
        <v>15</v>
      </c>
      <c r="E1946">
        <v>0.80566013999999997</v>
      </c>
      <c r="F1946">
        <v>0.79601538999999999</v>
      </c>
      <c r="G1946">
        <v>4</v>
      </c>
      <c r="H1946">
        <v>1485.325</v>
      </c>
      <c r="I1946" s="49">
        <v>14679.039000000001</v>
      </c>
      <c r="J1946">
        <v>71.499470000000002</v>
      </c>
      <c r="K1946">
        <v>7.0092599999999998E-3</v>
      </c>
      <c r="L1946">
        <v>6.6523499999999996E-3</v>
      </c>
      <c r="M1946">
        <v>3.0496499999999999E-2</v>
      </c>
      <c r="N1946" s="49">
        <v>9.6447500000000005E-3</v>
      </c>
      <c r="O1946" s="49">
        <v>-2.939077E-2</v>
      </c>
      <c r="P1946" s="49">
        <v>-6.5183999999999997E-3</v>
      </c>
      <c r="Q1946" s="49">
        <v>9.6447500000000005E-3</v>
      </c>
      <c r="R1946" s="49">
        <v>2.580789E-2</v>
      </c>
      <c r="S1946" s="49">
        <v>4.8680269999999998E-2</v>
      </c>
      <c r="T1946" s="49" t="s">
        <v>19</v>
      </c>
    </row>
    <row r="1947" spans="1:23" x14ac:dyDescent="0.25">
      <c r="A1947" s="49" t="str">
        <f t="shared" si="30"/>
        <v>41850Stockton4_23All</v>
      </c>
      <c r="B1947" s="7">
        <v>41850</v>
      </c>
      <c r="C1947">
        <v>23</v>
      </c>
      <c r="D1947" t="s">
        <v>15</v>
      </c>
      <c r="E1947">
        <v>1.9143398</v>
      </c>
      <c r="F1947">
        <v>1.8399316999999999</v>
      </c>
      <c r="G1947">
        <v>4</v>
      </c>
      <c r="H1947">
        <v>1485.325</v>
      </c>
      <c r="I1947" s="49">
        <v>14679.039000000001</v>
      </c>
      <c r="J1947">
        <v>82.860200000000006</v>
      </c>
      <c r="K1947">
        <v>1.396088E-2</v>
      </c>
      <c r="L1947">
        <v>1.322066E-2</v>
      </c>
      <c r="M1947">
        <v>6.0678799999999998E-2</v>
      </c>
      <c r="N1947" s="49">
        <v>7.4408100000000005E-2</v>
      </c>
      <c r="O1947" s="49">
        <v>-3.2607600000000001E-3</v>
      </c>
      <c r="P1947" s="49">
        <v>4.2248340000000002E-2</v>
      </c>
      <c r="Q1947" s="49">
        <v>7.4408100000000005E-2</v>
      </c>
      <c r="R1947" s="49">
        <v>0.10656786</v>
      </c>
      <c r="S1947" s="49">
        <v>0.15207696000000001</v>
      </c>
      <c r="T1947" s="49" t="s">
        <v>19</v>
      </c>
    </row>
    <row r="1948" spans="1:23" x14ac:dyDescent="0.25">
      <c r="A1948" s="49" t="str">
        <f t="shared" si="30"/>
        <v>41850Stockton4_5All</v>
      </c>
      <c r="B1948" s="7">
        <v>41850</v>
      </c>
      <c r="C1948">
        <v>5</v>
      </c>
      <c r="D1948" t="s">
        <v>15</v>
      </c>
      <c r="E1948">
        <v>0.74453298000000001</v>
      </c>
      <c r="F1948">
        <v>0.71273858999999995</v>
      </c>
      <c r="G1948">
        <v>4</v>
      </c>
      <c r="H1948">
        <v>1485.325</v>
      </c>
      <c r="I1948" s="49">
        <v>14679.039000000001</v>
      </c>
      <c r="J1948">
        <v>74.29101</v>
      </c>
      <c r="K1948">
        <v>6.4109800000000002E-3</v>
      </c>
      <c r="L1948">
        <v>5.5382299999999999E-3</v>
      </c>
      <c r="M1948">
        <v>2.6740199999999999E-2</v>
      </c>
      <c r="N1948" s="49">
        <v>3.1794389999999999E-2</v>
      </c>
      <c r="O1948" s="49">
        <v>-2.4330699999999999E-3</v>
      </c>
      <c r="P1948" s="49">
        <v>1.7622079999999998E-2</v>
      </c>
      <c r="Q1948" s="49">
        <v>3.1794389999999999E-2</v>
      </c>
      <c r="R1948" s="49">
        <v>4.5966699999999999E-2</v>
      </c>
      <c r="S1948" s="49">
        <v>6.6021850000000007E-2</v>
      </c>
      <c r="T1948" s="49" t="s">
        <v>19</v>
      </c>
    </row>
    <row r="1949" spans="1:23" x14ac:dyDescent="0.25">
      <c r="A1949" s="49" t="str">
        <f t="shared" si="30"/>
        <v>41850Stockton4_16All</v>
      </c>
      <c r="B1949" s="7">
        <v>41850</v>
      </c>
      <c r="C1949">
        <v>16</v>
      </c>
      <c r="D1949" t="s">
        <v>15</v>
      </c>
      <c r="E1949">
        <v>2.6516177000000001</v>
      </c>
      <c r="F1949">
        <v>2.7388401</v>
      </c>
      <c r="G1949">
        <v>4</v>
      </c>
      <c r="H1949">
        <v>1485.325</v>
      </c>
      <c r="I1949" s="49">
        <v>14679.039000000001</v>
      </c>
      <c r="J1949">
        <v>97.847750000000005</v>
      </c>
      <c r="K1949">
        <v>1.7388339999999999E-2</v>
      </c>
      <c r="L1949">
        <v>1.796669E-2</v>
      </c>
      <c r="M1949">
        <v>7.8894199999999998E-2</v>
      </c>
      <c r="N1949" s="49">
        <v>-8.7222400000000005E-2</v>
      </c>
      <c r="O1949" s="49">
        <v>-0.18820698</v>
      </c>
      <c r="P1949" s="49">
        <v>-0.12903633</v>
      </c>
      <c r="Q1949" s="49">
        <v>-8.7222400000000005E-2</v>
      </c>
      <c r="R1949" s="49">
        <v>-4.5408469999999999E-2</v>
      </c>
      <c r="S1949" s="49">
        <v>1.3762180000000001E-2</v>
      </c>
      <c r="T1949" s="49" t="s">
        <v>19</v>
      </c>
    </row>
    <row r="1950" spans="1:23" x14ac:dyDescent="0.25">
      <c r="A1950" s="49" t="str">
        <f t="shared" si="30"/>
        <v>41850Stockton4_21All</v>
      </c>
      <c r="B1950" s="7">
        <v>41850</v>
      </c>
      <c r="C1950">
        <v>21</v>
      </c>
      <c r="D1950" t="s">
        <v>15</v>
      </c>
      <c r="E1950">
        <v>2.6760085999999998</v>
      </c>
      <c r="F1950">
        <v>2.6520495999999998</v>
      </c>
      <c r="G1950">
        <v>4</v>
      </c>
      <c r="H1950">
        <v>1485.325</v>
      </c>
      <c r="I1950" s="49">
        <v>14679.039000000001</v>
      </c>
      <c r="J1950">
        <v>88.929910000000007</v>
      </c>
      <c r="K1950">
        <v>1.6076179999999999E-2</v>
      </c>
      <c r="L1950">
        <v>1.613204E-2</v>
      </c>
      <c r="M1950">
        <v>7.1866299999999994E-2</v>
      </c>
      <c r="N1950" s="49">
        <v>2.3959000000000001E-2</v>
      </c>
      <c r="O1950" s="49">
        <v>-6.8029859999999998E-2</v>
      </c>
      <c r="P1950" s="49">
        <v>-1.4130139999999999E-2</v>
      </c>
      <c r="Q1950" s="49">
        <v>2.3959000000000001E-2</v>
      </c>
      <c r="R1950" s="49">
        <v>6.2048140000000002E-2</v>
      </c>
      <c r="S1950" s="49">
        <v>0.11594786</v>
      </c>
      <c r="T1950" s="49" t="s">
        <v>19</v>
      </c>
    </row>
    <row r="1951" spans="1:23" x14ac:dyDescent="0.25">
      <c r="A1951" s="49" t="str">
        <f t="shared" si="30"/>
        <v>41850Stockton4_1All</v>
      </c>
      <c r="B1951" s="7">
        <v>41850</v>
      </c>
      <c r="C1951">
        <v>1</v>
      </c>
      <c r="D1951" t="s">
        <v>15</v>
      </c>
      <c r="E1951">
        <v>1.1433853</v>
      </c>
      <c r="F1951">
        <v>1.0561400999999999</v>
      </c>
      <c r="G1951">
        <v>4</v>
      </c>
      <c r="H1951">
        <v>1485.325</v>
      </c>
      <c r="I1951" s="49">
        <v>14679.039000000001</v>
      </c>
      <c r="J1951">
        <v>80.651060000000001</v>
      </c>
      <c r="K1951">
        <v>1.014002E-2</v>
      </c>
      <c r="L1951">
        <v>9.0760800000000003E-3</v>
      </c>
      <c r="M1951">
        <v>4.2951099999999999E-2</v>
      </c>
      <c r="N1951" s="49">
        <v>8.7245199999999995E-2</v>
      </c>
      <c r="O1951" s="49">
        <v>3.2267789999999998E-2</v>
      </c>
      <c r="P1951" s="49">
        <v>6.4481120000000003E-2</v>
      </c>
      <c r="Q1951" s="49">
        <v>8.7245199999999995E-2</v>
      </c>
      <c r="R1951" s="49">
        <v>0.11000928</v>
      </c>
      <c r="S1951" s="49">
        <v>0.14222261</v>
      </c>
      <c r="T1951" s="49" t="s">
        <v>19</v>
      </c>
    </row>
    <row r="1952" spans="1:23" x14ac:dyDescent="0.25">
      <c r="A1952" s="49" t="str">
        <f t="shared" si="30"/>
        <v>41850Stockton4_2All</v>
      </c>
      <c r="B1952" s="7">
        <v>41850</v>
      </c>
      <c r="C1952">
        <v>2</v>
      </c>
      <c r="D1952" t="s">
        <v>15</v>
      </c>
      <c r="E1952">
        <v>0.97462095999999998</v>
      </c>
      <c r="F1952">
        <v>0.91717791999999998</v>
      </c>
      <c r="G1952">
        <v>4</v>
      </c>
      <c r="H1952">
        <v>1485.325</v>
      </c>
      <c r="I1952" s="49">
        <v>14679.039000000001</v>
      </c>
      <c r="J1952">
        <v>77.56859</v>
      </c>
      <c r="K1952">
        <v>8.8739800000000001E-3</v>
      </c>
      <c r="L1952">
        <v>8.2137200000000007E-3</v>
      </c>
      <c r="M1952">
        <v>3.8161599999999997E-2</v>
      </c>
      <c r="N1952" s="49">
        <v>5.7443040000000001E-2</v>
      </c>
      <c r="O1952" s="49">
        <v>8.5961900000000001E-3</v>
      </c>
      <c r="P1952" s="49">
        <v>3.7217390000000003E-2</v>
      </c>
      <c r="Q1952" s="49">
        <v>5.7443040000000001E-2</v>
      </c>
      <c r="R1952" s="49">
        <v>7.7668689999999999E-2</v>
      </c>
      <c r="S1952" s="49">
        <v>0.10628989</v>
      </c>
      <c r="T1952" s="49" t="s">
        <v>19</v>
      </c>
    </row>
    <row r="1953" spans="1:20" x14ac:dyDescent="0.25">
      <c r="A1953" s="49" t="str">
        <f t="shared" si="30"/>
        <v>41850Stockton4_15All</v>
      </c>
      <c r="B1953" s="7">
        <v>41850</v>
      </c>
      <c r="C1953">
        <v>15</v>
      </c>
      <c r="D1953" t="s">
        <v>15</v>
      </c>
      <c r="E1953">
        <v>2.3637481</v>
      </c>
      <c r="F1953">
        <v>2.4204441999999999</v>
      </c>
      <c r="G1953">
        <v>4</v>
      </c>
      <c r="H1953">
        <v>1485.325</v>
      </c>
      <c r="I1953" s="49">
        <v>14679.039000000001</v>
      </c>
      <c r="J1953">
        <v>95.556659999999994</v>
      </c>
      <c r="K1953">
        <v>1.6633820000000001E-2</v>
      </c>
      <c r="L1953">
        <v>1.7011459999999999E-2</v>
      </c>
      <c r="M1953">
        <v>7.50749E-2</v>
      </c>
      <c r="N1953" s="49">
        <v>-5.6696099999999999E-2</v>
      </c>
      <c r="O1953" s="49">
        <v>-0.15279197</v>
      </c>
      <c r="P1953" s="49">
        <v>-9.6485799999999997E-2</v>
      </c>
      <c r="Q1953" s="49">
        <v>-5.6696099999999999E-2</v>
      </c>
      <c r="R1953" s="49">
        <v>-1.6906399999999999E-2</v>
      </c>
      <c r="S1953" s="49">
        <v>3.9399770000000001E-2</v>
      </c>
      <c r="T1953" s="49" t="s">
        <v>19</v>
      </c>
    </row>
    <row r="1954" spans="1:20" x14ac:dyDescent="0.25">
      <c r="A1954" s="49" t="str">
        <f t="shared" si="30"/>
        <v>41850Stockton4_6All</v>
      </c>
      <c r="B1954" s="7">
        <v>41850</v>
      </c>
      <c r="C1954">
        <v>6</v>
      </c>
      <c r="D1954" t="s">
        <v>15</v>
      </c>
      <c r="E1954">
        <v>0.76037566999999995</v>
      </c>
      <c r="F1954">
        <v>0.74306543000000003</v>
      </c>
      <c r="G1954">
        <v>4</v>
      </c>
      <c r="H1954">
        <v>1485.325</v>
      </c>
      <c r="I1954" s="49">
        <v>14679.039000000001</v>
      </c>
      <c r="J1954">
        <v>72.860349999999997</v>
      </c>
      <c r="K1954">
        <v>6.5760000000000002E-3</v>
      </c>
      <c r="L1954">
        <v>6.07304E-3</v>
      </c>
      <c r="M1954">
        <v>2.82502E-2</v>
      </c>
      <c r="N1954" s="49">
        <v>1.7310240000000001E-2</v>
      </c>
      <c r="O1954" s="49">
        <v>-1.8850019999999999E-2</v>
      </c>
      <c r="P1954" s="49">
        <v>2.3376299999999998E-3</v>
      </c>
      <c r="Q1954" s="49">
        <v>1.7310240000000001E-2</v>
      </c>
      <c r="R1954" s="49">
        <v>3.2282850000000002E-2</v>
      </c>
      <c r="S1954" s="49">
        <v>5.3470499999999997E-2</v>
      </c>
      <c r="T1954" s="49" t="s">
        <v>19</v>
      </c>
    </row>
    <row r="1955" spans="1:20" x14ac:dyDescent="0.25">
      <c r="A1955" s="49" t="str">
        <f t="shared" si="30"/>
        <v>41850Stockton4_11All</v>
      </c>
      <c r="B1955" s="7">
        <v>41850</v>
      </c>
      <c r="C1955">
        <v>11</v>
      </c>
      <c r="D1955" t="s">
        <v>15</v>
      </c>
      <c r="E1955">
        <v>1.1285615</v>
      </c>
      <c r="F1955">
        <v>1.2393696999999999</v>
      </c>
      <c r="G1955">
        <v>4</v>
      </c>
      <c r="H1955">
        <v>1485.325</v>
      </c>
      <c r="I1955" s="49">
        <v>14679.039000000001</v>
      </c>
      <c r="J1955">
        <v>83.892250000000004</v>
      </c>
      <c r="K1955">
        <v>1.034993E-2</v>
      </c>
      <c r="L1955">
        <v>1.144889E-2</v>
      </c>
      <c r="M1955">
        <v>4.8693199999999999E-2</v>
      </c>
      <c r="N1955" s="49">
        <v>-0.1108082</v>
      </c>
      <c r="O1955" s="49">
        <v>-0.1731355</v>
      </c>
      <c r="P1955" s="49">
        <v>-0.1366156</v>
      </c>
      <c r="Q1955" s="49">
        <v>-0.1108082</v>
      </c>
      <c r="R1955" s="49">
        <v>-8.5000800000000001E-2</v>
      </c>
      <c r="S1955" s="49">
        <v>-4.84809E-2</v>
      </c>
      <c r="T1955" s="49" t="s">
        <v>19</v>
      </c>
    </row>
    <row r="1956" spans="1:20" x14ac:dyDescent="0.25">
      <c r="A1956" s="49" t="str">
        <f t="shared" si="30"/>
        <v>41850Stockton4_13All</v>
      </c>
      <c r="B1956" s="7">
        <v>41850</v>
      </c>
      <c r="C1956">
        <v>13</v>
      </c>
      <c r="D1956" t="s">
        <v>15</v>
      </c>
      <c r="E1956">
        <v>1.7238448</v>
      </c>
      <c r="F1956">
        <v>1.5990789999999999</v>
      </c>
      <c r="G1956">
        <v>4</v>
      </c>
      <c r="H1956">
        <v>1485.325</v>
      </c>
      <c r="I1956" s="49">
        <v>14679.039000000001</v>
      </c>
      <c r="J1956">
        <v>90.892099999999999</v>
      </c>
      <c r="K1956">
        <v>1.4285600000000001E-2</v>
      </c>
      <c r="L1956">
        <v>1.361033E-2</v>
      </c>
      <c r="M1956">
        <v>6.2267999999999997E-2</v>
      </c>
      <c r="N1956" s="49">
        <v>0.1247658</v>
      </c>
      <c r="O1956" s="49">
        <v>4.506276E-2</v>
      </c>
      <c r="P1956" s="49">
        <v>9.176376E-2</v>
      </c>
      <c r="Q1956" s="49">
        <v>0.1247658</v>
      </c>
      <c r="R1956" s="49">
        <v>0.15776783999999999</v>
      </c>
      <c r="S1956" s="49">
        <v>0.20446884000000001</v>
      </c>
      <c r="T1956" s="49" t="s">
        <v>19</v>
      </c>
    </row>
    <row r="1957" spans="1:20" x14ac:dyDescent="0.25">
      <c r="A1957" s="49" t="str">
        <f t="shared" si="30"/>
        <v>41850Stockton4_19All</v>
      </c>
      <c r="B1957" s="7">
        <v>41850</v>
      </c>
      <c r="C1957">
        <v>19</v>
      </c>
      <c r="D1957" t="s">
        <v>15</v>
      </c>
      <c r="E1957">
        <v>3.1765876</v>
      </c>
      <c r="F1957">
        <v>3.1302883000000001</v>
      </c>
      <c r="G1957">
        <v>4</v>
      </c>
      <c r="H1957">
        <v>1485.325</v>
      </c>
      <c r="I1957" s="49">
        <v>14679.039000000001</v>
      </c>
      <c r="J1957">
        <v>96.929990000000004</v>
      </c>
      <c r="K1957">
        <v>1.7412170000000001E-2</v>
      </c>
      <c r="L1957">
        <v>1.7403229999999999E-2</v>
      </c>
      <c r="M1957">
        <v>7.7684100000000006E-2</v>
      </c>
      <c r="N1957" s="49">
        <v>4.6299300000000002E-2</v>
      </c>
      <c r="O1957" s="49">
        <v>-5.3136349999999999E-2</v>
      </c>
      <c r="P1957" s="49">
        <v>5.1267300000000003E-3</v>
      </c>
      <c r="Q1957" s="49">
        <v>4.6299300000000002E-2</v>
      </c>
      <c r="R1957" s="49">
        <v>8.7471869999999993E-2</v>
      </c>
      <c r="S1957" s="49">
        <v>0.14573495</v>
      </c>
      <c r="T1957" s="49" t="s">
        <v>19</v>
      </c>
    </row>
    <row r="1958" spans="1:20" x14ac:dyDescent="0.25">
      <c r="A1958" s="49" t="str">
        <f t="shared" si="30"/>
        <v>41850Stockton4_10All</v>
      </c>
      <c r="B1958" s="7">
        <v>41850</v>
      </c>
      <c r="C1958">
        <v>10</v>
      </c>
      <c r="D1958" t="s">
        <v>15</v>
      </c>
      <c r="E1958">
        <v>1.0052335999999999</v>
      </c>
      <c r="F1958">
        <v>1.0763421</v>
      </c>
      <c r="G1958">
        <v>4</v>
      </c>
      <c r="H1958">
        <v>1485.325</v>
      </c>
      <c r="I1958" s="49">
        <v>14679.039000000001</v>
      </c>
      <c r="J1958">
        <v>80.113690000000005</v>
      </c>
      <c r="K1958">
        <v>8.7532800000000004E-3</v>
      </c>
      <c r="L1958">
        <v>9.8498400000000003E-3</v>
      </c>
      <c r="M1958">
        <v>4.1572900000000003E-2</v>
      </c>
      <c r="N1958" s="49">
        <v>-7.1108500000000005E-2</v>
      </c>
      <c r="O1958" s="49">
        <v>-0.12432181</v>
      </c>
      <c r="P1958" s="49">
        <v>-9.3142139999999998E-2</v>
      </c>
      <c r="Q1958" s="49">
        <v>-7.1108500000000005E-2</v>
      </c>
      <c r="R1958" s="49">
        <v>-4.9074859999999998E-2</v>
      </c>
      <c r="S1958" s="49">
        <v>-1.7895189999999998E-2</v>
      </c>
      <c r="T1958" s="49" t="s">
        <v>19</v>
      </c>
    </row>
    <row r="1959" spans="1:20" x14ac:dyDescent="0.25">
      <c r="A1959" s="49" t="str">
        <f t="shared" si="30"/>
        <v>41850Stockton4_24All</v>
      </c>
      <c r="B1959" s="7">
        <v>41850</v>
      </c>
      <c r="C1959">
        <v>24</v>
      </c>
      <c r="D1959" t="s">
        <v>15</v>
      </c>
      <c r="E1959">
        <v>1.4747391000000001</v>
      </c>
      <c r="F1959">
        <v>1.4499411</v>
      </c>
      <c r="G1959">
        <v>4</v>
      </c>
      <c r="H1959">
        <v>1485.325</v>
      </c>
      <c r="I1959" s="49">
        <v>14679.039000000001</v>
      </c>
      <c r="J1959">
        <v>79.638530000000003</v>
      </c>
      <c r="K1959">
        <v>1.185687E-2</v>
      </c>
      <c r="L1959">
        <v>1.146835E-2</v>
      </c>
      <c r="M1959">
        <v>5.2056100000000001E-2</v>
      </c>
      <c r="N1959" s="49">
        <v>2.4798000000000001E-2</v>
      </c>
      <c r="O1959" s="49">
        <v>-4.1833809999999999E-2</v>
      </c>
      <c r="P1959" s="49">
        <v>-2.7917300000000001E-3</v>
      </c>
      <c r="Q1959" s="49">
        <v>2.4798000000000001E-2</v>
      </c>
      <c r="R1959" s="49">
        <v>5.238773E-2</v>
      </c>
      <c r="S1959" s="49">
        <v>9.142981E-2</v>
      </c>
      <c r="T1959" s="49" t="s">
        <v>19</v>
      </c>
    </row>
    <row r="1960" spans="1:20" x14ac:dyDescent="0.25">
      <c r="A1960" s="49" t="str">
        <f t="shared" si="30"/>
        <v>41850Stockton4_8All</v>
      </c>
      <c r="B1960" s="7">
        <v>41850</v>
      </c>
      <c r="C1960">
        <v>8</v>
      </c>
      <c r="D1960" t="s">
        <v>15</v>
      </c>
      <c r="E1960">
        <v>0.88354858000000003</v>
      </c>
      <c r="F1960">
        <v>0.83886766000000001</v>
      </c>
      <c r="G1960">
        <v>4</v>
      </c>
      <c r="H1960">
        <v>1485.325</v>
      </c>
      <c r="I1960" s="49">
        <v>14679.039000000001</v>
      </c>
      <c r="J1960">
        <v>73.8476</v>
      </c>
      <c r="K1960">
        <v>7.5449499999999999E-3</v>
      </c>
      <c r="L1960">
        <v>7.05727E-3</v>
      </c>
      <c r="M1960">
        <v>3.2604099999999997E-2</v>
      </c>
      <c r="N1960" s="49">
        <v>4.4680919999999999E-2</v>
      </c>
      <c r="O1960" s="49">
        <v>2.9476699999999999E-3</v>
      </c>
      <c r="P1960" s="49">
        <v>2.7400750000000001E-2</v>
      </c>
      <c r="Q1960" s="49">
        <v>4.4680919999999999E-2</v>
      </c>
      <c r="R1960" s="49">
        <v>6.1961090000000003E-2</v>
      </c>
      <c r="S1960" s="49">
        <v>8.6414169999999998E-2</v>
      </c>
      <c r="T1960" s="49" t="s">
        <v>19</v>
      </c>
    </row>
    <row r="1961" spans="1:20" x14ac:dyDescent="0.25">
      <c r="A1961" s="49" t="str">
        <f t="shared" si="30"/>
        <v>41850Stockton4_14All</v>
      </c>
      <c r="B1961" s="7">
        <v>41850</v>
      </c>
      <c r="C1961">
        <v>14</v>
      </c>
      <c r="D1961" t="s">
        <v>15</v>
      </c>
      <c r="E1961">
        <v>2.0473490999999999</v>
      </c>
      <c r="F1961">
        <v>1.7321690999999999</v>
      </c>
      <c r="G1961">
        <v>4</v>
      </c>
      <c r="H1961">
        <v>1485.325</v>
      </c>
      <c r="I1961" s="49">
        <v>14679.039000000001</v>
      </c>
      <c r="J1961">
        <v>94.335139999999996</v>
      </c>
      <c r="K1961">
        <v>1.5488500000000001E-2</v>
      </c>
      <c r="L1961">
        <v>1.3759220000000001E-2</v>
      </c>
      <c r="M1961">
        <v>6.5388199999999994E-2</v>
      </c>
      <c r="N1961" s="49">
        <v>0.31518000000000002</v>
      </c>
      <c r="O1961" s="49">
        <v>0.2314831</v>
      </c>
      <c r="P1961" s="49">
        <v>0.28052424999999998</v>
      </c>
      <c r="Q1961" s="49">
        <v>0.31518000000000002</v>
      </c>
      <c r="R1961" s="49">
        <v>0.34983575</v>
      </c>
      <c r="S1961" s="49">
        <v>0.39887689999999998</v>
      </c>
      <c r="T1961" s="49" t="s">
        <v>19</v>
      </c>
    </row>
    <row r="1962" spans="1:20" x14ac:dyDescent="0.25">
      <c r="A1962" s="49" t="str">
        <f t="shared" si="30"/>
        <v>41850Stockton4_9All</v>
      </c>
      <c r="B1962" s="7">
        <v>41850</v>
      </c>
      <c r="C1962">
        <v>9</v>
      </c>
      <c r="D1962" t="s">
        <v>15</v>
      </c>
      <c r="E1962">
        <v>0.91002395000000003</v>
      </c>
      <c r="F1962">
        <v>0.92588833000000004</v>
      </c>
      <c r="G1962">
        <v>4</v>
      </c>
      <c r="H1962">
        <v>1485.325</v>
      </c>
      <c r="I1962" s="49">
        <v>14679.039000000001</v>
      </c>
      <c r="J1962">
        <v>76.543980000000005</v>
      </c>
      <c r="K1962">
        <v>7.4422400000000001E-3</v>
      </c>
      <c r="L1962">
        <v>7.98016E-3</v>
      </c>
      <c r="M1962">
        <v>3.4428899999999998E-2</v>
      </c>
      <c r="N1962" s="49">
        <v>-1.5864380000000001E-2</v>
      </c>
      <c r="O1962" s="49">
        <v>-5.993337E-2</v>
      </c>
      <c r="P1962" s="49">
        <v>-3.4111700000000002E-2</v>
      </c>
      <c r="Q1962" s="49">
        <v>-1.5864380000000001E-2</v>
      </c>
      <c r="R1962" s="49">
        <v>2.3829400000000001E-3</v>
      </c>
      <c r="S1962" s="49">
        <v>2.8204610000000001E-2</v>
      </c>
      <c r="T1962" s="49" t="s">
        <v>19</v>
      </c>
    </row>
    <row r="1963" spans="1:20" x14ac:dyDescent="0.25">
      <c r="A1963" s="49" t="str">
        <f t="shared" si="30"/>
        <v>41850Stockton4_12All</v>
      </c>
      <c r="B1963" s="7">
        <v>41850</v>
      </c>
      <c r="C1963">
        <v>12</v>
      </c>
      <c r="D1963" t="s">
        <v>15</v>
      </c>
      <c r="E1963">
        <v>1.3502396999999999</v>
      </c>
      <c r="F1963">
        <v>1.4431529999999999</v>
      </c>
      <c r="G1963">
        <v>4</v>
      </c>
      <c r="H1963">
        <v>1485.325</v>
      </c>
      <c r="I1963" s="49">
        <v>14679.039000000001</v>
      </c>
      <c r="J1963">
        <v>86.601089999999999</v>
      </c>
      <c r="K1963">
        <v>1.2072930000000001E-2</v>
      </c>
      <c r="L1963">
        <v>1.2961169999999999E-2</v>
      </c>
      <c r="M1963">
        <v>5.5887100000000002E-2</v>
      </c>
      <c r="N1963" s="49">
        <v>-9.2913300000000004E-2</v>
      </c>
      <c r="O1963" s="49">
        <v>-0.16444879000000001</v>
      </c>
      <c r="P1963" s="49">
        <v>-0.12253346</v>
      </c>
      <c r="Q1963" s="49">
        <v>-9.2913300000000004E-2</v>
      </c>
      <c r="R1963" s="49">
        <v>-6.3293139999999998E-2</v>
      </c>
      <c r="S1963" s="49">
        <v>-2.1377810000000001E-2</v>
      </c>
      <c r="T1963" s="49" t="s">
        <v>19</v>
      </c>
    </row>
    <row r="1964" spans="1:20" x14ac:dyDescent="0.25">
      <c r="A1964" s="49" t="str">
        <f t="shared" si="30"/>
        <v>41850Stockton4_22All</v>
      </c>
      <c r="B1964" s="7">
        <v>41850</v>
      </c>
      <c r="C1964">
        <v>22</v>
      </c>
      <c r="D1964" t="s">
        <v>15</v>
      </c>
      <c r="E1964">
        <v>2.4332462000000001</v>
      </c>
      <c r="F1964">
        <v>2.3534074</v>
      </c>
      <c r="G1964">
        <v>4</v>
      </c>
      <c r="H1964">
        <v>1485.325</v>
      </c>
      <c r="I1964" s="49">
        <v>14679.039000000001</v>
      </c>
      <c r="J1964">
        <v>85.569109999999995</v>
      </c>
      <c r="K1964">
        <v>1.5662760000000001E-2</v>
      </c>
      <c r="L1964">
        <v>1.5202800000000001E-2</v>
      </c>
      <c r="M1964">
        <v>6.8881899999999996E-2</v>
      </c>
      <c r="N1964" s="49">
        <v>7.9838800000000001E-2</v>
      </c>
      <c r="O1964" s="49">
        <v>-8.3300300000000004E-3</v>
      </c>
      <c r="P1964" s="49">
        <v>4.3331389999999997E-2</v>
      </c>
      <c r="Q1964" s="49">
        <v>7.9838800000000001E-2</v>
      </c>
      <c r="R1964" s="49">
        <v>0.11634621000000001</v>
      </c>
      <c r="S1964" s="49">
        <v>0.16800762999999999</v>
      </c>
      <c r="T1964" s="49" t="s">
        <v>19</v>
      </c>
    </row>
    <row r="1965" spans="1:20" x14ac:dyDescent="0.25">
      <c r="A1965" s="49" t="str">
        <f t="shared" si="30"/>
        <v>41850Stockton4_17All</v>
      </c>
      <c r="B1965" s="7">
        <v>41850</v>
      </c>
      <c r="C1965">
        <v>17</v>
      </c>
      <c r="D1965" t="s">
        <v>15</v>
      </c>
      <c r="E1965">
        <v>2.9651659000000001</v>
      </c>
      <c r="F1965">
        <v>2.9724818000000002</v>
      </c>
      <c r="G1965">
        <v>4</v>
      </c>
      <c r="H1965">
        <v>1485.325</v>
      </c>
      <c r="I1965" s="49">
        <v>14679.039000000001</v>
      </c>
      <c r="J1965">
        <v>99.138900000000007</v>
      </c>
      <c r="K1965">
        <v>1.7855619999999999E-2</v>
      </c>
      <c r="L1965">
        <v>1.8137339999999998E-2</v>
      </c>
      <c r="M1965">
        <v>8.0311800000000003E-2</v>
      </c>
      <c r="N1965" s="49">
        <v>-7.3159000000000002E-3</v>
      </c>
      <c r="O1965" s="49">
        <v>-0.110115</v>
      </c>
      <c r="P1965" s="49">
        <v>-4.9881149999999999E-2</v>
      </c>
      <c r="Q1965" s="49">
        <v>-7.3159000000000002E-3</v>
      </c>
      <c r="R1965" s="49">
        <v>3.5249349999999999E-2</v>
      </c>
      <c r="S1965" s="49">
        <v>9.5483200000000004E-2</v>
      </c>
      <c r="T1965" s="49" t="s">
        <v>19</v>
      </c>
    </row>
    <row r="1966" spans="1:20" x14ac:dyDescent="0.25">
      <c r="A1966" s="49" t="str">
        <f t="shared" si="30"/>
        <v>41850Stockton4_3All</v>
      </c>
      <c r="B1966" s="7">
        <v>41850</v>
      </c>
      <c r="C1966">
        <v>3</v>
      </c>
      <c r="D1966" t="s">
        <v>15</v>
      </c>
      <c r="E1966">
        <v>0.84290083999999998</v>
      </c>
      <c r="F1966">
        <v>0.80692772999999995</v>
      </c>
      <c r="G1966">
        <v>4</v>
      </c>
      <c r="H1966">
        <v>1485.325</v>
      </c>
      <c r="I1966" s="49">
        <v>14679.039000000001</v>
      </c>
      <c r="J1966">
        <v>77.651439999999994</v>
      </c>
      <c r="K1966">
        <v>7.8499799999999995E-3</v>
      </c>
      <c r="L1966">
        <v>7.2977099999999998E-3</v>
      </c>
      <c r="M1966">
        <v>3.3826000000000002E-2</v>
      </c>
      <c r="N1966" s="49">
        <v>3.5973110000000003E-2</v>
      </c>
      <c r="O1966" s="49">
        <v>-7.3241699999999996E-3</v>
      </c>
      <c r="P1966" s="49">
        <v>1.8045329999999998E-2</v>
      </c>
      <c r="Q1966" s="49">
        <v>3.5973110000000003E-2</v>
      </c>
      <c r="R1966" s="49">
        <v>5.390089E-2</v>
      </c>
      <c r="S1966" s="49">
        <v>7.9270389999999996E-2</v>
      </c>
      <c r="T1966" s="49" t="s">
        <v>19</v>
      </c>
    </row>
    <row r="1967" spans="1:20" x14ac:dyDescent="0.25">
      <c r="A1967" s="49" t="str">
        <f t="shared" si="30"/>
        <v>41850Stockton4_4All</v>
      </c>
      <c r="B1967" s="7">
        <v>41850</v>
      </c>
      <c r="C1967">
        <v>4</v>
      </c>
      <c r="D1967" t="s">
        <v>15</v>
      </c>
      <c r="E1967">
        <v>0.77653603999999998</v>
      </c>
      <c r="F1967">
        <v>0.74687903</v>
      </c>
      <c r="G1967">
        <v>4</v>
      </c>
      <c r="H1967">
        <v>1485.325</v>
      </c>
      <c r="I1967" s="49">
        <v>14679.039000000001</v>
      </c>
      <c r="J1967">
        <v>77.221149999999994</v>
      </c>
      <c r="K1967">
        <v>7.02106E-3</v>
      </c>
      <c r="L1967">
        <v>6.2182499999999998E-3</v>
      </c>
      <c r="M1967">
        <v>2.9601599999999999E-2</v>
      </c>
      <c r="N1967" s="49">
        <v>2.9657010000000001E-2</v>
      </c>
      <c r="O1967" s="49">
        <v>-8.2330400000000005E-3</v>
      </c>
      <c r="P1967" s="49">
        <v>1.396816E-2</v>
      </c>
      <c r="Q1967" s="49">
        <v>2.9657010000000001E-2</v>
      </c>
      <c r="R1967" s="49">
        <v>4.5345860000000002E-2</v>
      </c>
      <c r="S1967" s="49">
        <v>6.7547060000000006E-2</v>
      </c>
      <c r="T1967" s="49" t="s">
        <v>19</v>
      </c>
    </row>
    <row r="1968" spans="1:20" x14ac:dyDescent="0.25">
      <c r="A1968" s="49" t="str">
        <f t="shared" si="30"/>
        <v>41850Stockton4_18All</v>
      </c>
      <c r="B1968" s="7">
        <v>41850</v>
      </c>
      <c r="C1968">
        <v>18</v>
      </c>
      <c r="D1968" t="s">
        <v>15</v>
      </c>
      <c r="E1968">
        <v>3.1881572</v>
      </c>
      <c r="F1968">
        <v>3.1344778999999998</v>
      </c>
      <c r="G1968">
        <v>4</v>
      </c>
      <c r="H1968">
        <v>1485.325</v>
      </c>
      <c r="I1968" s="49">
        <v>14679.039000000001</v>
      </c>
      <c r="J1968">
        <v>97.778180000000006</v>
      </c>
      <c r="K1968">
        <v>1.7935300000000001E-2</v>
      </c>
      <c r="L1968">
        <v>1.78035E-2</v>
      </c>
      <c r="M1968">
        <v>7.9745999999999997E-2</v>
      </c>
      <c r="N1968" s="49">
        <v>5.3679299999999999E-2</v>
      </c>
      <c r="O1968" s="49">
        <v>-4.8395580000000001E-2</v>
      </c>
      <c r="P1968" s="49">
        <v>1.1413919999999999E-2</v>
      </c>
      <c r="Q1968" s="49">
        <v>5.3679299999999999E-2</v>
      </c>
      <c r="R1968" s="49">
        <v>9.5944680000000004E-2</v>
      </c>
      <c r="S1968" s="49">
        <v>0.15575417999999999</v>
      </c>
      <c r="T1968" s="49" t="s">
        <v>19</v>
      </c>
    </row>
    <row r="1969" spans="1:20" x14ac:dyDescent="0.25">
      <c r="A1969" s="49" t="str">
        <f t="shared" si="30"/>
        <v>41850Stockton4_20All</v>
      </c>
      <c r="B1969" s="7">
        <v>41850</v>
      </c>
      <c r="C1969">
        <v>20</v>
      </c>
      <c r="D1969" t="s">
        <v>15</v>
      </c>
      <c r="E1969">
        <v>2.9569831999999998</v>
      </c>
      <c r="F1969">
        <v>2.9004053999999999</v>
      </c>
      <c r="G1969">
        <v>4</v>
      </c>
      <c r="H1969">
        <v>1485.325</v>
      </c>
      <c r="I1969" s="49">
        <v>14679.039000000001</v>
      </c>
      <c r="J1969">
        <v>93.429990000000004</v>
      </c>
      <c r="K1969">
        <v>1.6542850000000001E-2</v>
      </c>
      <c r="L1969">
        <v>1.6650580000000002E-2</v>
      </c>
      <c r="M1969">
        <v>7.4064500000000005E-2</v>
      </c>
      <c r="N1969" s="49">
        <v>5.6577799999999998E-2</v>
      </c>
      <c r="O1969" s="49">
        <v>-3.8224760000000003E-2</v>
      </c>
      <c r="P1969" s="49">
        <v>1.732361E-2</v>
      </c>
      <c r="Q1969" s="49">
        <v>5.6577799999999998E-2</v>
      </c>
      <c r="R1969" s="49">
        <v>9.5831979999999997E-2</v>
      </c>
      <c r="S1969" s="49">
        <v>0.15138035999999999</v>
      </c>
      <c r="T1969" s="49" t="s">
        <v>19</v>
      </c>
    </row>
    <row r="1970" spans="1:20" x14ac:dyDescent="0.25">
      <c r="A1970" s="49" t="str">
        <f t="shared" si="30"/>
        <v>41850Stockton5_23All</v>
      </c>
      <c r="B1970" s="7">
        <v>41850</v>
      </c>
      <c r="C1970">
        <v>23</v>
      </c>
      <c r="D1970" t="s">
        <v>15</v>
      </c>
      <c r="E1970">
        <v>1.9143398</v>
      </c>
      <c r="F1970">
        <v>1.9512213</v>
      </c>
      <c r="G1970">
        <v>5</v>
      </c>
      <c r="H1970">
        <v>1489.3530000000001</v>
      </c>
      <c r="I1970" s="49">
        <v>14679.039000000001</v>
      </c>
      <c r="J1970">
        <v>82.860200000000006</v>
      </c>
      <c r="K1970">
        <v>1.396088E-2</v>
      </c>
      <c r="L1970">
        <v>1.359754E-2</v>
      </c>
      <c r="M1970">
        <v>6.12112E-2</v>
      </c>
      <c r="N1970" s="49">
        <v>-3.6881499999999998E-2</v>
      </c>
      <c r="O1970" s="49">
        <v>-0.11523184</v>
      </c>
      <c r="P1970" s="49">
        <v>-6.932344E-2</v>
      </c>
      <c r="Q1970" s="49">
        <v>-3.6881499999999998E-2</v>
      </c>
      <c r="R1970" s="49">
        <v>-4.4395600000000004E-3</v>
      </c>
      <c r="S1970" s="49">
        <v>4.146884E-2</v>
      </c>
      <c r="T1970" s="49" t="s">
        <v>19</v>
      </c>
    </row>
    <row r="1971" spans="1:20" x14ac:dyDescent="0.25">
      <c r="A1971" s="49" t="str">
        <f t="shared" si="30"/>
        <v>41850Stockton5_20All</v>
      </c>
      <c r="B1971" s="7">
        <v>41850</v>
      </c>
      <c r="C1971">
        <v>20</v>
      </c>
      <c r="D1971" t="s">
        <v>15</v>
      </c>
      <c r="E1971">
        <v>2.9569831999999998</v>
      </c>
      <c r="F1971">
        <v>2.9790890999999999</v>
      </c>
      <c r="G1971">
        <v>5</v>
      </c>
      <c r="H1971" s="49">
        <v>1489.3530000000001</v>
      </c>
      <c r="I1971" s="49">
        <v>14679.039000000001</v>
      </c>
      <c r="J1971">
        <v>93.429990000000004</v>
      </c>
      <c r="K1971">
        <v>1.6542850000000001E-2</v>
      </c>
      <c r="L1971">
        <v>1.6194099999999999E-2</v>
      </c>
      <c r="M1971">
        <v>7.2708800000000004E-2</v>
      </c>
      <c r="N1971" s="49">
        <v>-2.2105900000000001E-2</v>
      </c>
      <c r="O1971" s="49">
        <v>-0.11517316</v>
      </c>
      <c r="P1971" s="49">
        <v>-6.0641559999999997E-2</v>
      </c>
      <c r="Q1971" s="49">
        <v>-2.2105900000000001E-2</v>
      </c>
      <c r="R1971" s="49">
        <v>1.6429760000000002E-2</v>
      </c>
      <c r="S1971" s="49">
        <v>7.0961360000000001E-2</v>
      </c>
      <c r="T1971" s="49" t="s">
        <v>19</v>
      </c>
    </row>
    <row r="1972" spans="1:20" x14ac:dyDescent="0.25">
      <c r="A1972" s="49" t="str">
        <f t="shared" si="30"/>
        <v>41850Stockton5_5All</v>
      </c>
      <c r="B1972" s="7">
        <v>41850</v>
      </c>
      <c r="C1972">
        <v>5</v>
      </c>
      <c r="D1972" t="s">
        <v>15</v>
      </c>
      <c r="E1972">
        <v>0.74453298000000001</v>
      </c>
      <c r="F1972">
        <v>0.72739043000000003</v>
      </c>
      <c r="G1972">
        <v>5</v>
      </c>
      <c r="H1972" s="49">
        <v>1489.3530000000001</v>
      </c>
      <c r="I1972" s="49">
        <v>14679.039000000001</v>
      </c>
      <c r="J1972">
        <v>74.29101</v>
      </c>
      <c r="K1972">
        <v>6.4109800000000002E-3</v>
      </c>
      <c r="L1972">
        <v>5.60817E-3</v>
      </c>
      <c r="M1972">
        <v>2.6772299999999999E-2</v>
      </c>
      <c r="N1972" s="49">
        <v>1.7142549999999999E-2</v>
      </c>
      <c r="O1972" s="49">
        <v>-1.7125990000000001E-2</v>
      </c>
      <c r="P1972" s="49">
        <v>2.9532299999999998E-3</v>
      </c>
      <c r="Q1972" s="49">
        <v>1.7142549999999999E-2</v>
      </c>
      <c r="R1972" s="49">
        <v>3.1331869999999998E-2</v>
      </c>
      <c r="S1972" s="49">
        <v>5.141109E-2</v>
      </c>
      <c r="T1972" s="49" t="s">
        <v>19</v>
      </c>
    </row>
    <row r="1973" spans="1:20" x14ac:dyDescent="0.25">
      <c r="A1973" s="49" t="str">
        <f t="shared" si="30"/>
        <v>41850Stockton5_13All</v>
      </c>
      <c r="B1973" s="7">
        <v>41850</v>
      </c>
      <c r="C1973">
        <v>13</v>
      </c>
      <c r="D1973" t="s">
        <v>15</v>
      </c>
      <c r="E1973">
        <v>1.7238448</v>
      </c>
      <c r="F1973">
        <v>1.7209957</v>
      </c>
      <c r="G1973">
        <v>5</v>
      </c>
      <c r="H1973" s="49">
        <v>1489.3530000000001</v>
      </c>
      <c r="I1973" s="49">
        <v>14679.039000000001</v>
      </c>
      <c r="J1973">
        <v>90.892099999999999</v>
      </c>
      <c r="K1973">
        <v>1.4285600000000001E-2</v>
      </c>
      <c r="L1973">
        <v>1.420684E-2</v>
      </c>
      <c r="M1973">
        <v>6.3271800000000003E-2</v>
      </c>
      <c r="N1973" s="49">
        <v>2.8490999999999998E-3</v>
      </c>
      <c r="O1973" s="49">
        <v>-7.8138799999999994E-2</v>
      </c>
      <c r="P1973" s="49">
        <v>-3.0684949999999999E-2</v>
      </c>
      <c r="Q1973" s="49">
        <v>2.8490999999999998E-3</v>
      </c>
      <c r="R1973" s="49">
        <v>3.6383150000000003E-2</v>
      </c>
      <c r="S1973" s="49">
        <v>8.3836999999999995E-2</v>
      </c>
      <c r="T1973" s="49" t="s">
        <v>19</v>
      </c>
    </row>
    <row r="1974" spans="1:20" x14ac:dyDescent="0.25">
      <c r="A1974" s="49" t="str">
        <f t="shared" si="30"/>
        <v>41850Stockton5_11All</v>
      </c>
      <c r="B1974" s="7">
        <v>41850</v>
      </c>
      <c r="C1974">
        <v>11</v>
      </c>
      <c r="D1974" t="s">
        <v>15</v>
      </c>
      <c r="E1974">
        <v>1.1285615</v>
      </c>
      <c r="F1974">
        <v>1.2026140999999999</v>
      </c>
      <c r="G1974">
        <v>5</v>
      </c>
      <c r="H1974" s="49">
        <v>1489.3530000000001</v>
      </c>
      <c r="I1974" s="49">
        <v>14679.039000000001</v>
      </c>
      <c r="J1974">
        <v>83.892250000000004</v>
      </c>
      <c r="K1974">
        <v>1.034993E-2</v>
      </c>
      <c r="L1974">
        <v>1.0740599999999999E-2</v>
      </c>
      <c r="M1974">
        <v>4.68294E-2</v>
      </c>
      <c r="N1974" s="49">
        <v>-7.4052599999999996E-2</v>
      </c>
      <c r="O1974" s="49">
        <v>-0.13399422999999999</v>
      </c>
      <c r="P1974" s="49">
        <v>-9.8872180000000004E-2</v>
      </c>
      <c r="Q1974" s="49">
        <v>-7.4052599999999996E-2</v>
      </c>
      <c r="R1974" s="49">
        <v>-4.9233020000000002E-2</v>
      </c>
      <c r="S1974" s="49">
        <v>-1.411097E-2</v>
      </c>
      <c r="T1974" s="49" t="s">
        <v>19</v>
      </c>
    </row>
    <row r="1975" spans="1:20" x14ac:dyDescent="0.25">
      <c r="A1975" s="49" t="str">
        <f t="shared" si="30"/>
        <v>41850Stockton5_12All</v>
      </c>
      <c r="B1975" s="7">
        <v>41850</v>
      </c>
      <c r="C1975">
        <v>12</v>
      </c>
      <c r="D1975" t="s">
        <v>15</v>
      </c>
      <c r="E1975">
        <v>1.3502396999999999</v>
      </c>
      <c r="F1975">
        <v>1.3804536000000001</v>
      </c>
      <c r="G1975">
        <v>5</v>
      </c>
      <c r="H1975" s="49">
        <v>1489.3530000000001</v>
      </c>
      <c r="I1975" s="49">
        <v>14679.039000000001</v>
      </c>
      <c r="J1975">
        <v>86.601089999999999</v>
      </c>
      <c r="K1975">
        <v>1.2072930000000001E-2</v>
      </c>
      <c r="L1975">
        <v>1.195651E-2</v>
      </c>
      <c r="M1975">
        <v>5.3362899999999998E-2</v>
      </c>
      <c r="N1975" s="49">
        <v>-3.0213899999999998E-2</v>
      </c>
      <c r="O1975" s="49">
        <v>-9.8518410000000001E-2</v>
      </c>
      <c r="P1975" s="49">
        <v>-5.8496239999999998E-2</v>
      </c>
      <c r="Q1975" s="49">
        <v>-3.0213899999999998E-2</v>
      </c>
      <c r="R1975" s="49">
        <v>-1.9315599999999999E-3</v>
      </c>
      <c r="S1975" s="49">
        <v>3.8090609999999997E-2</v>
      </c>
      <c r="T1975" s="49" t="s">
        <v>19</v>
      </c>
    </row>
    <row r="1976" spans="1:20" x14ac:dyDescent="0.25">
      <c r="A1976" s="49" t="str">
        <f t="shared" si="30"/>
        <v>41850Stockton5_7All</v>
      </c>
      <c r="B1976" s="7">
        <v>41850</v>
      </c>
      <c r="C1976">
        <v>7</v>
      </c>
      <c r="D1976" t="s">
        <v>15</v>
      </c>
      <c r="E1976">
        <v>0.80566013999999997</v>
      </c>
      <c r="F1976">
        <v>0.79239484999999998</v>
      </c>
      <c r="G1976">
        <v>5</v>
      </c>
      <c r="H1976" s="49">
        <v>1489.3530000000001</v>
      </c>
      <c r="I1976" s="49">
        <v>14679.039000000001</v>
      </c>
      <c r="J1976">
        <v>71.499470000000002</v>
      </c>
      <c r="K1976">
        <v>7.0092599999999998E-3</v>
      </c>
      <c r="L1976">
        <v>6.0638699999999999E-3</v>
      </c>
      <c r="M1976">
        <v>2.9133200000000001E-2</v>
      </c>
      <c r="N1976" s="49">
        <v>1.3265290000000001E-2</v>
      </c>
      <c r="O1976" s="49">
        <v>-2.4025210000000002E-2</v>
      </c>
      <c r="P1976" s="49">
        <v>-2.1753100000000002E-3</v>
      </c>
      <c r="Q1976" s="49">
        <v>1.3265290000000001E-2</v>
      </c>
      <c r="R1976" s="49">
        <v>2.8705890000000001E-2</v>
      </c>
      <c r="S1976" s="49">
        <v>5.0555790000000003E-2</v>
      </c>
      <c r="T1976" s="49" t="s">
        <v>19</v>
      </c>
    </row>
    <row r="1977" spans="1:20" x14ac:dyDescent="0.25">
      <c r="A1977" s="49" t="str">
        <f t="shared" si="30"/>
        <v>41850Stockton5_17All</v>
      </c>
      <c r="B1977" s="7">
        <v>41850</v>
      </c>
      <c r="C1977">
        <v>17</v>
      </c>
      <c r="D1977" t="s">
        <v>15</v>
      </c>
      <c r="E1977">
        <v>2.9651659000000001</v>
      </c>
      <c r="F1977">
        <v>2.9832519</v>
      </c>
      <c r="G1977">
        <v>5</v>
      </c>
      <c r="H1977" s="49">
        <v>1489.3530000000001</v>
      </c>
      <c r="I1977" s="49">
        <v>14679.039000000001</v>
      </c>
      <c r="J1977">
        <v>99.138900000000007</v>
      </c>
      <c r="K1977">
        <v>1.7855619999999999E-2</v>
      </c>
      <c r="L1977">
        <v>1.7747010000000001E-2</v>
      </c>
      <c r="M1977">
        <v>7.9061400000000004E-2</v>
      </c>
      <c r="N1977" s="49">
        <v>-1.8086000000000001E-2</v>
      </c>
      <c r="O1977" s="49">
        <v>-0.11928459</v>
      </c>
      <c r="P1977" s="49">
        <v>-5.998854E-2</v>
      </c>
      <c r="Q1977" s="49">
        <v>-1.8086000000000001E-2</v>
      </c>
      <c r="R1977" s="49">
        <v>2.3816540000000001E-2</v>
      </c>
      <c r="S1977" s="49">
        <v>8.311259E-2</v>
      </c>
      <c r="T1977" s="49" t="s">
        <v>19</v>
      </c>
    </row>
    <row r="1978" spans="1:20" x14ac:dyDescent="0.25">
      <c r="A1978" s="49" t="str">
        <f t="shared" si="30"/>
        <v>41850Stockton5_8All</v>
      </c>
      <c r="B1978" s="7">
        <v>41850</v>
      </c>
      <c r="C1978">
        <v>8</v>
      </c>
      <c r="D1978" t="s">
        <v>15</v>
      </c>
      <c r="E1978">
        <v>0.88354858000000003</v>
      </c>
      <c r="F1978">
        <v>0.86193092999999998</v>
      </c>
      <c r="G1978">
        <v>5</v>
      </c>
      <c r="H1978" s="49">
        <v>1489.3530000000001</v>
      </c>
      <c r="I1978" s="49">
        <v>14679.039000000001</v>
      </c>
      <c r="J1978">
        <v>73.8476</v>
      </c>
      <c r="K1978">
        <v>7.5449499999999999E-3</v>
      </c>
      <c r="L1978">
        <v>7.0582700000000002E-3</v>
      </c>
      <c r="M1978">
        <v>3.2459700000000001E-2</v>
      </c>
      <c r="N1978" s="49">
        <v>2.1617649999999999E-2</v>
      </c>
      <c r="O1978" s="49">
        <v>-1.993077E-2</v>
      </c>
      <c r="P1978" s="49">
        <v>4.4140100000000003E-3</v>
      </c>
      <c r="Q1978" s="49">
        <v>2.1617649999999999E-2</v>
      </c>
      <c r="R1978" s="49">
        <v>3.8821290000000001E-2</v>
      </c>
      <c r="S1978" s="49">
        <v>6.3166070000000005E-2</v>
      </c>
      <c r="T1978" s="49" t="s">
        <v>19</v>
      </c>
    </row>
    <row r="1979" spans="1:20" x14ac:dyDescent="0.25">
      <c r="A1979" s="49" t="str">
        <f t="shared" si="30"/>
        <v>41850Stockton5_6All</v>
      </c>
      <c r="B1979" s="7">
        <v>41850</v>
      </c>
      <c r="C1979">
        <v>6</v>
      </c>
      <c r="D1979" t="s">
        <v>15</v>
      </c>
      <c r="E1979">
        <v>0.76037566999999995</v>
      </c>
      <c r="F1979">
        <v>0.73750287000000003</v>
      </c>
      <c r="G1979">
        <v>5</v>
      </c>
      <c r="H1979" s="49">
        <v>1489.3530000000001</v>
      </c>
      <c r="I1979" s="49">
        <v>14679.039000000001</v>
      </c>
      <c r="J1979">
        <v>72.860349999999997</v>
      </c>
      <c r="K1979">
        <v>6.5760000000000002E-3</v>
      </c>
      <c r="L1979">
        <v>5.7624800000000004E-3</v>
      </c>
      <c r="M1979">
        <v>2.7481700000000001E-2</v>
      </c>
      <c r="N1979" s="49">
        <v>2.2872799999999999E-2</v>
      </c>
      <c r="O1979" s="49">
        <v>-1.230378E-2</v>
      </c>
      <c r="P1979" s="49">
        <v>8.3075000000000006E-3</v>
      </c>
      <c r="Q1979" s="49">
        <v>2.2872799999999999E-2</v>
      </c>
      <c r="R1979" s="49">
        <v>3.7438100000000002E-2</v>
      </c>
      <c r="S1979" s="49">
        <v>5.8049379999999998E-2</v>
      </c>
      <c r="T1979" s="49" t="s">
        <v>19</v>
      </c>
    </row>
    <row r="1980" spans="1:20" x14ac:dyDescent="0.25">
      <c r="A1980" s="49" t="str">
        <f t="shared" si="30"/>
        <v>41850Stockton5_19All</v>
      </c>
      <c r="B1980" s="7">
        <v>41850</v>
      </c>
      <c r="C1980">
        <v>19</v>
      </c>
      <c r="D1980" t="s">
        <v>15</v>
      </c>
      <c r="E1980">
        <v>3.1765876</v>
      </c>
      <c r="F1980">
        <v>3.0636540999999999</v>
      </c>
      <c r="G1980">
        <v>5</v>
      </c>
      <c r="H1980" s="49">
        <v>1489.3530000000001</v>
      </c>
      <c r="I1980" s="49">
        <v>14679.039000000001</v>
      </c>
      <c r="J1980">
        <v>96.929990000000004</v>
      </c>
      <c r="K1980">
        <v>1.7412170000000001E-2</v>
      </c>
      <c r="L1980">
        <v>1.7015860000000001E-2</v>
      </c>
      <c r="M1980">
        <v>7.6466300000000001E-2</v>
      </c>
      <c r="N1980" s="49">
        <v>0.11293350000000001</v>
      </c>
      <c r="O1980" s="49">
        <v>1.505664E-2</v>
      </c>
      <c r="P1980" s="49">
        <v>7.2406360000000003E-2</v>
      </c>
      <c r="Q1980" s="49">
        <v>0.11293350000000001</v>
      </c>
      <c r="R1980" s="49">
        <v>0.15346064000000001</v>
      </c>
      <c r="S1980" s="49">
        <v>0.21081036</v>
      </c>
      <c r="T1980" s="49" t="s">
        <v>19</v>
      </c>
    </row>
    <row r="1981" spans="1:20" x14ac:dyDescent="0.25">
      <c r="A1981" s="49" t="str">
        <f t="shared" si="30"/>
        <v>41850Stockton5_21All</v>
      </c>
      <c r="B1981" s="7">
        <v>41850</v>
      </c>
      <c r="C1981">
        <v>21</v>
      </c>
      <c r="D1981" t="s">
        <v>15</v>
      </c>
      <c r="E1981">
        <v>2.6760085999999998</v>
      </c>
      <c r="F1981">
        <v>2.7326351999999998</v>
      </c>
      <c r="G1981">
        <v>5</v>
      </c>
      <c r="H1981" s="49">
        <v>1489.3530000000001</v>
      </c>
      <c r="I1981" s="49">
        <v>14679.039000000001</v>
      </c>
      <c r="J1981">
        <v>88.929910000000007</v>
      </c>
      <c r="K1981">
        <v>1.6076179999999999E-2</v>
      </c>
      <c r="L1981">
        <v>1.59907E-2</v>
      </c>
      <c r="M1981">
        <v>7.12092E-2</v>
      </c>
      <c r="N1981" s="49">
        <v>-5.6626599999999999E-2</v>
      </c>
      <c r="O1981" s="49">
        <v>-0.14777438000000001</v>
      </c>
      <c r="P1981" s="49">
        <v>-9.4367480000000004E-2</v>
      </c>
      <c r="Q1981" s="49">
        <v>-5.6626599999999999E-2</v>
      </c>
      <c r="R1981" s="49">
        <v>-1.8885720000000002E-2</v>
      </c>
      <c r="S1981" s="49">
        <v>3.4521179999999999E-2</v>
      </c>
      <c r="T1981" s="49" t="s">
        <v>19</v>
      </c>
    </row>
    <row r="1982" spans="1:20" x14ac:dyDescent="0.25">
      <c r="A1982" s="49" t="str">
        <f t="shared" si="30"/>
        <v>41850Stockton5_3All</v>
      </c>
      <c r="B1982" s="7">
        <v>41850</v>
      </c>
      <c r="C1982">
        <v>3</v>
      </c>
      <c r="D1982" t="s">
        <v>15</v>
      </c>
      <c r="E1982">
        <v>0.84290083999999998</v>
      </c>
      <c r="F1982">
        <v>0.80308173999999999</v>
      </c>
      <c r="G1982">
        <v>5</v>
      </c>
      <c r="H1982" s="49">
        <v>1489.3530000000001</v>
      </c>
      <c r="I1982" s="49">
        <v>14679.039000000001</v>
      </c>
      <c r="J1982">
        <v>77.651439999999994</v>
      </c>
      <c r="K1982">
        <v>7.8499799999999995E-3</v>
      </c>
      <c r="L1982">
        <v>6.4931700000000004E-3</v>
      </c>
      <c r="M1982">
        <v>3.2031700000000003E-2</v>
      </c>
      <c r="N1982" s="49">
        <v>3.9819100000000003E-2</v>
      </c>
      <c r="O1982" s="49">
        <v>-1.1814799999999999E-3</v>
      </c>
      <c r="P1982" s="49">
        <v>2.2842299999999999E-2</v>
      </c>
      <c r="Q1982" s="49">
        <v>3.9819100000000003E-2</v>
      </c>
      <c r="R1982" s="49">
        <v>5.6795900000000003E-2</v>
      </c>
      <c r="S1982" s="49">
        <v>8.0819680000000005E-2</v>
      </c>
      <c r="T1982" s="49" t="s">
        <v>19</v>
      </c>
    </row>
    <row r="1983" spans="1:20" x14ac:dyDescent="0.25">
      <c r="A1983" s="49" t="str">
        <f t="shared" si="30"/>
        <v>41850Stockton5_4All</v>
      </c>
      <c r="B1983" s="7">
        <v>41850</v>
      </c>
      <c r="C1983">
        <v>4</v>
      </c>
      <c r="D1983" t="s">
        <v>15</v>
      </c>
      <c r="E1983">
        <v>0.77653603999999998</v>
      </c>
      <c r="F1983">
        <v>0.74839756999999996</v>
      </c>
      <c r="G1983">
        <v>5</v>
      </c>
      <c r="H1983" s="49">
        <v>1489.3530000000001</v>
      </c>
      <c r="I1983" s="49">
        <v>14679.039000000001</v>
      </c>
      <c r="J1983">
        <v>77.221149999999994</v>
      </c>
      <c r="K1983">
        <v>7.02106E-3</v>
      </c>
      <c r="L1983">
        <v>6.0112000000000004E-3</v>
      </c>
      <c r="M1983">
        <v>2.9055299999999999E-2</v>
      </c>
      <c r="N1983" s="49">
        <v>2.8138469999999999E-2</v>
      </c>
      <c r="O1983" s="49">
        <v>-9.0523099999999992E-3</v>
      </c>
      <c r="P1983" s="49">
        <v>1.2739159999999999E-2</v>
      </c>
      <c r="Q1983" s="49">
        <v>2.8138469999999999E-2</v>
      </c>
      <c r="R1983" s="49">
        <v>4.3537779999999998E-2</v>
      </c>
      <c r="S1983" s="49">
        <v>6.5329250000000005E-2</v>
      </c>
      <c r="T1983" s="49" t="s">
        <v>19</v>
      </c>
    </row>
    <row r="1984" spans="1:20" x14ac:dyDescent="0.25">
      <c r="A1984" s="49" t="str">
        <f t="shared" si="30"/>
        <v>41850Stockton5_18All</v>
      </c>
      <c r="B1984" s="7">
        <v>41850</v>
      </c>
      <c r="C1984">
        <v>18</v>
      </c>
      <c r="D1984" t="s">
        <v>15</v>
      </c>
      <c r="E1984">
        <v>3.1881572</v>
      </c>
      <c r="F1984">
        <v>3.0645148</v>
      </c>
      <c r="G1984">
        <v>5</v>
      </c>
      <c r="H1984" s="49">
        <v>1489.3530000000001</v>
      </c>
      <c r="I1984" s="49">
        <v>14679.039000000001</v>
      </c>
      <c r="J1984">
        <v>97.778180000000006</v>
      </c>
      <c r="K1984">
        <v>1.7935300000000001E-2</v>
      </c>
      <c r="L1984">
        <v>1.7224130000000001E-2</v>
      </c>
      <c r="M1984">
        <v>7.8110499999999999E-2</v>
      </c>
      <c r="N1984" s="49">
        <v>0.1236424</v>
      </c>
      <c r="O1984" s="49">
        <v>2.3660960000000002E-2</v>
      </c>
      <c r="P1984" s="49">
        <v>8.2243839999999999E-2</v>
      </c>
      <c r="Q1984" s="49">
        <v>0.1236424</v>
      </c>
      <c r="R1984" s="49">
        <v>0.16504097000000001</v>
      </c>
      <c r="S1984" s="49">
        <v>0.22362383999999999</v>
      </c>
      <c r="T1984" s="49" t="s">
        <v>19</v>
      </c>
    </row>
    <row r="1985" spans="1:20" x14ac:dyDescent="0.25">
      <c r="A1985" s="49" t="str">
        <f t="shared" si="30"/>
        <v>41850Stockton5_16All</v>
      </c>
      <c r="B1985" s="7">
        <v>41850</v>
      </c>
      <c r="C1985">
        <v>16</v>
      </c>
      <c r="D1985" t="s">
        <v>15</v>
      </c>
      <c r="E1985">
        <v>2.6516177000000001</v>
      </c>
      <c r="F1985">
        <v>2.6930436000000002</v>
      </c>
      <c r="G1985">
        <v>5</v>
      </c>
      <c r="H1985" s="49">
        <v>1489.3530000000001</v>
      </c>
      <c r="I1985" s="49">
        <v>14679.039000000001</v>
      </c>
      <c r="J1985">
        <v>97.847750000000005</v>
      </c>
      <c r="K1985">
        <v>1.7388339999999999E-2</v>
      </c>
      <c r="L1985">
        <v>1.6856949999999999E-2</v>
      </c>
      <c r="M1985">
        <v>7.6068499999999997E-2</v>
      </c>
      <c r="N1985" s="49">
        <v>-4.1425900000000002E-2</v>
      </c>
      <c r="O1985" s="49">
        <v>-0.13879358</v>
      </c>
      <c r="P1985" s="49">
        <v>-8.1742209999999996E-2</v>
      </c>
      <c r="Q1985" s="49">
        <v>-4.1425900000000002E-2</v>
      </c>
      <c r="R1985" s="49">
        <v>-1.1096000000000001E-3</v>
      </c>
      <c r="S1985" s="49">
        <v>5.5941780000000003E-2</v>
      </c>
      <c r="T1985" s="49" t="s">
        <v>19</v>
      </c>
    </row>
    <row r="1986" spans="1:20" x14ac:dyDescent="0.25">
      <c r="A1986" s="49" t="str">
        <f t="shared" si="30"/>
        <v>41850Stockton5_10All</v>
      </c>
      <c r="B1986" s="7">
        <v>41850</v>
      </c>
      <c r="C1986">
        <v>10</v>
      </c>
      <c r="D1986" t="s">
        <v>15</v>
      </c>
      <c r="E1986">
        <v>1.0052335999999999</v>
      </c>
      <c r="F1986">
        <v>1.0254662999999999</v>
      </c>
      <c r="G1986">
        <v>5</v>
      </c>
      <c r="H1986" s="49">
        <v>1489.3530000000001</v>
      </c>
      <c r="I1986" s="49">
        <v>14679.039000000001</v>
      </c>
      <c r="J1986">
        <v>80.113690000000005</v>
      </c>
      <c r="K1986">
        <v>8.7532800000000004E-3</v>
      </c>
      <c r="L1986">
        <v>8.8699799999999995E-3</v>
      </c>
      <c r="M1986">
        <v>3.9130999999999999E-2</v>
      </c>
      <c r="N1986" s="49">
        <v>-2.0232699999999999E-2</v>
      </c>
      <c r="O1986" s="49">
        <v>-7.0320380000000002E-2</v>
      </c>
      <c r="P1986" s="49">
        <v>-4.0972130000000002E-2</v>
      </c>
      <c r="Q1986" s="49">
        <v>-2.0232699999999999E-2</v>
      </c>
      <c r="R1986" s="49">
        <v>5.0673000000000005E-4</v>
      </c>
      <c r="S1986" s="49">
        <v>2.985498E-2</v>
      </c>
      <c r="T1986" s="49" t="s">
        <v>19</v>
      </c>
    </row>
    <row r="1987" spans="1:20" x14ac:dyDescent="0.25">
      <c r="A1987" s="49" t="str">
        <f t="shared" ref="A1987:A2050" si="31">CONCATENATE(B1987,D1987,G1987,"_",C1987,T1987)</f>
        <v>41850Stockton5_14All</v>
      </c>
      <c r="B1987" s="7">
        <v>41850</v>
      </c>
      <c r="C1987">
        <v>14</v>
      </c>
      <c r="D1987" t="s">
        <v>15</v>
      </c>
      <c r="E1987">
        <v>2.0473490999999999</v>
      </c>
      <c r="F1987">
        <v>1.9157594</v>
      </c>
      <c r="G1987">
        <v>5</v>
      </c>
      <c r="H1987" s="49">
        <v>1489.3530000000001</v>
      </c>
      <c r="I1987" s="49">
        <v>14679.039000000001</v>
      </c>
      <c r="J1987">
        <v>94.335139999999996</v>
      </c>
      <c r="K1987">
        <v>1.5488500000000001E-2</v>
      </c>
      <c r="L1987">
        <v>1.4995639999999999E-2</v>
      </c>
      <c r="M1987">
        <v>6.7715200000000003E-2</v>
      </c>
      <c r="N1987" s="49">
        <v>0.1315897</v>
      </c>
      <c r="O1987" s="49">
        <v>4.4914240000000001E-2</v>
      </c>
      <c r="P1987" s="49">
        <v>9.5700640000000003E-2</v>
      </c>
      <c r="Q1987" s="49">
        <v>0.1315897</v>
      </c>
      <c r="R1987" s="49">
        <v>0.16747876</v>
      </c>
      <c r="S1987" s="49">
        <v>0.21826516000000001</v>
      </c>
      <c r="T1987" s="49" t="s">
        <v>19</v>
      </c>
    </row>
    <row r="1988" spans="1:20" x14ac:dyDescent="0.25">
      <c r="A1988" s="49" t="str">
        <f t="shared" si="31"/>
        <v>41850Stockton5_1All</v>
      </c>
      <c r="B1988" s="7">
        <v>41850</v>
      </c>
      <c r="C1988">
        <v>1</v>
      </c>
      <c r="D1988" t="s">
        <v>15</v>
      </c>
      <c r="E1988">
        <v>1.1433853</v>
      </c>
      <c r="F1988">
        <v>1.0850820999999999</v>
      </c>
      <c r="G1988">
        <v>5</v>
      </c>
      <c r="H1988" s="49">
        <v>1489.3530000000001</v>
      </c>
      <c r="I1988" s="49">
        <v>14679.039000000001</v>
      </c>
      <c r="J1988">
        <v>80.651060000000001</v>
      </c>
      <c r="K1988">
        <v>1.014002E-2</v>
      </c>
      <c r="L1988">
        <v>8.8781999999999993E-3</v>
      </c>
      <c r="M1988">
        <v>4.2361000000000003E-2</v>
      </c>
      <c r="N1988" s="49">
        <v>5.8303199999999999E-2</v>
      </c>
      <c r="O1988" s="49">
        <v>4.0811199999999997E-3</v>
      </c>
      <c r="P1988" s="49">
        <v>3.5851870000000001E-2</v>
      </c>
      <c r="Q1988" s="49">
        <v>5.8303199999999999E-2</v>
      </c>
      <c r="R1988" s="49">
        <v>8.0754530000000005E-2</v>
      </c>
      <c r="S1988" s="49">
        <v>0.11252528000000001</v>
      </c>
      <c r="T1988" s="49" t="s">
        <v>19</v>
      </c>
    </row>
    <row r="1989" spans="1:20" x14ac:dyDescent="0.25">
      <c r="A1989" s="49" t="str">
        <f t="shared" si="31"/>
        <v>41850Stockton5_9All</v>
      </c>
      <c r="B1989" s="7">
        <v>41850</v>
      </c>
      <c r="C1989">
        <v>9</v>
      </c>
      <c r="D1989" t="s">
        <v>15</v>
      </c>
      <c r="E1989">
        <v>0.91002395000000003</v>
      </c>
      <c r="F1989">
        <v>0.91439477000000002</v>
      </c>
      <c r="G1989">
        <v>5</v>
      </c>
      <c r="H1989" s="49">
        <v>1489.3530000000001</v>
      </c>
      <c r="I1989" s="49">
        <v>14679.039000000001</v>
      </c>
      <c r="J1989">
        <v>76.543980000000005</v>
      </c>
      <c r="K1989">
        <v>7.4422400000000001E-3</v>
      </c>
      <c r="L1989">
        <v>7.8908199999999998E-3</v>
      </c>
      <c r="M1989">
        <v>3.40494E-2</v>
      </c>
      <c r="N1989" s="49">
        <v>-4.3708200000000001E-3</v>
      </c>
      <c r="O1989" s="49">
        <v>-4.7954049999999998E-2</v>
      </c>
      <c r="P1989" s="49">
        <v>-2.2416999999999999E-2</v>
      </c>
      <c r="Q1989" s="49">
        <v>-4.3708200000000001E-3</v>
      </c>
      <c r="R1989" s="49">
        <v>1.3675359999999999E-2</v>
      </c>
      <c r="S1989" s="49">
        <v>3.9212410000000003E-2</v>
      </c>
      <c r="T1989" s="49" t="s">
        <v>19</v>
      </c>
    </row>
    <row r="1990" spans="1:20" x14ac:dyDescent="0.25">
      <c r="A1990" s="49" t="str">
        <f t="shared" si="31"/>
        <v>41850Stockton5_24All</v>
      </c>
      <c r="B1990" s="7">
        <v>41850</v>
      </c>
      <c r="C1990">
        <v>24</v>
      </c>
      <c r="D1990" t="s">
        <v>15</v>
      </c>
      <c r="E1990">
        <v>1.4747391000000001</v>
      </c>
      <c r="F1990">
        <v>1.4817997000000001</v>
      </c>
      <c r="G1990">
        <v>5</v>
      </c>
      <c r="H1990" s="49">
        <v>1489.3530000000001</v>
      </c>
      <c r="I1990" s="49">
        <v>14679.039000000001</v>
      </c>
      <c r="J1990">
        <v>79.638530000000003</v>
      </c>
      <c r="K1990">
        <v>1.185687E-2</v>
      </c>
      <c r="L1990">
        <v>1.156913E-2</v>
      </c>
      <c r="M1990">
        <v>5.2031300000000003E-2</v>
      </c>
      <c r="N1990" s="49">
        <v>-7.0606000000000002E-3</v>
      </c>
      <c r="O1990" s="49">
        <v>-7.3660660000000003E-2</v>
      </c>
      <c r="P1990" s="49">
        <v>-3.4637189999999998E-2</v>
      </c>
      <c r="Q1990" s="49">
        <v>-7.0606000000000002E-3</v>
      </c>
      <c r="R1990" s="49">
        <v>2.0515990000000001E-2</v>
      </c>
      <c r="S1990" s="49">
        <v>5.9539460000000002E-2</v>
      </c>
      <c r="T1990" s="49" t="s">
        <v>19</v>
      </c>
    </row>
    <row r="1991" spans="1:20" x14ac:dyDescent="0.25">
      <c r="A1991" s="49" t="str">
        <f t="shared" si="31"/>
        <v>41850Stockton5_2All</v>
      </c>
      <c r="B1991" s="7">
        <v>41850</v>
      </c>
      <c r="C1991">
        <v>2</v>
      </c>
      <c r="D1991" t="s">
        <v>15</v>
      </c>
      <c r="E1991">
        <v>0.97462095999999998</v>
      </c>
      <c r="F1991">
        <v>0.91223498000000003</v>
      </c>
      <c r="G1991">
        <v>5</v>
      </c>
      <c r="H1991" s="49">
        <v>1489.3530000000001</v>
      </c>
      <c r="I1991" s="49">
        <v>14679.039000000001</v>
      </c>
      <c r="J1991">
        <v>77.56859</v>
      </c>
      <c r="K1991">
        <v>8.8739800000000001E-3</v>
      </c>
      <c r="L1991">
        <v>7.5092600000000002E-3</v>
      </c>
      <c r="M1991">
        <v>3.6546000000000002E-2</v>
      </c>
      <c r="N1991" s="49">
        <v>6.2385980000000001E-2</v>
      </c>
      <c r="O1991" s="49">
        <v>1.56071E-2</v>
      </c>
      <c r="P1991" s="49">
        <v>4.3016600000000002E-2</v>
      </c>
      <c r="Q1991" s="49">
        <v>6.2385980000000001E-2</v>
      </c>
      <c r="R1991" s="49">
        <v>8.1755359999999999E-2</v>
      </c>
      <c r="S1991" s="49">
        <v>0.10916486</v>
      </c>
      <c r="T1991" s="49" t="s">
        <v>19</v>
      </c>
    </row>
    <row r="1992" spans="1:20" x14ac:dyDescent="0.25">
      <c r="A1992" s="49" t="str">
        <f t="shared" si="31"/>
        <v>41850Stockton5_15All</v>
      </c>
      <c r="B1992" s="7">
        <v>41850</v>
      </c>
      <c r="C1992">
        <v>15</v>
      </c>
      <c r="D1992" t="s">
        <v>15</v>
      </c>
      <c r="E1992">
        <v>2.3637481</v>
      </c>
      <c r="F1992">
        <v>1.9133741</v>
      </c>
      <c r="G1992">
        <v>5</v>
      </c>
      <c r="H1992" s="49">
        <v>1489.3530000000001</v>
      </c>
      <c r="I1992" s="49">
        <v>14679.039000000001</v>
      </c>
      <c r="J1992">
        <v>95.556659999999994</v>
      </c>
      <c r="K1992">
        <v>1.6633820000000001E-2</v>
      </c>
      <c r="L1992">
        <v>1.3533689999999999E-2</v>
      </c>
      <c r="M1992">
        <v>6.7432199999999998E-2</v>
      </c>
      <c r="N1992" s="49">
        <v>0.450374</v>
      </c>
      <c r="O1992" s="49">
        <v>0.36406077999999997</v>
      </c>
      <c r="P1992" s="49">
        <v>0.41463493000000001</v>
      </c>
      <c r="Q1992" s="49">
        <v>0.450374</v>
      </c>
      <c r="R1992" s="49">
        <v>0.48611306999999998</v>
      </c>
      <c r="S1992" s="49">
        <v>0.53668722000000002</v>
      </c>
      <c r="T1992" s="49" t="s">
        <v>19</v>
      </c>
    </row>
    <row r="1993" spans="1:20" x14ac:dyDescent="0.25">
      <c r="A1993" s="49" t="str">
        <f t="shared" si="31"/>
        <v>41850Stockton5_22All</v>
      </c>
      <c r="B1993" s="7">
        <v>41850</v>
      </c>
      <c r="C1993">
        <v>22</v>
      </c>
      <c r="D1993" t="s">
        <v>15</v>
      </c>
      <c r="E1993">
        <v>2.4332462000000001</v>
      </c>
      <c r="F1993">
        <v>2.4353197</v>
      </c>
      <c r="G1993">
        <v>5</v>
      </c>
      <c r="H1993" s="49">
        <v>1489.3530000000001</v>
      </c>
      <c r="I1993" s="49">
        <v>14679.039000000001</v>
      </c>
      <c r="J1993">
        <v>85.569109999999995</v>
      </c>
      <c r="K1993">
        <v>1.5662760000000001E-2</v>
      </c>
      <c r="L1993">
        <v>1.525142E-2</v>
      </c>
      <c r="M1993">
        <v>6.8665000000000004E-2</v>
      </c>
      <c r="N1993" s="49">
        <v>-2.0734999999999998E-3</v>
      </c>
      <c r="O1993" s="49">
        <v>-8.9964699999999995E-2</v>
      </c>
      <c r="P1993" s="49">
        <v>-3.8465949999999999E-2</v>
      </c>
      <c r="Q1993" s="49">
        <v>-2.0734999999999998E-3</v>
      </c>
      <c r="R1993" s="49">
        <v>3.4318950000000001E-2</v>
      </c>
      <c r="S1993" s="49">
        <v>8.5817699999999997E-2</v>
      </c>
      <c r="T1993" s="49" t="s">
        <v>19</v>
      </c>
    </row>
    <row r="1994" spans="1:20" x14ac:dyDescent="0.25">
      <c r="A1994" s="49" t="str">
        <f t="shared" si="31"/>
        <v>41850Stockton6+7_15All</v>
      </c>
      <c r="B1994" s="7">
        <v>41850</v>
      </c>
      <c r="C1994">
        <v>15</v>
      </c>
      <c r="D1994" t="s">
        <v>15</v>
      </c>
      <c r="E1994">
        <v>2.3637481</v>
      </c>
      <c r="F1994">
        <v>2.1755474000000001</v>
      </c>
      <c r="G1994" t="s">
        <v>69</v>
      </c>
      <c r="H1994">
        <v>2932.384</v>
      </c>
      <c r="I1994" s="49">
        <v>14679.039000000001</v>
      </c>
      <c r="J1994">
        <v>95.556659999999994</v>
      </c>
      <c r="K1994">
        <v>1.6633820000000001E-2</v>
      </c>
      <c r="L1994">
        <v>1.576048E-2</v>
      </c>
      <c r="M1994">
        <v>6.3261399999999995E-2</v>
      </c>
      <c r="N1994" s="49">
        <v>0.1882007</v>
      </c>
      <c r="O1994" s="49">
        <v>0.10722611</v>
      </c>
      <c r="P1994" s="49">
        <v>0.15467216</v>
      </c>
      <c r="Q1994" s="49">
        <v>0.1882007</v>
      </c>
      <c r="R1994" s="49">
        <v>0.22172923999999999</v>
      </c>
      <c r="S1994" s="49">
        <v>0.26917529000000001</v>
      </c>
      <c r="T1994" s="49" t="s">
        <v>19</v>
      </c>
    </row>
    <row r="1995" spans="1:20" x14ac:dyDescent="0.25">
      <c r="A1995" s="49" t="str">
        <f t="shared" si="31"/>
        <v>41850Stockton6+7_24All</v>
      </c>
      <c r="B1995" s="7">
        <v>41850</v>
      </c>
      <c r="C1995">
        <v>24</v>
      </c>
      <c r="D1995" t="s">
        <v>15</v>
      </c>
      <c r="E1995">
        <v>1.4747391000000001</v>
      </c>
      <c r="F1995">
        <v>1.5525469000000001</v>
      </c>
      <c r="G1995" t="s">
        <v>69</v>
      </c>
      <c r="H1995">
        <v>2932.384</v>
      </c>
      <c r="I1995" s="49">
        <v>14679.039000000001</v>
      </c>
      <c r="J1995">
        <v>79.638530000000003</v>
      </c>
      <c r="K1995">
        <v>1.185687E-2</v>
      </c>
      <c r="L1995">
        <v>1.2097770000000001E-2</v>
      </c>
      <c r="M1995">
        <v>4.6409800000000001E-2</v>
      </c>
      <c r="N1995" s="49">
        <v>-7.7807799999999996E-2</v>
      </c>
      <c r="O1995" s="49">
        <v>-0.13721233999999999</v>
      </c>
      <c r="P1995" s="49">
        <v>-0.10240499</v>
      </c>
      <c r="Q1995" s="49">
        <v>-7.7807799999999996E-2</v>
      </c>
      <c r="R1995" s="49">
        <v>-5.3210609999999998E-2</v>
      </c>
      <c r="S1995" s="49">
        <v>-1.8403260000000001E-2</v>
      </c>
      <c r="T1995" s="49" t="s">
        <v>19</v>
      </c>
    </row>
    <row r="1996" spans="1:20" x14ac:dyDescent="0.25">
      <c r="A1996" s="49" t="str">
        <f t="shared" si="31"/>
        <v>41850Stockton6+7_1All</v>
      </c>
      <c r="B1996" s="7">
        <v>41850</v>
      </c>
      <c r="C1996">
        <v>1</v>
      </c>
      <c r="D1996" t="s">
        <v>15</v>
      </c>
      <c r="E1996">
        <v>1.1433853</v>
      </c>
      <c r="F1996">
        <v>1.1283323999999999</v>
      </c>
      <c r="G1996" t="s">
        <v>69</v>
      </c>
      <c r="H1996">
        <v>2932.384</v>
      </c>
      <c r="I1996" s="49">
        <v>14679.039000000001</v>
      </c>
      <c r="J1996">
        <v>80.651060000000001</v>
      </c>
      <c r="K1996">
        <v>1.014002E-2</v>
      </c>
      <c r="L1996">
        <v>9.6310200000000006E-3</v>
      </c>
      <c r="M1996">
        <v>3.8740400000000001E-2</v>
      </c>
      <c r="N1996" s="49">
        <v>1.5052899999999999E-2</v>
      </c>
      <c r="O1996" s="49">
        <v>-3.4534809999999999E-2</v>
      </c>
      <c r="P1996" s="49">
        <v>-5.4795099999999999E-3</v>
      </c>
      <c r="Q1996" s="49">
        <v>1.5052899999999999E-2</v>
      </c>
      <c r="R1996" s="49">
        <v>3.5585310000000002E-2</v>
      </c>
      <c r="S1996" s="49">
        <v>6.4640610000000001E-2</v>
      </c>
      <c r="T1996" s="49" t="s">
        <v>19</v>
      </c>
    </row>
    <row r="1997" spans="1:20" x14ac:dyDescent="0.25">
      <c r="A1997" s="49" t="str">
        <f t="shared" si="31"/>
        <v>41850Stockton6+7_9All</v>
      </c>
      <c r="B1997" s="7">
        <v>41850</v>
      </c>
      <c r="C1997">
        <v>9</v>
      </c>
      <c r="D1997" t="s">
        <v>15</v>
      </c>
      <c r="E1997">
        <v>0.91002395000000003</v>
      </c>
      <c r="F1997">
        <v>0.90439035999999995</v>
      </c>
      <c r="G1997" t="s">
        <v>69</v>
      </c>
      <c r="H1997">
        <v>2932.384</v>
      </c>
      <c r="I1997" s="49">
        <v>14679.039000000001</v>
      </c>
      <c r="J1997">
        <v>76.543980000000005</v>
      </c>
      <c r="K1997">
        <v>7.4422400000000001E-3</v>
      </c>
      <c r="L1997">
        <v>7.6263900000000003E-3</v>
      </c>
      <c r="M1997">
        <v>2.8953E-2</v>
      </c>
      <c r="N1997" s="49">
        <v>5.63359E-3</v>
      </c>
      <c r="O1997" s="49">
        <v>-3.1426250000000003E-2</v>
      </c>
      <c r="P1997" s="49">
        <v>-9.7114999999999996E-3</v>
      </c>
      <c r="Q1997" s="49">
        <v>5.63359E-3</v>
      </c>
      <c r="R1997" s="49">
        <v>2.097868E-2</v>
      </c>
      <c r="S1997" s="49">
        <v>4.2693429999999997E-2</v>
      </c>
      <c r="T1997" s="49" t="s">
        <v>19</v>
      </c>
    </row>
    <row r="1998" spans="1:20" x14ac:dyDescent="0.25">
      <c r="A1998" s="49" t="str">
        <f t="shared" si="31"/>
        <v>41850Stockton6+7_6All</v>
      </c>
      <c r="B1998" s="7">
        <v>41850</v>
      </c>
      <c r="C1998">
        <v>6</v>
      </c>
      <c r="D1998" t="s">
        <v>15</v>
      </c>
      <c r="E1998">
        <v>0.76037566999999995</v>
      </c>
      <c r="F1998">
        <v>0.75742723999999995</v>
      </c>
      <c r="G1998" t="s">
        <v>69</v>
      </c>
      <c r="H1998">
        <v>2932.384</v>
      </c>
      <c r="I1998" s="49">
        <v>14679.039000000001</v>
      </c>
      <c r="J1998">
        <v>72.860349999999997</v>
      </c>
      <c r="K1998">
        <v>6.5760000000000002E-3</v>
      </c>
      <c r="L1998">
        <v>5.8637400000000001E-3</v>
      </c>
      <c r="M1998">
        <v>2.4819500000000001E-2</v>
      </c>
      <c r="N1998" s="49">
        <v>2.9484300000000001E-3</v>
      </c>
      <c r="O1998" s="49">
        <v>-2.882053E-2</v>
      </c>
      <c r="P1998" s="49">
        <v>-1.02059E-2</v>
      </c>
      <c r="Q1998" s="49">
        <v>2.9484300000000001E-3</v>
      </c>
      <c r="R1998" s="49">
        <v>1.6102769999999999E-2</v>
      </c>
      <c r="S1998" s="49">
        <v>3.4717390000000001E-2</v>
      </c>
      <c r="T1998" s="49" t="s">
        <v>19</v>
      </c>
    </row>
    <row r="1999" spans="1:20" x14ac:dyDescent="0.25">
      <c r="A1999" s="49" t="str">
        <f t="shared" si="31"/>
        <v>41850Stockton6+7_10All</v>
      </c>
      <c r="B1999" s="7">
        <v>41850</v>
      </c>
      <c r="C1999">
        <v>10</v>
      </c>
      <c r="D1999" t="s">
        <v>15</v>
      </c>
      <c r="E1999">
        <v>1.0052335999999999</v>
      </c>
      <c r="F1999">
        <v>1.0013179000000001</v>
      </c>
      <c r="G1999" t="s">
        <v>69</v>
      </c>
      <c r="H1999">
        <v>2932.384</v>
      </c>
      <c r="I1999" s="49">
        <v>14679.039000000001</v>
      </c>
      <c r="J1999">
        <v>80.113690000000005</v>
      </c>
      <c r="K1999">
        <v>8.7532800000000004E-3</v>
      </c>
      <c r="L1999">
        <v>8.7464499999999994E-3</v>
      </c>
      <c r="M1999">
        <v>3.4001400000000001E-2</v>
      </c>
      <c r="N1999" s="49">
        <v>3.9157000000000003E-3</v>
      </c>
      <c r="O1999" s="49">
        <v>-3.9606089999999997E-2</v>
      </c>
      <c r="P1999" s="49">
        <v>-1.4105039999999999E-2</v>
      </c>
      <c r="Q1999" s="49">
        <v>3.9157000000000003E-3</v>
      </c>
      <c r="R1999" s="49">
        <v>2.1936440000000001E-2</v>
      </c>
      <c r="S1999" s="49">
        <v>4.7437489999999999E-2</v>
      </c>
      <c r="T1999" s="49" t="s">
        <v>19</v>
      </c>
    </row>
    <row r="2000" spans="1:20" x14ac:dyDescent="0.25">
      <c r="A2000" s="49" t="str">
        <f t="shared" si="31"/>
        <v>41850Stockton6+7_7All</v>
      </c>
      <c r="B2000" s="7">
        <v>41850</v>
      </c>
      <c r="C2000">
        <v>7</v>
      </c>
      <c r="D2000" t="s">
        <v>15</v>
      </c>
      <c r="E2000">
        <v>0.80566013999999997</v>
      </c>
      <c r="F2000">
        <v>0.83126928</v>
      </c>
      <c r="G2000" t="s">
        <v>69</v>
      </c>
      <c r="H2000">
        <v>2932.384</v>
      </c>
      <c r="I2000" s="49">
        <v>14679.039000000001</v>
      </c>
      <c r="J2000">
        <v>71.499470000000002</v>
      </c>
      <c r="K2000">
        <v>7.0092599999999998E-3</v>
      </c>
      <c r="L2000">
        <v>6.8133899999999999E-3</v>
      </c>
      <c r="M2000">
        <v>2.6723299999999998E-2</v>
      </c>
      <c r="N2000" s="49">
        <v>-2.5609139999999999E-2</v>
      </c>
      <c r="O2000" s="49">
        <v>-5.981496E-2</v>
      </c>
      <c r="P2000" s="49">
        <v>-3.9772490000000001E-2</v>
      </c>
      <c r="Q2000" s="49">
        <v>-2.5609139999999999E-2</v>
      </c>
      <c r="R2000" s="49">
        <v>-1.1445790000000001E-2</v>
      </c>
      <c r="S2000" s="49">
        <v>8.5966800000000006E-3</v>
      </c>
      <c r="T2000" s="49" t="s">
        <v>19</v>
      </c>
    </row>
    <row r="2001" spans="1:20" x14ac:dyDescent="0.25">
      <c r="A2001" s="49" t="str">
        <f t="shared" si="31"/>
        <v>41850Stockton6+7_13All</v>
      </c>
      <c r="B2001" s="7">
        <v>41850</v>
      </c>
      <c r="C2001">
        <v>13</v>
      </c>
      <c r="D2001" t="s">
        <v>15</v>
      </c>
      <c r="E2001">
        <v>1.7238448</v>
      </c>
      <c r="F2001">
        <v>1.6598869999999999</v>
      </c>
      <c r="G2001" t="s">
        <v>69</v>
      </c>
      <c r="H2001">
        <v>2932.384</v>
      </c>
      <c r="I2001" s="49">
        <v>14679.039000000001</v>
      </c>
      <c r="J2001">
        <v>90.892099999999999</v>
      </c>
      <c r="K2001">
        <v>1.4285600000000001E-2</v>
      </c>
      <c r="L2001">
        <v>1.4697730000000001E-2</v>
      </c>
      <c r="M2001">
        <v>5.51467E-2</v>
      </c>
      <c r="N2001" s="49">
        <v>6.3957799999999995E-2</v>
      </c>
      <c r="O2001" s="49">
        <v>-6.6299799999999997E-3</v>
      </c>
      <c r="P2001" s="49">
        <v>3.4730049999999998E-2</v>
      </c>
      <c r="Q2001" s="49">
        <v>6.3957799999999995E-2</v>
      </c>
      <c r="R2001" s="49">
        <v>9.3185550000000006E-2</v>
      </c>
      <c r="S2001" s="49">
        <v>0.13454558</v>
      </c>
      <c r="T2001" s="49" t="s">
        <v>19</v>
      </c>
    </row>
    <row r="2002" spans="1:20" x14ac:dyDescent="0.25">
      <c r="A2002" s="49" t="str">
        <f t="shared" si="31"/>
        <v>41850Stockton6+7_16All</v>
      </c>
      <c r="B2002" s="7">
        <v>41850</v>
      </c>
      <c r="C2002">
        <v>16</v>
      </c>
      <c r="D2002" t="s">
        <v>15</v>
      </c>
      <c r="E2002">
        <v>2.6516177000000001</v>
      </c>
      <c r="F2002">
        <v>2.1476823999999999</v>
      </c>
      <c r="G2002" t="s">
        <v>69</v>
      </c>
      <c r="H2002">
        <v>2932.384</v>
      </c>
      <c r="I2002" s="49">
        <v>14679.039000000001</v>
      </c>
      <c r="J2002">
        <v>97.847750000000005</v>
      </c>
      <c r="K2002">
        <v>1.7388339999999999E-2</v>
      </c>
      <c r="L2002">
        <v>1.4675189999999999E-2</v>
      </c>
      <c r="M2002">
        <v>6.3883200000000001E-2</v>
      </c>
      <c r="N2002" s="49">
        <v>0.50393529999999997</v>
      </c>
      <c r="O2002" s="49">
        <v>0.42216480000000001</v>
      </c>
      <c r="P2002" s="49">
        <v>0.47007719999999997</v>
      </c>
      <c r="Q2002" s="49">
        <v>0.50393529999999997</v>
      </c>
      <c r="R2002" s="49">
        <v>0.53779339999999998</v>
      </c>
      <c r="S2002" s="49">
        <v>0.58570580000000005</v>
      </c>
      <c r="T2002" s="49" t="s">
        <v>19</v>
      </c>
    </row>
    <row r="2003" spans="1:20" x14ac:dyDescent="0.25">
      <c r="A2003" s="49" t="str">
        <f t="shared" si="31"/>
        <v>41850Stockton6+7_4All</v>
      </c>
      <c r="B2003" s="7">
        <v>41850</v>
      </c>
      <c r="C2003">
        <v>4</v>
      </c>
      <c r="D2003" t="s">
        <v>15</v>
      </c>
      <c r="E2003">
        <v>0.77653603999999998</v>
      </c>
      <c r="F2003">
        <v>0.75650253999999995</v>
      </c>
      <c r="G2003" t="s">
        <v>69</v>
      </c>
      <c r="H2003">
        <v>2932.384</v>
      </c>
      <c r="I2003" s="49">
        <v>14679.039000000001</v>
      </c>
      <c r="J2003">
        <v>77.221149999999994</v>
      </c>
      <c r="K2003">
        <v>7.02106E-3</v>
      </c>
      <c r="L2003">
        <v>6.0930899999999998E-3</v>
      </c>
      <c r="M2003">
        <v>2.6479200000000001E-2</v>
      </c>
      <c r="N2003" s="49">
        <v>2.0033499999999999E-2</v>
      </c>
      <c r="O2003" s="49">
        <v>-1.385988E-2</v>
      </c>
      <c r="P2003" s="49">
        <v>5.9995200000000004E-3</v>
      </c>
      <c r="Q2003" s="49">
        <v>2.0033499999999999E-2</v>
      </c>
      <c r="R2003" s="49">
        <v>3.4067479999999997E-2</v>
      </c>
      <c r="S2003" s="49">
        <v>5.3926880000000003E-2</v>
      </c>
      <c r="T2003" s="49" t="s">
        <v>19</v>
      </c>
    </row>
    <row r="2004" spans="1:20" x14ac:dyDescent="0.25">
      <c r="A2004" s="49" t="str">
        <f t="shared" si="31"/>
        <v>41850Stockton6+7_5All</v>
      </c>
      <c r="B2004" s="7">
        <v>41850</v>
      </c>
      <c r="C2004">
        <v>5</v>
      </c>
      <c r="D2004" t="s">
        <v>15</v>
      </c>
      <c r="E2004">
        <v>0.74453298000000001</v>
      </c>
      <c r="F2004">
        <v>0.7085707</v>
      </c>
      <c r="G2004" t="s">
        <v>69</v>
      </c>
      <c r="H2004">
        <v>2932.384</v>
      </c>
      <c r="I2004" s="49">
        <v>14679.039000000001</v>
      </c>
      <c r="J2004">
        <v>74.29101</v>
      </c>
      <c r="K2004">
        <v>6.4109800000000002E-3</v>
      </c>
      <c r="L2004">
        <v>5.3427800000000001E-3</v>
      </c>
      <c r="M2004">
        <v>2.39201E-2</v>
      </c>
      <c r="N2004" s="49">
        <v>3.5962279999999999E-2</v>
      </c>
      <c r="O2004" s="49">
        <v>5.34455E-3</v>
      </c>
      <c r="P2004" s="49">
        <v>2.3284630000000001E-2</v>
      </c>
      <c r="Q2004" s="49">
        <v>3.5962279999999999E-2</v>
      </c>
      <c r="R2004" s="49">
        <v>4.8639929999999998E-2</v>
      </c>
      <c r="S2004" s="49">
        <v>6.6580009999999995E-2</v>
      </c>
      <c r="T2004" s="49" t="s">
        <v>19</v>
      </c>
    </row>
    <row r="2005" spans="1:20" x14ac:dyDescent="0.25">
      <c r="A2005" s="49" t="str">
        <f t="shared" si="31"/>
        <v>41850Stockton6+7_21All</v>
      </c>
      <c r="B2005" s="7">
        <v>41850</v>
      </c>
      <c r="C2005">
        <v>21</v>
      </c>
      <c r="D2005" t="s">
        <v>15</v>
      </c>
      <c r="E2005">
        <v>2.6760085999999998</v>
      </c>
      <c r="F2005">
        <v>2.9370788000000001</v>
      </c>
      <c r="G2005" t="s">
        <v>69</v>
      </c>
      <c r="H2005">
        <v>2932.384</v>
      </c>
      <c r="I2005" s="49">
        <v>14679.039000000001</v>
      </c>
      <c r="J2005">
        <v>88.929910000000007</v>
      </c>
      <c r="K2005">
        <v>1.6076179999999999E-2</v>
      </c>
      <c r="L2005">
        <v>1.6914599999999998E-2</v>
      </c>
      <c r="M2005">
        <v>6.3132999999999995E-2</v>
      </c>
      <c r="N2005" s="49">
        <v>-0.26107019999999997</v>
      </c>
      <c r="O2005" s="49">
        <v>-0.34188044000000001</v>
      </c>
      <c r="P2005" s="49">
        <v>-0.29453068999999998</v>
      </c>
      <c r="Q2005" s="49">
        <v>-0.26107019999999997</v>
      </c>
      <c r="R2005" s="49">
        <v>-0.22760970999999999</v>
      </c>
      <c r="S2005" s="49">
        <v>-0.18025996</v>
      </c>
      <c r="T2005" s="49" t="s">
        <v>19</v>
      </c>
    </row>
    <row r="2006" spans="1:20" x14ac:dyDescent="0.25">
      <c r="A2006" s="49" t="str">
        <f t="shared" si="31"/>
        <v>41850Stockton6+7_20All</v>
      </c>
      <c r="B2006" s="7">
        <v>41850</v>
      </c>
      <c r="C2006">
        <v>20</v>
      </c>
      <c r="D2006" t="s">
        <v>15</v>
      </c>
      <c r="E2006">
        <v>2.9569831999999998</v>
      </c>
      <c r="F2006">
        <v>3.2664966999999998</v>
      </c>
      <c r="G2006" t="s">
        <v>69</v>
      </c>
      <c r="H2006">
        <v>2932.384</v>
      </c>
      <c r="I2006" s="49">
        <v>14679.039000000001</v>
      </c>
      <c r="J2006">
        <v>93.429990000000004</v>
      </c>
      <c r="K2006">
        <v>1.6542850000000001E-2</v>
      </c>
      <c r="L2006">
        <v>1.807717E-2</v>
      </c>
      <c r="M2006">
        <v>6.5741800000000003E-2</v>
      </c>
      <c r="N2006" s="49">
        <v>-0.3095135</v>
      </c>
      <c r="O2006" s="49">
        <v>-0.39366299999999999</v>
      </c>
      <c r="P2006" s="49">
        <v>-0.34435664999999999</v>
      </c>
      <c r="Q2006" s="49">
        <v>-0.3095135</v>
      </c>
      <c r="R2006" s="49">
        <v>-0.27467035000000001</v>
      </c>
      <c r="S2006" s="49">
        <v>-0.22536400000000001</v>
      </c>
      <c r="T2006" s="49" t="s">
        <v>19</v>
      </c>
    </row>
    <row r="2007" spans="1:20" x14ac:dyDescent="0.25">
      <c r="A2007" s="49" t="str">
        <f t="shared" si="31"/>
        <v>41850Stockton6+7_19All</v>
      </c>
      <c r="B2007" s="7">
        <v>41850</v>
      </c>
      <c r="C2007">
        <v>19</v>
      </c>
      <c r="D2007" t="s">
        <v>15</v>
      </c>
      <c r="E2007">
        <v>3.1765876</v>
      </c>
      <c r="F2007">
        <v>3.2619975000000001</v>
      </c>
      <c r="G2007" t="s">
        <v>69</v>
      </c>
      <c r="H2007">
        <v>2932.384</v>
      </c>
      <c r="I2007" s="49">
        <v>14679.039000000001</v>
      </c>
      <c r="J2007">
        <v>96.929990000000004</v>
      </c>
      <c r="K2007">
        <v>1.7412170000000001E-2</v>
      </c>
      <c r="L2007">
        <v>1.8236869999999999E-2</v>
      </c>
      <c r="M2007">
        <v>6.7847500000000005E-2</v>
      </c>
      <c r="N2007" s="49">
        <v>-8.5409899999999997E-2</v>
      </c>
      <c r="O2007" s="49">
        <v>-0.17225470000000001</v>
      </c>
      <c r="P2007" s="49">
        <v>-0.12136908</v>
      </c>
      <c r="Q2007" s="49">
        <v>-8.5409899999999997E-2</v>
      </c>
      <c r="R2007" s="49">
        <v>-4.9450729999999998E-2</v>
      </c>
      <c r="S2007" s="49">
        <v>1.4349E-3</v>
      </c>
      <c r="T2007" s="49" t="s">
        <v>19</v>
      </c>
    </row>
    <row r="2008" spans="1:20" x14ac:dyDescent="0.25">
      <c r="A2008" s="49" t="str">
        <f t="shared" si="31"/>
        <v>41850Stockton6+7_17All</v>
      </c>
      <c r="B2008" s="7">
        <v>41850</v>
      </c>
      <c r="C2008">
        <v>17</v>
      </c>
      <c r="D2008" t="s">
        <v>15</v>
      </c>
      <c r="E2008">
        <v>2.9651659000000001</v>
      </c>
      <c r="F2008">
        <v>2.2926077999999999</v>
      </c>
      <c r="G2008" t="s">
        <v>69</v>
      </c>
      <c r="H2008">
        <v>2932.384</v>
      </c>
      <c r="I2008" s="49">
        <v>14679.039000000001</v>
      </c>
      <c r="J2008">
        <v>99.138900000000007</v>
      </c>
      <c r="K2008">
        <v>1.7855619999999999E-2</v>
      </c>
      <c r="L2008">
        <v>1.4357470000000001E-2</v>
      </c>
      <c r="M2008">
        <v>6.4606499999999997E-2</v>
      </c>
      <c r="N2008" s="49">
        <v>0.67255810000000005</v>
      </c>
      <c r="O2008" s="49">
        <v>0.58986178</v>
      </c>
      <c r="P2008" s="49">
        <v>0.63831665999999998</v>
      </c>
      <c r="Q2008" s="49">
        <v>0.67255810000000005</v>
      </c>
      <c r="R2008" s="49">
        <v>0.70679955000000005</v>
      </c>
      <c r="S2008" s="49">
        <v>0.75525441999999998</v>
      </c>
      <c r="T2008" s="49" t="s">
        <v>19</v>
      </c>
    </row>
    <row r="2009" spans="1:20" x14ac:dyDescent="0.25">
      <c r="A2009" s="49" t="str">
        <f t="shared" si="31"/>
        <v>41850Stockton6+7_11All</v>
      </c>
      <c r="B2009" s="7">
        <v>41850</v>
      </c>
      <c r="C2009">
        <v>11</v>
      </c>
      <c r="D2009" t="s">
        <v>15</v>
      </c>
      <c r="E2009">
        <v>1.1285615</v>
      </c>
      <c r="F2009">
        <v>1.143248</v>
      </c>
      <c r="G2009" t="s">
        <v>69</v>
      </c>
      <c r="H2009">
        <v>2932.384</v>
      </c>
      <c r="I2009" s="49">
        <v>14679.039000000001</v>
      </c>
      <c r="J2009">
        <v>83.892250000000004</v>
      </c>
      <c r="K2009">
        <v>1.034993E-2</v>
      </c>
      <c r="L2009">
        <v>1.078431E-2</v>
      </c>
      <c r="M2009">
        <v>4.05067E-2</v>
      </c>
      <c r="N2009" s="49">
        <v>-1.46865E-2</v>
      </c>
      <c r="O2009" s="49">
        <v>-6.6535079999999996E-2</v>
      </c>
      <c r="P2009" s="49">
        <v>-3.6155050000000001E-2</v>
      </c>
      <c r="Q2009" s="49">
        <v>-1.46865E-2</v>
      </c>
      <c r="R2009" s="49">
        <v>6.7820500000000004E-3</v>
      </c>
      <c r="S2009" s="49">
        <v>3.716208E-2</v>
      </c>
      <c r="T2009" s="49" t="s">
        <v>19</v>
      </c>
    </row>
    <row r="2010" spans="1:20" x14ac:dyDescent="0.25">
      <c r="A2010" s="49" t="str">
        <f t="shared" si="31"/>
        <v>41850Stockton6+7_22All</v>
      </c>
      <c r="B2010" s="7">
        <v>41850</v>
      </c>
      <c r="C2010">
        <v>22</v>
      </c>
      <c r="D2010" t="s">
        <v>15</v>
      </c>
      <c r="E2010">
        <v>2.4332462000000001</v>
      </c>
      <c r="F2010">
        <v>2.5463024000000001</v>
      </c>
      <c r="G2010" t="s">
        <v>69</v>
      </c>
      <c r="H2010">
        <v>2932.384</v>
      </c>
      <c r="I2010" s="49">
        <v>14679.039000000001</v>
      </c>
      <c r="J2010">
        <v>85.569109999999995</v>
      </c>
      <c r="K2010">
        <v>1.5662760000000001E-2</v>
      </c>
      <c r="L2010">
        <v>1.569752E-2</v>
      </c>
      <c r="M2010">
        <v>6.0728999999999998E-2</v>
      </c>
      <c r="N2010" s="49">
        <v>-0.1130562</v>
      </c>
      <c r="O2010" s="49">
        <v>-0.19078932000000001</v>
      </c>
      <c r="P2010" s="49">
        <v>-0.14524256999999999</v>
      </c>
      <c r="Q2010" s="49">
        <v>-0.1130562</v>
      </c>
      <c r="R2010" s="49">
        <v>-8.0869830000000004E-2</v>
      </c>
      <c r="S2010" s="49">
        <v>-3.532308E-2</v>
      </c>
      <c r="T2010" s="49" t="s">
        <v>19</v>
      </c>
    </row>
    <row r="2011" spans="1:20" x14ac:dyDescent="0.25">
      <c r="A2011" s="49" t="str">
        <f t="shared" si="31"/>
        <v>41850Stockton6+7_14All</v>
      </c>
      <c r="B2011" s="7">
        <v>41850</v>
      </c>
      <c r="C2011">
        <v>14</v>
      </c>
      <c r="D2011" t="s">
        <v>15</v>
      </c>
      <c r="E2011">
        <v>2.0473490999999999</v>
      </c>
      <c r="F2011">
        <v>2.0124255999999998</v>
      </c>
      <c r="G2011" t="s">
        <v>69</v>
      </c>
      <c r="H2011">
        <v>2932.384</v>
      </c>
      <c r="I2011" s="49">
        <v>14679.039000000001</v>
      </c>
      <c r="J2011">
        <v>94.335139999999996</v>
      </c>
      <c r="K2011">
        <v>1.5488500000000001E-2</v>
      </c>
      <c r="L2011">
        <v>1.604355E-2</v>
      </c>
      <c r="M2011">
        <v>6.0608500000000003E-2</v>
      </c>
      <c r="N2011" s="49">
        <v>3.4923500000000003E-2</v>
      </c>
      <c r="O2011" s="49">
        <v>-4.265538E-2</v>
      </c>
      <c r="P2011" s="49">
        <v>2.8010000000000001E-3</v>
      </c>
      <c r="Q2011" s="49">
        <v>3.4923500000000003E-2</v>
      </c>
      <c r="R2011" s="49">
        <v>6.7046010000000003E-2</v>
      </c>
      <c r="S2011" s="49">
        <v>0.11250238</v>
      </c>
      <c r="T2011" s="49" t="s">
        <v>19</v>
      </c>
    </row>
    <row r="2012" spans="1:20" x14ac:dyDescent="0.25">
      <c r="A2012" s="49" t="str">
        <f t="shared" si="31"/>
        <v>41850Stockton6+7_8All</v>
      </c>
      <c r="B2012" s="7">
        <v>41850</v>
      </c>
      <c r="C2012">
        <v>8</v>
      </c>
      <c r="D2012" t="s">
        <v>15</v>
      </c>
      <c r="E2012">
        <v>0.88354858000000003</v>
      </c>
      <c r="F2012">
        <v>0.87602018000000004</v>
      </c>
      <c r="G2012" t="s">
        <v>69</v>
      </c>
      <c r="H2012">
        <v>2932.384</v>
      </c>
      <c r="I2012" s="49">
        <v>14679.039000000001</v>
      </c>
      <c r="J2012">
        <v>73.8476</v>
      </c>
      <c r="K2012">
        <v>7.5449499999999999E-3</v>
      </c>
      <c r="L2012">
        <v>7.6412499999999996E-3</v>
      </c>
      <c r="M2012">
        <v>2.9071900000000001E-2</v>
      </c>
      <c r="N2012" s="49">
        <v>7.5284000000000002E-3</v>
      </c>
      <c r="O2012" s="49">
        <v>-2.9683629999999999E-2</v>
      </c>
      <c r="P2012" s="49">
        <v>-7.8797099999999998E-3</v>
      </c>
      <c r="Q2012" s="49">
        <v>7.5284000000000002E-3</v>
      </c>
      <c r="R2012" s="49">
        <v>2.293651E-2</v>
      </c>
      <c r="S2012" s="49">
        <v>4.4740429999999998E-2</v>
      </c>
      <c r="T2012" s="49" t="s">
        <v>19</v>
      </c>
    </row>
    <row r="2013" spans="1:20" x14ac:dyDescent="0.25">
      <c r="A2013" s="49" t="str">
        <f t="shared" si="31"/>
        <v>41850Stockton6+7_2All</v>
      </c>
      <c r="B2013" s="7">
        <v>41850</v>
      </c>
      <c r="C2013">
        <v>2</v>
      </c>
      <c r="D2013" t="s">
        <v>15</v>
      </c>
      <c r="E2013">
        <v>0.97462095999999998</v>
      </c>
      <c r="F2013">
        <v>0.92735153000000003</v>
      </c>
      <c r="G2013" t="s">
        <v>69</v>
      </c>
      <c r="H2013">
        <v>2932.384</v>
      </c>
      <c r="I2013" s="49">
        <v>14679.039000000001</v>
      </c>
      <c r="J2013">
        <v>77.56859</v>
      </c>
      <c r="K2013">
        <v>8.8739800000000001E-3</v>
      </c>
      <c r="L2013">
        <v>7.9696200000000002E-3</v>
      </c>
      <c r="M2013">
        <v>3.32982E-2</v>
      </c>
      <c r="N2013" s="49">
        <v>4.7269430000000001E-2</v>
      </c>
      <c r="O2013" s="49">
        <v>4.6477300000000001E-3</v>
      </c>
      <c r="P2013" s="49">
        <v>2.9621379999999999E-2</v>
      </c>
      <c r="Q2013" s="49">
        <v>4.7269430000000001E-2</v>
      </c>
      <c r="R2013" s="49">
        <v>6.491748E-2</v>
      </c>
      <c r="S2013" s="49">
        <v>8.989113E-2</v>
      </c>
      <c r="T2013" s="49" t="s">
        <v>19</v>
      </c>
    </row>
    <row r="2014" spans="1:20" x14ac:dyDescent="0.25">
      <c r="A2014" s="49" t="str">
        <f t="shared" si="31"/>
        <v>41850Stockton6+7_18All</v>
      </c>
      <c r="B2014" s="7">
        <v>41850</v>
      </c>
      <c r="C2014">
        <v>18</v>
      </c>
      <c r="D2014" t="s">
        <v>15</v>
      </c>
      <c r="E2014">
        <v>3.1881572</v>
      </c>
      <c r="F2014">
        <v>2.4169600999999998</v>
      </c>
      <c r="G2014" t="s">
        <v>69</v>
      </c>
      <c r="H2014">
        <v>2932.384</v>
      </c>
      <c r="I2014" s="49">
        <v>14679.039000000001</v>
      </c>
      <c r="J2014">
        <v>97.778180000000006</v>
      </c>
      <c r="K2014">
        <v>1.7935300000000001E-2</v>
      </c>
      <c r="L2014">
        <v>1.4138939999999999E-2</v>
      </c>
      <c r="M2014">
        <v>6.4459199999999994E-2</v>
      </c>
      <c r="N2014" s="49">
        <v>0.77119709999999997</v>
      </c>
      <c r="O2014" s="49">
        <v>0.68868932000000005</v>
      </c>
      <c r="P2014" s="49">
        <v>0.73703372</v>
      </c>
      <c r="Q2014" s="49">
        <v>0.77119709999999997</v>
      </c>
      <c r="R2014" s="49">
        <v>0.80536048000000005</v>
      </c>
      <c r="S2014" s="49">
        <v>0.85370488</v>
      </c>
      <c r="T2014" s="49" t="s">
        <v>19</v>
      </c>
    </row>
    <row r="2015" spans="1:20" x14ac:dyDescent="0.25">
      <c r="A2015" s="49" t="str">
        <f t="shared" si="31"/>
        <v>41850Stockton6+7_3All</v>
      </c>
      <c r="B2015" s="7">
        <v>41850</v>
      </c>
      <c r="C2015">
        <v>3</v>
      </c>
      <c r="D2015" t="s">
        <v>15</v>
      </c>
      <c r="E2015">
        <v>0.84290083999999998</v>
      </c>
      <c r="F2015">
        <v>0.81967851000000003</v>
      </c>
      <c r="G2015" t="s">
        <v>69</v>
      </c>
      <c r="H2015">
        <v>2932.384</v>
      </c>
      <c r="I2015" s="49">
        <v>14679.039000000001</v>
      </c>
      <c r="J2015">
        <v>77.651439999999994</v>
      </c>
      <c r="K2015">
        <v>7.8499799999999995E-3</v>
      </c>
      <c r="L2015">
        <v>6.9880200000000002E-3</v>
      </c>
      <c r="M2015">
        <v>2.9454000000000001E-2</v>
      </c>
      <c r="N2015" s="49">
        <v>2.3222329999999999E-2</v>
      </c>
      <c r="O2015" s="49">
        <v>-1.447879E-2</v>
      </c>
      <c r="P2015" s="49">
        <v>7.6117099999999998E-3</v>
      </c>
      <c r="Q2015" s="49">
        <v>2.3222329999999999E-2</v>
      </c>
      <c r="R2015" s="49">
        <v>3.8832949999999998E-2</v>
      </c>
      <c r="S2015" s="49">
        <v>6.0923449999999997E-2</v>
      </c>
      <c r="T2015" s="49" t="s">
        <v>19</v>
      </c>
    </row>
    <row r="2016" spans="1:20" x14ac:dyDescent="0.25">
      <c r="A2016" s="49" t="str">
        <f t="shared" si="31"/>
        <v>41850Stockton6+7_12All</v>
      </c>
      <c r="B2016" s="7">
        <v>41850</v>
      </c>
      <c r="C2016">
        <v>12</v>
      </c>
      <c r="D2016" t="s">
        <v>15</v>
      </c>
      <c r="E2016">
        <v>1.3502396999999999</v>
      </c>
      <c r="F2016">
        <v>1.378158</v>
      </c>
      <c r="G2016" t="s">
        <v>69</v>
      </c>
      <c r="H2016">
        <v>2932.384</v>
      </c>
      <c r="I2016" s="49">
        <v>14679.039000000001</v>
      </c>
      <c r="J2016">
        <v>86.601089999999999</v>
      </c>
      <c r="K2016">
        <v>1.2072930000000001E-2</v>
      </c>
      <c r="L2016">
        <v>1.2731060000000001E-2</v>
      </c>
      <c r="M2016">
        <v>4.7392499999999997E-2</v>
      </c>
      <c r="N2016" s="49">
        <v>-2.79183E-2</v>
      </c>
      <c r="O2016" s="49">
        <v>-8.8580699999999998E-2</v>
      </c>
      <c r="P2016" s="49">
        <v>-5.303633E-2</v>
      </c>
      <c r="Q2016" s="49">
        <v>-2.79183E-2</v>
      </c>
      <c r="R2016" s="49">
        <v>-2.80028E-3</v>
      </c>
      <c r="S2016" s="49">
        <v>3.2744099999999998E-2</v>
      </c>
      <c r="T2016" s="49" t="s">
        <v>19</v>
      </c>
    </row>
    <row r="2017" spans="1:20" x14ac:dyDescent="0.25">
      <c r="A2017" s="49" t="str">
        <f t="shared" si="31"/>
        <v>41850Stockton6+7_23All</v>
      </c>
      <c r="B2017" s="7">
        <v>41850</v>
      </c>
      <c r="C2017">
        <v>23</v>
      </c>
      <c r="D2017" t="s">
        <v>15</v>
      </c>
      <c r="E2017">
        <v>1.9143398</v>
      </c>
      <c r="F2017">
        <v>2.0212115000000002</v>
      </c>
      <c r="G2017" t="s">
        <v>69</v>
      </c>
      <c r="H2017">
        <v>2932.384</v>
      </c>
      <c r="I2017" s="49">
        <v>14679.039000000001</v>
      </c>
      <c r="J2017">
        <v>82.860200000000006</v>
      </c>
      <c r="K2017">
        <v>1.396088E-2</v>
      </c>
      <c r="L2017">
        <v>1.4259519999999999E-2</v>
      </c>
      <c r="M2017">
        <v>5.4263400000000003E-2</v>
      </c>
      <c r="N2017" s="49">
        <v>-0.1068717</v>
      </c>
      <c r="O2017" s="49">
        <v>-0.17632885000000001</v>
      </c>
      <c r="P2017" s="49">
        <v>-0.13563130000000001</v>
      </c>
      <c r="Q2017" s="49">
        <v>-0.1068717</v>
      </c>
      <c r="R2017" s="49">
        <v>-7.8112100000000004E-2</v>
      </c>
      <c r="S2017" s="49">
        <v>-3.7414549999999998E-2</v>
      </c>
      <c r="T2017" s="49" t="s">
        <v>19</v>
      </c>
    </row>
    <row r="2018" spans="1:20" x14ac:dyDescent="0.25">
      <c r="A2018" s="49" t="str">
        <f t="shared" si="31"/>
        <v>41850Stockton8_19All</v>
      </c>
      <c r="B2018" s="7">
        <v>41850</v>
      </c>
      <c r="C2018">
        <v>19</v>
      </c>
      <c r="D2018" t="s">
        <v>15</v>
      </c>
      <c r="E2018">
        <v>3.1765876</v>
      </c>
      <c r="F2018">
        <v>2.5481495999999999</v>
      </c>
      <c r="G2018">
        <v>8</v>
      </c>
      <c r="H2018">
        <v>1477.269</v>
      </c>
      <c r="I2018" s="49">
        <v>14679.039000000001</v>
      </c>
      <c r="J2018">
        <v>96.929990000000004</v>
      </c>
      <c r="K2018">
        <v>1.7412170000000001E-2</v>
      </c>
      <c r="L2018">
        <v>1.405445E-2</v>
      </c>
      <c r="M2018">
        <v>7.0729E-2</v>
      </c>
      <c r="N2018" s="49">
        <v>0.62843800000000005</v>
      </c>
      <c r="O2018" s="49">
        <v>0.53790488000000003</v>
      </c>
      <c r="P2018" s="49">
        <v>0.59095162999999995</v>
      </c>
      <c r="Q2018" s="49">
        <v>0.62843800000000005</v>
      </c>
      <c r="R2018" s="49">
        <v>0.66592437000000004</v>
      </c>
      <c r="S2018" s="49">
        <v>0.71897111999999996</v>
      </c>
      <c r="T2018" s="49" t="s">
        <v>19</v>
      </c>
    </row>
    <row r="2019" spans="1:20" x14ac:dyDescent="0.25">
      <c r="A2019" s="49" t="str">
        <f t="shared" si="31"/>
        <v>41850Stockton8_15All</v>
      </c>
      <c r="B2019" s="7">
        <v>41850</v>
      </c>
      <c r="C2019">
        <v>15</v>
      </c>
      <c r="D2019" t="s">
        <v>15</v>
      </c>
      <c r="E2019">
        <v>2.3637481</v>
      </c>
      <c r="F2019">
        <v>2.4003445999999999</v>
      </c>
      <c r="G2019">
        <v>8</v>
      </c>
      <c r="H2019">
        <v>1477.269</v>
      </c>
      <c r="I2019" s="49">
        <v>14679.039000000001</v>
      </c>
      <c r="J2019">
        <v>95.556659999999994</v>
      </c>
      <c r="K2019">
        <v>1.6633820000000001E-2</v>
      </c>
      <c r="L2019">
        <v>1.732214E-2</v>
      </c>
      <c r="M2019">
        <v>7.59074E-2</v>
      </c>
      <c r="N2019" s="49">
        <v>-3.6596499999999997E-2</v>
      </c>
      <c r="O2019" s="49">
        <v>-0.13375797</v>
      </c>
      <c r="P2019" s="49">
        <v>-7.6827419999999993E-2</v>
      </c>
      <c r="Q2019" s="49">
        <v>-3.6596499999999997E-2</v>
      </c>
      <c r="R2019" s="49">
        <v>3.6344200000000002E-3</v>
      </c>
      <c r="S2019" s="49">
        <v>6.0564970000000003E-2</v>
      </c>
      <c r="T2019" s="49" t="s">
        <v>19</v>
      </c>
    </row>
    <row r="2020" spans="1:20" x14ac:dyDescent="0.25">
      <c r="A2020" s="49" t="str">
        <f t="shared" si="31"/>
        <v>41850Stockton8_1All</v>
      </c>
      <c r="B2020" s="7">
        <v>41850</v>
      </c>
      <c r="C2020">
        <v>1</v>
      </c>
      <c r="D2020" t="s">
        <v>15</v>
      </c>
      <c r="E2020">
        <v>1.1433853</v>
      </c>
      <c r="F2020">
        <v>1.1866823</v>
      </c>
      <c r="G2020">
        <v>8</v>
      </c>
      <c r="H2020">
        <v>1477.269</v>
      </c>
      <c r="I2020" s="49">
        <v>14679.039000000001</v>
      </c>
      <c r="J2020">
        <v>80.651060000000001</v>
      </c>
      <c r="K2020">
        <v>1.014002E-2</v>
      </c>
      <c r="L2020">
        <v>9.2674799999999998E-3</v>
      </c>
      <c r="M2020">
        <v>4.3420199999999999E-2</v>
      </c>
      <c r="N2020" s="49">
        <v>-4.3297000000000002E-2</v>
      </c>
      <c r="O2020" s="49">
        <v>-9.8874859999999995E-2</v>
      </c>
      <c r="P2020" s="49">
        <v>-6.6309709999999994E-2</v>
      </c>
      <c r="Q2020" s="49">
        <v>-4.3297000000000002E-2</v>
      </c>
      <c r="R2020" s="49">
        <v>-2.028429E-2</v>
      </c>
      <c r="S2020" s="49">
        <v>1.2280859999999999E-2</v>
      </c>
      <c r="T2020" s="49" t="s">
        <v>19</v>
      </c>
    </row>
    <row r="2021" spans="1:20" x14ac:dyDescent="0.25">
      <c r="A2021" s="49" t="str">
        <f t="shared" si="31"/>
        <v>41850Stockton8_10All</v>
      </c>
      <c r="B2021" s="7">
        <v>41850</v>
      </c>
      <c r="C2021">
        <v>10</v>
      </c>
      <c r="D2021" t="s">
        <v>15</v>
      </c>
      <c r="E2021">
        <v>1.0052335999999999</v>
      </c>
      <c r="F2021">
        <v>1.0175251000000001</v>
      </c>
      <c r="G2021">
        <v>8</v>
      </c>
      <c r="H2021">
        <v>1477.269</v>
      </c>
      <c r="I2021" s="49">
        <v>14679.039000000001</v>
      </c>
      <c r="J2021">
        <v>80.113690000000005</v>
      </c>
      <c r="K2021">
        <v>8.7532800000000004E-3</v>
      </c>
      <c r="L2021">
        <v>9.2385399999999999E-3</v>
      </c>
      <c r="M2021">
        <v>4.0226400000000002E-2</v>
      </c>
      <c r="N2021" s="49">
        <v>-1.22915E-2</v>
      </c>
      <c r="O2021" s="49">
        <v>-6.3781290000000004E-2</v>
      </c>
      <c r="P2021" s="49">
        <v>-3.3611490000000001E-2</v>
      </c>
      <c r="Q2021" s="49">
        <v>-1.22915E-2</v>
      </c>
      <c r="R2021" s="49">
        <v>9.0284900000000001E-3</v>
      </c>
      <c r="S2021" s="49">
        <v>3.9198289999999997E-2</v>
      </c>
      <c r="T2021" s="49" t="s">
        <v>19</v>
      </c>
    </row>
    <row r="2022" spans="1:20" x14ac:dyDescent="0.25">
      <c r="A2022" s="49" t="str">
        <f t="shared" si="31"/>
        <v>41850Stockton8_5All</v>
      </c>
      <c r="B2022" s="7">
        <v>41850</v>
      </c>
      <c r="C2022">
        <v>5</v>
      </c>
      <c r="D2022" t="s">
        <v>15</v>
      </c>
      <c r="E2022">
        <v>0.74453298000000001</v>
      </c>
      <c r="F2022">
        <v>0.77067964</v>
      </c>
      <c r="G2022">
        <v>8</v>
      </c>
      <c r="H2022">
        <v>1477.269</v>
      </c>
      <c r="I2022" s="49">
        <v>14679.039000000001</v>
      </c>
      <c r="J2022">
        <v>74.29101</v>
      </c>
      <c r="K2022">
        <v>6.4109800000000002E-3</v>
      </c>
      <c r="L2022">
        <v>5.8738699999999998E-3</v>
      </c>
      <c r="M2022">
        <v>2.7483199999999999E-2</v>
      </c>
      <c r="N2022" s="49">
        <v>-2.6146659999999999E-2</v>
      </c>
      <c r="O2022" s="49">
        <v>-6.1325159999999997E-2</v>
      </c>
      <c r="P2022" s="49">
        <v>-4.0712760000000001E-2</v>
      </c>
      <c r="Q2022" s="49">
        <v>-2.6146659999999999E-2</v>
      </c>
      <c r="R2022" s="49">
        <v>-1.158056E-2</v>
      </c>
      <c r="S2022" s="49">
        <v>9.0318399999999993E-3</v>
      </c>
      <c r="T2022" s="49" t="s">
        <v>19</v>
      </c>
    </row>
    <row r="2023" spans="1:20" x14ac:dyDescent="0.25">
      <c r="A2023" s="49" t="str">
        <f t="shared" si="31"/>
        <v>41850Stockton8_8All</v>
      </c>
      <c r="B2023" s="7">
        <v>41850</v>
      </c>
      <c r="C2023">
        <v>8</v>
      </c>
      <c r="D2023" t="s">
        <v>15</v>
      </c>
      <c r="E2023">
        <v>0.88354858000000003</v>
      </c>
      <c r="F2023">
        <v>0.86767844999999999</v>
      </c>
      <c r="G2023">
        <v>8</v>
      </c>
      <c r="H2023">
        <v>1477.269</v>
      </c>
      <c r="I2023" s="49">
        <v>14679.039000000001</v>
      </c>
      <c r="J2023">
        <v>73.8476</v>
      </c>
      <c r="K2023">
        <v>7.5449499999999999E-3</v>
      </c>
      <c r="L2023">
        <v>7.1242199999999997E-3</v>
      </c>
      <c r="M2023">
        <v>3.2799500000000002E-2</v>
      </c>
      <c r="N2023" s="49">
        <v>1.587013E-2</v>
      </c>
      <c r="O2023" s="49">
        <v>-2.6113230000000001E-2</v>
      </c>
      <c r="P2023" s="49">
        <v>-1.5135999999999999E-3</v>
      </c>
      <c r="Q2023" s="49">
        <v>1.587013E-2</v>
      </c>
      <c r="R2023" s="49">
        <v>3.3253869999999998E-2</v>
      </c>
      <c r="S2023" s="49">
        <v>5.785349E-2</v>
      </c>
      <c r="T2023" s="49" t="s">
        <v>19</v>
      </c>
    </row>
    <row r="2024" spans="1:20" x14ac:dyDescent="0.25">
      <c r="A2024" s="49" t="str">
        <f t="shared" si="31"/>
        <v>41850Stockton8_12All</v>
      </c>
      <c r="B2024" s="7">
        <v>41850</v>
      </c>
      <c r="C2024">
        <v>12</v>
      </c>
      <c r="D2024" t="s">
        <v>15</v>
      </c>
      <c r="E2024">
        <v>1.3502396999999999</v>
      </c>
      <c r="F2024">
        <v>1.4071404000000001</v>
      </c>
      <c r="G2024">
        <v>8</v>
      </c>
      <c r="H2024">
        <v>1477.269</v>
      </c>
      <c r="I2024" s="49">
        <v>14679.039000000001</v>
      </c>
      <c r="J2024">
        <v>86.601089999999999</v>
      </c>
      <c r="K2024">
        <v>1.2072930000000001E-2</v>
      </c>
      <c r="L2024">
        <v>1.251593E-2</v>
      </c>
      <c r="M2024">
        <v>5.4965199999999999E-2</v>
      </c>
      <c r="N2024" s="49">
        <v>-5.6900699999999999E-2</v>
      </c>
      <c r="O2024" s="49">
        <v>-0.12725616000000001</v>
      </c>
      <c r="P2024" s="49">
        <v>-8.6032259999999999E-2</v>
      </c>
      <c r="Q2024" s="49">
        <v>-5.6900699999999999E-2</v>
      </c>
      <c r="R2024" s="49">
        <v>-2.7769140000000001E-2</v>
      </c>
      <c r="S2024" s="49">
        <v>1.345476E-2</v>
      </c>
      <c r="T2024" s="49" t="s">
        <v>19</v>
      </c>
    </row>
    <row r="2025" spans="1:20" x14ac:dyDescent="0.25">
      <c r="A2025" s="49" t="str">
        <f t="shared" si="31"/>
        <v>41850Stockton8_2All</v>
      </c>
      <c r="B2025" s="7">
        <v>41850</v>
      </c>
      <c r="C2025">
        <v>2</v>
      </c>
      <c r="D2025" t="s">
        <v>15</v>
      </c>
      <c r="E2025">
        <v>0.97462095999999998</v>
      </c>
      <c r="F2025">
        <v>1.0125735</v>
      </c>
      <c r="G2025">
        <v>8</v>
      </c>
      <c r="H2025">
        <v>1477.269</v>
      </c>
      <c r="I2025" s="49">
        <v>14679.039000000001</v>
      </c>
      <c r="J2025">
        <v>77.56859</v>
      </c>
      <c r="K2025">
        <v>8.8739800000000001E-3</v>
      </c>
      <c r="L2025">
        <v>8.1162600000000001E-3</v>
      </c>
      <c r="M2025">
        <v>3.8011499999999997E-2</v>
      </c>
      <c r="N2025" s="49">
        <v>-3.795254E-2</v>
      </c>
      <c r="O2025" s="49">
        <v>-8.6607260000000005E-2</v>
      </c>
      <c r="P2025" s="49">
        <v>-5.809864E-2</v>
      </c>
      <c r="Q2025" s="49">
        <v>-3.795254E-2</v>
      </c>
      <c r="R2025" s="49">
        <v>-1.7806450000000001E-2</v>
      </c>
      <c r="S2025" s="49">
        <v>1.070218E-2</v>
      </c>
      <c r="T2025" s="49" t="s">
        <v>19</v>
      </c>
    </row>
    <row r="2026" spans="1:20" x14ac:dyDescent="0.25">
      <c r="A2026" s="49" t="str">
        <f t="shared" si="31"/>
        <v>41850Stockton8_6All</v>
      </c>
      <c r="B2026" s="7">
        <v>41850</v>
      </c>
      <c r="C2026">
        <v>6</v>
      </c>
      <c r="D2026" t="s">
        <v>15</v>
      </c>
      <c r="E2026">
        <v>0.76037566999999995</v>
      </c>
      <c r="F2026">
        <v>0.79083654000000003</v>
      </c>
      <c r="G2026">
        <v>8</v>
      </c>
      <c r="H2026">
        <v>1477.269</v>
      </c>
      <c r="I2026" s="49">
        <v>14679.039000000001</v>
      </c>
      <c r="J2026">
        <v>72.860349999999997</v>
      </c>
      <c r="K2026">
        <v>6.5760000000000002E-3</v>
      </c>
      <c r="L2026">
        <v>6.4363500000000004E-3</v>
      </c>
      <c r="M2026">
        <v>2.9084499999999999E-2</v>
      </c>
      <c r="N2026" s="49">
        <v>-3.0460870000000001E-2</v>
      </c>
      <c r="O2026" s="49">
        <v>-6.7689029999999997E-2</v>
      </c>
      <c r="P2026" s="49">
        <v>-4.5875659999999999E-2</v>
      </c>
      <c r="Q2026" s="49">
        <v>-3.0460870000000001E-2</v>
      </c>
      <c r="R2026" s="49">
        <v>-1.504609E-2</v>
      </c>
      <c r="S2026" s="49">
        <v>6.7672899999999996E-3</v>
      </c>
      <c r="T2026" s="49" t="s">
        <v>19</v>
      </c>
    </row>
    <row r="2027" spans="1:20" x14ac:dyDescent="0.25">
      <c r="A2027" s="49" t="str">
        <f t="shared" si="31"/>
        <v>41850Stockton8_17All</v>
      </c>
      <c r="B2027" s="7">
        <v>41850</v>
      </c>
      <c r="C2027">
        <v>17</v>
      </c>
      <c r="D2027" t="s">
        <v>15</v>
      </c>
      <c r="E2027">
        <v>2.9651659000000001</v>
      </c>
      <c r="F2027">
        <v>3.0529372000000001</v>
      </c>
      <c r="G2027">
        <v>8</v>
      </c>
      <c r="H2027">
        <v>1477.269</v>
      </c>
      <c r="I2027" s="49">
        <v>14679.039000000001</v>
      </c>
      <c r="J2027">
        <v>99.138900000000007</v>
      </c>
      <c r="K2027">
        <v>1.7855619999999999E-2</v>
      </c>
      <c r="L2027">
        <v>1.8146470000000001E-2</v>
      </c>
      <c r="M2027">
        <v>8.0467700000000003E-2</v>
      </c>
      <c r="N2027" s="49">
        <v>-8.7771299999999997E-2</v>
      </c>
      <c r="O2027" s="49">
        <v>-0.19076995999999999</v>
      </c>
      <c r="P2027" s="49">
        <v>-0.13041918</v>
      </c>
      <c r="Q2027" s="49">
        <v>-8.7771299999999997E-2</v>
      </c>
      <c r="R2027" s="49">
        <v>-4.5123419999999997E-2</v>
      </c>
      <c r="S2027" s="49">
        <v>1.5227360000000001E-2</v>
      </c>
      <c r="T2027" s="49" t="s">
        <v>19</v>
      </c>
    </row>
    <row r="2028" spans="1:20" x14ac:dyDescent="0.25">
      <c r="A2028" s="49" t="str">
        <f t="shared" si="31"/>
        <v>41850Stockton8_21All</v>
      </c>
      <c r="B2028" s="7">
        <v>41850</v>
      </c>
      <c r="C2028">
        <v>21</v>
      </c>
      <c r="D2028" t="s">
        <v>15</v>
      </c>
      <c r="E2028">
        <v>2.6760085999999998</v>
      </c>
      <c r="F2028">
        <v>2.9303138999999998</v>
      </c>
      <c r="G2028">
        <v>8</v>
      </c>
      <c r="H2028">
        <v>1477.269</v>
      </c>
      <c r="I2028" s="49">
        <v>14679.039000000001</v>
      </c>
      <c r="J2028">
        <v>88.929910000000007</v>
      </c>
      <c r="K2028">
        <v>1.6076179999999999E-2</v>
      </c>
      <c r="L2028">
        <v>1.6173380000000001E-2</v>
      </c>
      <c r="M2028">
        <v>7.2078500000000004E-2</v>
      </c>
      <c r="N2028" s="49">
        <v>-0.25430530000000001</v>
      </c>
      <c r="O2028" s="49">
        <v>-0.34656577999999999</v>
      </c>
      <c r="P2028" s="49">
        <v>-0.29250690000000001</v>
      </c>
      <c r="Q2028" s="49">
        <v>-0.25430530000000001</v>
      </c>
      <c r="R2028" s="49">
        <v>-0.21610368999999999</v>
      </c>
      <c r="S2028" s="49">
        <v>-0.16204482000000001</v>
      </c>
      <c r="T2028" s="49" t="s">
        <v>19</v>
      </c>
    </row>
    <row r="2029" spans="1:20" x14ac:dyDescent="0.25">
      <c r="A2029" s="49" t="str">
        <f t="shared" si="31"/>
        <v>41850Stockton8_14All</v>
      </c>
      <c r="B2029" s="7">
        <v>41850</v>
      </c>
      <c r="C2029">
        <v>14</v>
      </c>
      <c r="D2029" t="s">
        <v>15</v>
      </c>
      <c r="E2029">
        <v>2.0473490999999999</v>
      </c>
      <c r="F2029">
        <v>2.0777057000000001</v>
      </c>
      <c r="G2029">
        <v>8</v>
      </c>
      <c r="H2029">
        <v>1477.269</v>
      </c>
      <c r="I2029" s="49">
        <v>14679.039000000001</v>
      </c>
      <c r="J2029">
        <v>94.335139999999996</v>
      </c>
      <c r="K2029">
        <v>1.5488500000000001E-2</v>
      </c>
      <c r="L2029">
        <v>1.577798E-2</v>
      </c>
      <c r="M2029">
        <v>6.9883899999999999E-2</v>
      </c>
      <c r="N2029" s="49">
        <v>-3.0356600000000001E-2</v>
      </c>
      <c r="O2029" s="49">
        <v>-0.11980799</v>
      </c>
      <c r="P2029" s="49">
        <v>-6.7395070000000001E-2</v>
      </c>
      <c r="Q2029" s="49">
        <v>-3.0356600000000001E-2</v>
      </c>
      <c r="R2029" s="49">
        <v>6.6818700000000003E-3</v>
      </c>
      <c r="S2029" s="49">
        <v>5.9094790000000001E-2</v>
      </c>
      <c r="T2029" s="49" t="s">
        <v>19</v>
      </c>
    </row>
    <row r="2030" spans="1:20" x14ac:dyDescent="0.25">
      <c r="A2030" s="49" t="str">
        <f t="shared" si="31"/>
        <v>41850Stockton8_11All</v>
      </c>
      <c r="B2030" s="7">
        <v>41850</v>
      </c>
      <c r="C2030">
        <v>11</v>
      </c>
      <c r="D2030" t="s">
        <v>15</v>
      </c>
      <c r="E2030">
        <v>1.1285615</v>
      </c>
      <c r="F2030">
        <v>1.1752312</v>
      </c>
      <c r="G2030">
        <v>8</v>
      </c>
      <c r="H2030">
        <v>1477.269</v>
      </c>
      <c r="I2030" s="49">
        <v>14679.039000000001</v>
      </c>
      <c r="J2030">
        <v>83.892250000000004</v>
      </c>
      <c r="K2030">
        <v>1.034993E-2</v>
      </c>
      <c r="L2030">
        <v>1.0597560000000001E-2</v>
      </c>
      <c r="M2030">
        <v>4.6821099999999997E-2</v>
      </c>
      <c r="N2030" s="49">
        <v>-4.6669700000000001E-2</v>
      </c>
      <c r="O2030" s="49">
        <v>-0.10660071</v>
      </c>
      <c r="P2030" s="49">
        <v>-7.1484880000000001E-2</v>
      </c>
      <c r="Q2030" s="49">
        <v>-4.6669700000000001E-2</v>
      </c>
      <c r="R2030" s="49">
        <v>-2.1854519999999999E-2</v>
      </c>
      <c r="S2030" s="49">
        <v>1.326131E-2</v>
      </c>
      <c r="T2030" s="49" t="s">
        <v>19</v>
      </c>
    </row>
    <row r="2031" spans="1:20" x14ac:dyDescent="0.25">
      <c r="A2031" s="49" t="str">
        <f t="shared" si="31"/>
        <v>41850Stockton8_23All</v>
      </c>
      <c r="B2031" s="7">
        <v>41850</v>
      </c>
      <c r="C2031">
        <v>23</v>
      </c>
      <c r="D2031" t="s">
        <v>15</v>
      </c>
      <c r="E2031">
        <v>1.9143398</v>
      </c>
      <c r="F2031">
        <v>2.0332656999999998</v>
      </c>
      <c r="G2031">
        <v>8</v>
      </c>
      <c r="H2031">
        <v>1477.269</v>
      </c>
      <c r="I2031" s="49">
        <v>14679.039000000001</v>
      </c>
      <c r="J2031">
        <v>82.860200000000006</v>
      </c>
      <c r="K2031">
        <v>1.396088E-2</v>
      </c>
      <c r="L2031">
        <v>1.359E-2</v>
      </c>
      <c r="M2031">
        <v>6.1582400000000002E-2</v>
      </c>
      <c r="N2031" s="49">
        <v>-0.1189259</v>
      </c>
      <c r="O2031" s="49">
        <v>-0.19775137000000001</v>
      </c>
      <c r="P2031" s="49">
        <v>-0.15156457000000001</v>
      </c>
      <c r="Q2031" s="49">
        <v>-0.1189259</v>
      </c>
      <c r="R2031" s="49">
        <v>-8.6287230000000006E-2</v>
      </c>
      <c r="S2031" s="49">
        <v>-4.0100429999999999E-2</v>
      </c>
      <c r="T2031" s="49" t="s">
        <v>19</v>
      </c>
    </row>
    <row r="2032" spans="1:20" x14ac:dyDescent="0.25">
      <c r="A2032" s="49" t="str">
        <f t="shared" si="31"/>
        <v>41850Stockton8_22All</v>
      </c>
      <c r="B2032" s="7">
        <v>41850</v>
      </c>
      <c r="C2032">
        <v>22</v>
      </c>
      <c r="D2032" t="s">
        <v>15</v>
      </c>
      <c r="E2032">
        <v>2.4332462000000001</v>
      </c>
      <c r="F2032">
        <v>2.548854</v>
      </c>
      <c r="G2032">
        <v>8</v>
      </c>
      <c r="H2032">
        <v>1477.269</v>
      </c>
      <c r="I2032" s="49">
        <v>14679.039000000001</v>
      </c>
      <c r="J2032">
        <v>85.569109999999995</v>
      </c>
      <c r="K2032">
        <v>1.5662760000000001E-2</v>
      </c>
      <c r="L2032">
        <v>1.5224069999999999E-2</v>
      </c>
      <c r="M2032">
        <v>6.9039699999999996E-2</v>
      </c>
      <c r="N2032" s="49">
        <v>-0.1156078</v>
      </c>
      <c r="O2032" s="49">
        <v>-0.20397862</v>
      </c>
      <c r="P2032" s="49">
        <v>-0.15219884</v>
      </c>
      <c r="Q2032" s="49">
        <v>-0.1156078</v>
      </c>
      <c r="R2032" s="49">
        <v>-7.9016760000000005E-2</v>
      </c>
      <c r="S2032" s="49">
        <v>-2.7236980000000001E-2</v>
      </c>
      <c r="T2032" s="49" t="s">
        <v>19</v>
      </c>
    </row>
    <row r="2033" spans="1:20" x14ac:dyDescent="0.25">
      <c r="A2033" s="49" t="str">
        <f t="shared" si="31"/>
        <v>41850Stockton8_18All</v>
      </c>
      <c r="B2033" s="7">
        <v>41850</v>
      </c>
      <c r="C2033">
        <v>18</v>
      </c>
      <c r="D2033" t="s">
        <v>15</v>
      </c>
      <c r="E2033">
        <v>3.1881572</v>
      </c>
      <c r="F2033">
        <v>2.9591438000000001</v>
      </c>
      <c r="G2033">
        <v>8</v>
      </c>
      <c r="H2033">
        <v>1477.269</v>
      </c>
      <c r="I2033" s="49">
        <v>14679.039000000001</v>
      </c>
      <c r="J2033">
        <v>97.778180000000006</v>
      </c>
      <c r="K2033">
        <v>1.7935300000000001E-2</v>
      </c>
      <c r="L2033">
        <v>1.650927E-2</v>
      </c>
      <c r="M2033">
        <v>7.7050599999999997E-2</v>
      </c>
      <c r="N2033" s="49">
        <v>0.22901340000000001</v>
      </c>
      <c r="O2033" s="49">
        <v>0.13038863000000001</v>
      </c>
      <c r="P2033" s="49">
        <v>0.18817658000000001</v>
      </c>
      <c r="Q2033" s="49">
        <v>0.22901340000000001</v>
      </c>
      <c r="R2033" s="49">
        <v>0.26985021999999997</v>
      </c>
      <c r="S2033" s="49">
        <v>0.32763817000000001</v>
      </c>
      <c r="T2033" s="49" t="s">
        <v>19</v>
      </c>
    </row>
    <row r="2034" spans="1:20" x14ac:dyDescent="0.25">
      <c r="A2034" s="49" t="str">
        <f t="shared" si="31"/>
        <v>41850Stockton8_7All</v>
      </c>
      <c r="B2034" s="7">
        <v>41850</v>
      </c>
      <c r="C2034">
        <v>7</v>
      </c>
      <c r="D2034" t="s">
        <v>15</v>
      </c>
      <c r="E2034">
        <v>0.80566013999999997</v>
      </c>
      <c r="F2034">
        <v>0.82710998999999996</v>
      </c>
      <c r="G2034">
        <v>8</v>
      </c>
      <c r="H2034">
        <v>1477.269</v>
      </c>
      <c r="I2034" s="49">
        <v>14679.039000000001</v>
      </c>
      <c r="J2034">
        <v>71.499470000000002</v>
      </c>
      <c r="K2034">
        <v>7.0092599999999998E-3</v>
      </c>
      <c r="L2034">
        <v>6.4111999999999997E-3</v>
      </c>
      <c r="M2034">
        <v>3.00249E-2</v>
      </c>
      <c r="N2034" s="49">
        <v>-2.1449849999999999E-2</v>
      </c>
      <c r="O2034" s="49">
        <v>-5.9881719999999999E-2</v>
      </c>
      <c r="P2034" s="49">
        <v>-3.7363050000000002E-2</v>
      </c>
      <c r="Q2034" s="49">
        <v>-2.1449849999999999E-2</v>
      </c>
      <c r="R2034" s="49">
        <v>-5.5366499999999997E-3</v>
      </c>
      <c r="S2034" s="49">
        <v>1.698202E-2</v>
      </c>
      <c r="T2034" s="49" t="s">
        <v>19</v>
      </c>
    </row>
    <row r="2035" spans="1:20" x14ac:dyDescent="0.25">
      <c r="A2035" s="49" t="str">
        <f t="shared" si="31"/>
        <v>41850Stockton8_24All</v>
      </c>
      <c r="B2035" s="7">
        <v>41850</v>
      </c>
      <c r="C2035">
        <v>24</v>
      </c>
      <c r="D2035" t="s">
        <v>15</v>
      </c>
      <c r="E2035">
        <v>1.4747391000000001</v>
      </c>
      <c r="F2035">
        <v>1.5497133999999999</v>
      </c>
      <c r="G2035">
        <v>8</v>
      </c>
      <c r="H2035">
        <v>1477.269</v>
      </c>
      <c r="I2035" s="49">
        <v>14679.039000000001</v>
      </c>
      <c r="J2035">
        <v>79.638530000000003</v>
      </c>
      <c r="K2035">
        <v>1.185687E-2</v>
      </c>
      <c r="L2035">
        <v>1.125517E-2</v>
      </c>
      <c r="M2035">
        <v>5.1673499999999997E-2</v>
      </c>
      <c r="N2035" s="49">
        <v>-7.4974299999999994E-2</v>
      </c>
      <c r="O2035" s="49">
        <v>-0.14111638000000001</v>
      </c>
      <c r="P2035" s="49">
        <v>-0.10236125</v>
      </c>
      <c r="Q2035" s="49">
        <v>-7.4974299999999994E-2</v>
      </c>
      <c r="R2035" s="49">
        <v>-4.7587339999999999E-2</v>
      </c>
      <c r="S2035" s="49">
        <v>-8.83222E-3</v>
      </c>
      <c r="T2035" s="49" t="s">
        <v>19</v>
      </c>
    </row>
    <row r="2036" spans="1:20" x14ac:dyDescent="0.25">
      <c r="A2036" s="49" t="str">
        <f t="shared" si="31"/>
        <v>41850Stockton8_16All</v>
      </c>
      <c r="B2036" s="7">
        <v>41850</v>
      </c>
      <c r="C2036">
        <v>16</v>
      </c>
      <c r="D2036" t="s">
        <v>15</v>
      </c>
      <c r="E2036">
        <v>2.6516177000000001</v>
      </c>
      <c r="F2036">
        <v>2.7493113999999998</v>
      </c>
      <c r="G2036">
        <v>8</v>
      </c>
      <c r="H2036">
        <v>1477.269</v>
      </c>
      <c r="I2036" s="49">
        <v>14679.039000000001</v>
      </c>
      <c r="J2036">
        <v>97.847750000000005</v>
      </c>
      <c r="K2036">
        <v>1.7388339999999999E-2</v>
      </c>
      <c r="L2036">
        <v>1.7707859999999999E-2</v>
      </c>
      <c r="M2036">
        <v>7.8443600000000002E-2</v>
      </c>
      <c r="N2036" s="49">
        <v>-9.7693699999999994E-2</v>
      </c>
      <c r="O2036" s="49">
        <v>-0.19810151000000001</v>
      </c>
      <c r="P2036" s="49">
        <v>-0.13926880999999999</v>
      </c>
      <c r="Q2036" s="49">
        <v>-9.7693699999999994E-2</v>
      </c>
      <c r="R2036" s="49">
        <v>-5.6118590000000003E-2</v>
      </c>
      <c r="S2036" s="49">
        <v>2.71411E-3</v>
      </c>
      <c r="T2036" s="49" t="s">
        <v>19</v>
      </c>
    </row>
    <row r="2037" spans="1:20" x14ac:dyDescent="0.25">
      <c r="A2037" s="49" t="str">
        <f t="shared" si="31"/>
        <v>41850Stockton8_3All</v>
      </c>
      <c r="B2037" s="7">
        <v>41850</v>
      </c>
      <c r="C2037">
        <v>3</v>
      </c>
      <c r="D2037" t="s">
        <v>15</v>
      </c>
      <c r="E2037">
        <v>0.84290083999999998</v>
      </c>
      <c r="F2037">
        <v>0.88300909999999999</v>
      </c>
      <c r="G2037">
        <v>8</v>
      </c>
      <c r="H2037">
        <v>1477.269</v>
      </c>
      <c r="I2037" s="49">
        <v>14679.039000000001</v>
      </c>
      <c r="J2037">
        <v>77.651439999999994</v>
      </c>
      <c r="K2037">
        <v>7.8499799999999995E-3</v>
      </c>
      <c r="L2037">
        <v>7.1579800000000004E-3</v>
      </c>
      <c r="M2037">
        <v>3.3578900000000002E-2</v>
      </c>
      <c r="N2037" s="49">
        <v>-4.010826E-2</v>
      </c>
      <c r="O2037" s="49">
        <v>-8.3089250000000003E-2</v>
      </c>
      <c r="P2037" s="49">
        <v>-5.7905079999999998E-2</v>
      </c>
      <c r="Q2037" s="49">
        <v>-4.010826E-2</v>
      </c>
      <c r="R2037" s="49">
        <v>-2.2311439999999998E-2</v>
      </c>
      <c r="S2037" s="49">
        <v>2.87273E-3</v>
      </c>
      <c r="T2037" s="49" t="s">
        <v>19</v>
      </c>
    </row>
    <row r="2038" spans="1:20" x14ac:dyDescent="0.25">
      <c r="A2038" s="49" t="str">
        <f t="shared" si="31"/>
        <v>41850Stockton8_13All</v>
      </c>
      <c r="B2038" s="7">
        <v>41850</v>
      </c>
      <c r="C2038">
        <v>13</v>
      </c>
      <c r="D2038" t="s">
        <v>15</v>
      </c>
      <c r="E2038">
        <v>1.7238448</v>
      </c>
      <c r="F2038">
        <v>1.7315105</v>
      </c>
      <c r="G2038">
        <v>8</v>
      </c>
      <c r="H2038">
        <v>1477.269</v>
      </c>
      <c r="I2038" s="49">
        <v>14679.039000000001</v>
      </c>
      <c r="J2038">
        <v>90.892099999999999</v>
      </c>
      <c r="K2038">
        <v>1.4285600000000001E-2</v>
      </c>
      <c r="L2038">
        <v>1.460768E-2</v>
      </c>
      <c r="M2038">
        <v>6.4580799999999994E-2</v>
      </c>
      <c r="N2038" s="49">
        <v>-7.6657000000000001E-3</v>
      </c>
      <c r="O2038" s="49">
        <v>-9.0329119999999999E-2</v>
      </c>
      <c r="P2038" s="49">
        <v>-4.1893519999999997E-2</v>
      </c>
      <c r="Q2038" s="49">
        <v>-7.6657000000000001E-3</v>
      </c>
      <c r="R2038" s="49">
        <v>2.6562120000000002E-2</v>
      </c>
      <c r="S2038" s="49">
        <v>7.4997720000000004E-2</v>
      </c>
      <c r="T2038" s="49" t="s">
        <v>19</v>
      </c>
    </row>
    <row r="2039" spans="1:20" x14ac:dyDescent="0.25">
      <c r="A2039" s="49" t="str">
        <f t="shared" si="31"/>
        <v>41850Stockton8_9All</v>
      </c>
      <c r="B2039" s="7">
        <v>41850</v>
      </c>
      <c r="C2039">
        <v>9</v>
      </c>
      <c r="D2039" t="s">
        <v>15</v>
      </c>
      <c r="E2039">
        <v>0.91002395000000003</v>
      </c>
      <c r="F2039">
        <v>0.91944437000000001</v>
      </c>
      <c r="G2039">
        <v>8</v>
      </c>
      <c r="H2039">
        <v>1477.269</v>
      </c>
      <c r="I2039" s="49">
        <v>14679.039000000001</v>
      </c>
      <c r="J2039">
        <v>76.543980000000005</v>
      </c>
      <c r="K2039">
        <v>7.4422400000000001E-3</v>
      </c>
      <c r="L2039">
        <v>8.3120799999999995E-3</v>
      </c>
      <c r="M2039">
        <v>3.5264400000000001E-2</v>
      </c>
      <c r="N2039" s="49">
        <v>-9.4204200000000005E-3</v>
      </c>
      <c r="O2039" s="49">
        <v>-5.4558849999999999E-2</v>
      </c>
      <c r="P2039" s="49">
        <v>-2.8110550000000002E-2</v>
      </c>
      <c r="Q2039" s="49">
        <v>-9.4204200000000005E-3</v>
      </c>
      <c r="R2039" s="49">
        <v>9.2697100000000004E-3</v>
      </c>
      <c r="S2039" s="49">
        <v>3.5718010000000001E-2</v>
      </c>
      <c r="T2039" s="49" t="s">
        <v>19</v>
      </c>
    </row>
    <row r="2040" spans="1:20" x14ac:dyDescent="0.25">
      <c r="A2040" s="49" t="str">
        <f t="shared" si="31"/>
        <v>41850Stockton8_20All</v>
      </c>
      <c r="B2040" s="7">
        <v>41850</v>
      </c>
      <c r="C2040">
        <v>20</v>
      </c>
      <c r="D2040" t="s">
        <v>15</v>
      </c>
      <c r="E2040">
        <v>2.9569831999999998</v>
      </c>
      <c r="F2040">
        <v>3.1557438000000002</v>
      </c>
      <c r="G2040">
        <v>8</v>
      </c>
      <c r="H2040">
        <v>1477.269</v>
      </c>
      <c r="I2040" s="49">
        <v>14679.039000000001</v>
      </c>
      <c r="J2040">
        <v>93.429990000000004</v>
      </c>
      <c r="K2040">
        <v>1.6542850000000001E-2</v>
      </c>
      <c r="L2040">
        <v>1.625362E-2</v>
      </c>
      <c r="M2040">
        <v>7.3303599999999997E-2</v>
      </c>
      <c r="N2040" s="49">
        <v>-0.19876060000000001</v>
      </c>
      <c r="O2040" s="49">
        <v>-0.29258920999999999</v>
      </c>
      <c r="P2040" s="49">
        <v>-0.23761151</v>
      </c>
      <c r="Q2040" s="49">
        <v>-0.19876060000000001</v>
      </c>
      <c r="R2040" s="49">
        <v>-0.15990968999999999</v>
      </c>
      <c r="S2040" s="49">
        <v>-0.10493199</v>
      </c>
      <c r="T2040" s="49" t="s">
        <v>19</v>
      </c>
    </row>
    <row r="2041" spans="1:20" x14ac:dyDescent="0.25">
      <c r="A2041" s="49" t="str">
        <f t="shared" si="31"/>
        <v>41850Stockton8_4All</v>
      </c>
      <c r="B2041" s="7">
        <v>41850</v>
      </c>
      <c r="C2041">
        <v>4</v>
      </c>
      <c r="D2041" t="s">
        <v>15</v>
      </c>
      <c r="E2041">
        <v>0.77653603999999998</v>
      </c>
      <c r="F2041">
        <v>0.81704197999999995</v>
      </c>
      <c r="G2041">
        <v>8</v>
      </c>
      <c r="H2041">
        <v>1477.269</v>
      </c>
      <c r="I2041" s="49">
        <v>14679.039000000001</v>
      </c>
      <c r="J2041">
        <v>77.221149999999994</v>
      </c>
      <c r="K2041">
        <v>7.02106E-3</v>
      </c>
      <c r="L2041">
        <v>6.5163799999999996E-3</v>
      </c>
      <c r="M2041">
        <v>3.0277600000000002E-2</v>
      </c>
      <c r="N2041" s="49">
        <v>-4.0505939999999997E-2</v>
      </c>
      <c r="O2041" s="49">
        <v>-7.9261269999999995E-2</v>
      </c>
      <c r="P2041" s="49">
        <v>-5.6553069999999997E-2</v>
      </c>
      <c r="Q2041" s="49">
        <v>-4.0505939999999997E-2</v>
      </c>
      <c r="R2041" s="49">
        <v>-2.4458810000000001E-2</v>
      </c>
      <c r="S2041" s="49">
        <v>-1.7506100000000001E-3</v>
      </c>
      <c r="T2041" s="49" t="s">
        <v>19</v>
      </c>
    </row>
    <row r="2042" spans="1:20" x14ac:dyDescent="0.25">
      <c r="A2042" s="49" t="str">
        <f t="shared" si="31"/>
        <v>41850Stockton9_13All</v>
      </c>
      <c r="B2042" s="7">
        <v>41850</v>
      </c>
      <c r="C2042">
        <v>13</v>
      </c>
      <c r="D2042" t="s">
        <v>15</v>
      </c>
      <c r="E2042">
        <v>1.7238448</v>
      </c>
      <c r="F2042">
        <v>1.7344454</v>
      </c>
      <c r="G2042">
        <v>9</v>
      </c>
      <c r="H2042">
        <v>1409.8</v>
      </c>
      <c r="I2042" s="49">
        <v>14679.039000000001</v>
      </c>
      <c r="J2042">
        <v>90.892099999999999</v>
      </c>
      <c r="K2042">
        <v>1.4285600000000001E-2</v>
      </c>
      <c r="L2042">
        <v>1.5040710000000001E-2</v>
      </c>
      <c r="M2042">
        <v>6.5830399999999997E-2</v>
      </c>
      <c r="N2042" s="49">
        <v>-1.06006E-2</v>
      </c>
      <c r="O2042" s="49">
        <v>-9.4863509999999998E-2</v>
      </c>
      <c r="P2042" s="49">
        <v>-4.5490709999999997E-2</v>
      </c>
      <c r="Q2042" s="49">
        <v>-1.06006E-2</v>
      </c>
      <c r="R2042" s="49">
        <v>2.428951E-2</v>
      </c>
      <c r="S2042" s="49">
        <v>7.3662309999999995E-2</v>
      </c>
      <c r="T2042" s="49" t="s">
        <v>19</v>
      </c>
    </row>
    <row r="2043" spans="1:20" x14ac:dyDescent="0.25">
      <c r="A2043" s="49" t="str">
        <f t="shared" si="31"/>
        <v>41850Stockton9_19All</v>
      </c>
      <c r="B2043" s="7">
        <v>41850</v>
      </c>
      <c r="C2043">
        <v>19</v>
      </c>
      <c r="D2043" t="s">
        <v>15</v>
      </c>
      <c r="E2043">
        <v>3.1765876</v>
      </c>
      <c r="F2043">
        <v>2.9135426999999998</v>
      </c>
      <c r="G2043">
        <v>9</v>
      </c>
      <c r="H2043">
        <v>1409.8</v>
      </c>
      <c r="I2043" s="49">
        <v>14679.039000000001</v>
      </c>
      <c r="J2043">
        <v>96.929990000000004</v>
      </c>
      <c r="K2043">
        <v>1.7412170000000001E-2</v>
      </c>
      <c r="L2043">
        <v>1.6344109999999999E-2</v>
      </c>
      <c r="M2043">
        <v>7.5755100000000006E-2</v>
      </c>
      <c r="N2043" s="49">
        <v>0.26304490000000003</v>
      </c>
      <c r="O2043" s="49">
        <v>0.16607837</v>
      </c>
      <c r="P2043" s="49">
        <v>0.2228947</v>
      </c>
      <c r="Q2043" s="49">
        <v>0.26304490000000003</v>
      </c>
      <c r="R2043" s="49">
        <v>0.3031951</v>
      </c>
      <c r="S2043" s="49">
        <v>0.36001143000000002</v>
      </c>
      <c r="T2043" s="49" t="s">
        <v>19</v>
      </c>
    </row>
    <row r="2044" spans="1:20" x14ac:dyDescent="0.25">
      <c r="A2044" s="49" t="str">
        <f t="shared" si="31"/>
        <v>41850Stockton9_20All</v>
      </c>
      <c r="B2044" s="7">
        <v>41850</v>
      </c>
      <c r="C2044">
        <v>20</v>
      </c>
      <c r="D2044" t="s">
        <v>15</v>
      </c>
      <c r="E2044">
        <v>2.9569831999999998</v>
      </c>
      <c r="F2044">
        <v>2.3894562000000001</v>
      </c>
      <c r="G2044">
        <v>9</v>
      </c>
      <c r="H2044">
        <v>1409.8</v>
      </c>
      <c r="I2044" s="49">
        <v>14679.039000000001</v>
      </c>
      <c r="J2044">
        <v>93.429990000000004</v>
      </c>
      <c r="K2044">
        <v>1.6542850000000001E-2</v>
      </c>
      <c r="L2044">
        <v>1.3178560000000001E-2</v>
      </c>
      <c r="M2044">
        <v>6.7052399999999998E-2</v>
      </c>
      <c r="N2044" s="49">
        <v>0.567527</v>
      </c>
      <c r="O2044" s="49">
        <v>0.48169993</v>
      </c>
      <c r="P2044" s="49">
        <v>0.53198922999999998</v>
      </c>
      <c r="Q2044" s="49">
        <v>0.567527</v>
      </c>
      <c r="R2044" s="49">
        <v>0.60306477000000003</v>
      </c>
      <c r="S2044" s="49">
        <v>0.65335407000000001</v>
      </c>
      <c r="T2044" s="49" t="s">
        <v>19</v>
      </c>
    </row>
    <row r="2045" spans="1:20" x14ac:dyDescent="0.25">
      <c r="A2045" s="49" t="str">
        <f t="shared" si="31"/>
        <v>41850Stockton9_7All</v>
      </c>
      <c r="B2045" s="7">
        <v>41850</v>
      </c>
      <c r="C2045">
        <v>7</v>
      </c>
      <c r="D2045" t="s">
        <v>15</v>
      </c>
      <c r="E2045">
        <v>0.80566013999999997</v>
      </c>
      <c r="F2045">
        <v>0.80162807999999997</v>
      </c>
      <c r="G2045">
        <v>9</v>
      </c>
      <c r="H2045">
        <v>1409.8</v>
      </c>
      <c r="I2045" s="49">
        <v>14679.039000000001</v>
      </c>
      <c r="J2045">
        <v>71.499470000000002</v>
      </c>
      <c r="K2045">
        <v>7.0092599999999998E-3</v>
      </c>
      <c r="L2045">
        <v>6.7720499999999999E-3</v>
      </c>
      <c r="M2045">
        <v>3.0920099999999999E-2</v>
      </c>
      <c r="N2045" s="49">
        <v>4.0320599999999996E-3</v>
      </c>
      <c r="O2045" s="49">
        <v>-3.5545670000000001E-2</v>
      </c>
      <c r="P2045" s="49">
        <v>-1.235559E-2</v>
      </c>
      <c r="Q2045" s="49">
        <v>4.0320599999999996E-3</v>
      </c>
      <c r="R2045" s="49">
        <v>2.0419710000000001E-2</v>
      </c>
      <c r="S2045" s="49">
        <v>4.3609790000000002E-2</v>
      </c>
      <c r="T2045" s="49" t="s">
        <v>19</v>
      </c>
    </row>
    <row r="2046" spans="1:20" x14ac:dyDescent="0.25">
      <c r="A2046" s="49" t="str">
        <f t="shared" si="31"/>
        <v>41850Stockton9_11All</v>
      </c>
      <c r="B2046" s="7">
        <v>41850</v>
      </c>
      <c r="C2046">
        <v>11</v>
      </c>
      <c r="D2046" t="s">
        <v>15</v>
      </c>
      <c r="E2046">
        <v>1.1285615</v>
      </c>
      <c r="F2046">
        <v>1.2339407</v>
      </c>
      <c r="G2046">
        <v>9</v>
      </c>
      <c r="H2046">
        <v>1409.8</v>
      </c>
      <c r="I2046" s="49">
        <v>14679.039000000001</v>
      </c>
      <c r="J2046">
        <v>83.892250000000004</v>
      </c>
      <c r="K2046">
        <v>1.034993E-2</v>
      </c>
      <c r="L2046">
        <v>1.165193E-2</v>
      </c>
      <c r="M2046">
        <v>4.9471099999999997E-2</v>
      </c>
      <c r="N2046" s="49">
        <v>-0.10537920000000001</v>
      </c>
      <c r="O2046" s="49">
        <v>-0.16870220999999999</v>
      </c>
      <c r="P2046" s="49">
        <v>-0.13159888</v>
      </c>
      <c r="Q2046" s="49">
        <v>-0.10537920000000001</v>
      </c>
      <c r="R2046" s="49">
        <v>-7.9159519999999997E-2</v>
      </c>
      <c r="S2046" s="49">
        <v>-4.205619E-2</v>
      </c>
      <c r="T2046" s="49" t="s">
        <v>19</v>
      </c>
    </row>
    <row r="2047" spans="1:20" x14ac:dyDescent="0.25">
      <c r="A2047" s="49" t="str">
        <f t="shared" si="31"/>
        <v>41850Stockton9_5All</v>
      </c>
      <c r="B2047" s="7">
        <v>41850</v>
      </c>
      <c r="C2047">
        <v>5</v>
      </c>
      <c r="D2047" t="s">
        <v>15</v>
      </c>
      <c r="E2047">
        <v>0.74453298000000001</v>
      </c>
      <c r="F2047">
        <v>0.71993757000000003</v>
      </c>
      <c r="G2047">
        <v>9</v>
      </c>
      <c r="H2047">
        <v>1409.8</v>
      </c>
      <c r="I2047" s="49">
        <v>14679.039000000001</v>
      </c>
      <c r="J2047">
        <v>74.29101</v>
      </c>
      <c r="K2047">
        <v>6.4109800000000002E-3</v>
      </c>
      <c r="L2047">
        <v>6.3489999999999996E-3</v>
      </c>
      <c r="M2047">
        <v>2.8627400000000001E-2</v>
      </c>
      <c r="N2047" s="49">
        <v>2.4595410000000002E-2</v>
      </c>
      <c r="O2047" s="49">
        <v>-1.204766E-2</v>
      </c>
      <c r="P2047" s="49">
        <v>9.4228899999999997E-3</v>
      </c>
      <c r="Q2047" s="49">
        <v>2.4595410000000002E-2</v>
      </c>
      <c r="R2047" s="49">
        <v>3.976793E-2</v>
      </c>
      <c r="S2047" s="49">
        <v>6.1238479999999998E-2</v>
      </c>
      <c r="T2047" s="49" t="s">
        <v>19</v>
      </c>
    </row>
    <row r="2048" spans="1:20" x14ac:dyDescent="0.25">
      <c r="A2048" s="49" t="str">
        <f t="shared" si="31"/>
        <v>41850Stockton9_14All</v>
      </c>
      <c r="B2048" s="7">
        <v>41850</v>
      </c>
      <c r="C2048">
        <v>14</v>
      </c>
      <c r="D2048" t="s">
        <v>15</v>
      </c>
      <c r="E2048">
        <v>2.0473490999999999</v>
      </c>
      <c r="F2048">
        <v>2.0584850000000001</v>
      </c>
      <c r="G2048">
        <v>9</v>
      </c>
      <c r="H2048">
        <v>1409.8</v>
      </c>
      <c r="I2048" s="49">
        <v>14679.039000000001</v>
      </c>
      <c r="J2048">
        <v>94.335139999999996</v>
      </c>
      <c r="K2048">
        <v>1.5488500000000001E-2</v>
      </c>
      <c r="L2048">
        <v>1.6346320000000001E-2</v>
      </c>
      <c r="M2048">
        <v>7.1464299999999994E-2</v>
      </c>
      <c r="N2048" s="49">
        <v>-1.1135900000000001E-2</v>
      </c>
      <c r="O2048" s="49">
        <v>-0.1026102</v>
      </c>
      <c r="P2048" s="49">
        <v>-4.9011979999999997E-2</v>
      </c>
      <c r="Q2048" s="49">
        <v>-1.1135900000000001E-2</v>
      </c>
      <c r="R2048" s="49">
        <v>2.6740179999999999E-2</v>
      </c>
      <c r="S2048" s="49">
        <v>8.0338400000000004E-2</v>
      </c>
      <c r="T2048" s="49" t="s">
        <v>19</v>
      </c>
    </row>
    <row r="2049" spans="1:20" x14ac:dyDescent="0.25">
      <c r="A2049" s="49" t="str">
        <f t="shared" si="31"/>
        <v>41850Stockton9_18All</v>
      </c>
      <c r="B2049" s="7">
        <v>41850</v>
      </c>
      <c r="C2049">
        <v>18</v>
      </c>
      <c r="D2049" t="s">
        <v>15</v>
      </c>
      <c r="E2049">
        <v>3.1881572</v>
      </c>
      <c r="F2049">
        <v>3.0697630999999999</v>
      </c>
      <c r="G2049">
        <v>9</v>
      </c>
      <c r="H2049">
        <v>1409.8</v>
      </c>
      <c r="I2049" s="49">
        <v>14679.039000000001</v>
      </c>
      <c r="J2049">
        <v>97.778180000000006</v>
      </c>
      <c r="K2049">
        <v>1.7935300000000001E-2</v>
      </c>
      <c r="L2049">
        <v>1.7587470000000001E-2</v>
      </c>
      <c r="M2049">
        <v>7.9696299999999998E-2</v>
      </c>
      <c r="N2049" s="49">
        <v>0.1183941</v>
      </c>
      <c r="O2049" s="49">
        <v>1.6382839999999999E-2</v>
      </c>
      <c r="P2049" s="49">
        <v>7.6155059999999997E-2</v>
      </c>
      <c r="Q2049" s="49">
        <v>0.1183941</v>
      </c>
      <c r="R2049" s="49">
        <v>0.16063314000000001</v>
      </c>
      <c r="S2049" s="49">
        <v>0.22040535999999999</v>
      </c>
      <c r="T2049" s="49" t="s">
        <v>19</v>
      </c>
    </row>
    <row r="2050" spans="1:20" x14ac:dyDescent="0.25">
      <c r="A2050" s="49" t="str">
        <f t="shared" si="31"/>
        <v>41850Stockton9_1All</v>
      </c>
      <c r="B2050" s="7">
        <v>41850</v>
      </c>
      <c r="C2050">
        <v>1</v>
      </c>
      <c r="D2050" t="s">
        <v>15</v>
      </c>
      <c r="E2050">
        <v>1.1433853</v>
      </c>
      <c r="F2050">
        <v>1.0910867</v>
      </c>
      <c r="G2050">
        <v>9</v>
      </c>
      <c r="H2050">
        <v>1409.8</v>
      </c>
      <c r="I2050" s="49">
        <v>14679.039000000001</v>
      </c>
      <c r="J2050">
        <v>80.651060000000001</v>
      </c>
      <c r="K2050">
        <v>1.014002E-2</v>
      </c>
      <c r="L2050">
        <v>9.2185700000000006E-3</v>
      </c>
      <c r="M2050">
        <v>4.3466400000000002E-2</v>
      </c>
      <c r="N2050" s="49">
        <v>5.2298600000000001E-2</v>
      </c>
      <c r="O2050" s="49">
        <v>-3.3383900000000001E-3</v>
      </c>
      <c r="P2050" s="49">
        <v>2.9261410000000002E-2</v>
      </c>
      <c r="Q2050" s="49">
        <v>5.2298600000000001E-2</v>
      </c>
      <c r="R2050" s="49">
        <v>7.533579E-2</v>
      </c>
      <c r="S2050" s="49">
        <v>0.10793559</v>
      </c>
      <c r="T2050" s="49" t="s">
        <v>19</v>
      </c>
    </row>
    <row r="2051" spans="1:20" x14ac:dyDescent="0.25">
      <c r="A2051" s="49" t="str">
        <f t="shared" ref="A2051:A2114" si="32">CONCATENATE(B2051,D2051,G2051,"_",C2051,T2051)</f>
        <v>41850Stockton9_23All</v>
      </c>
      <c r="B2051" s="7">
        <v>41850</v>
      </c>
      <c r="C2051">
        <v>23</v>
      </c>
      <c r="D2051" t="s">
        <v>15</v>
      </c>
      <c r="E2051">
        <v>1.9143398</v>
      </c>
      <c r="F2051">
        <v>2.0450154999999999</v>
      </c>
      <c r="G2051">
        <v>9</v>
      </c>
      <c r="H2051">
        <v>1409.8</v>
      </c>
      <c r="I2051" s="49">
        <v>14679.039000000001</v>
      </c>
      <c r="J2051">
        <v>82.860200000000006</v>
      </c>
      <c r="K2051">
        <v>1.396088E-2</v>
      </c>
      <c r="L2051">
        <v>1.449164E-2</v>
      </c>
      <c r="M2051">
        <v>6.3855599999999998E-2</v>
      </c>
      <c r="N2051" s="49">
        <v>-0.13067570000000001</v>
      </c>
      <c r="O2051" s="49">
        <v>-0.21241087</v>
      </c>
      <c r="P2051" s="49">
        <v>-0.16451916999999999</v>
      </c>
      <c r="Q2051" s="49">
        <v>-0.13067570000000001</v>
      </c>
      <c r="R2051" s="49">
        <v>-9.6832230000000005E-2</v>
      </c>
      <c r="S2051" s="49">
        <v>-4.8940530000000003E-2</v>
      </c>
      <c r="T2051" s="49" t="s">
        <v>19</v>
      </c>
    </row>
    <row r="2052" spans="1:20" x14ac:dyDescent="0.25">
      <c r="A2052" s="49" t="str">
        <f t="shared" si="32"/>
        <v>41850Stockton9_8All</v>
      </c>
      <c r="B2052" s="7">
        <v>41850</v>
      </c>
      <c r="C2052">
        <v>8</v>
      </c>
      <c r="D2052" t="s">
        <v>15</v>
      </c>
      <c r="E2052">
        <v>0.88354858000000003</v>
      </c>
      <c r="F2052">
        <v>0.88858943999999995</v>
      </c>
      <c r="G2052">
        <v>9</v>
      </c>
      <c r="H2052">
        <v>1409.8</v>
      </c>
      <c r="I2052" s="49">
        <v>14679.039000000001</v>
      </c>
      <c r="J2052">
        <v>73.8476</v>
      </c>
      <c r="K2052">
        <v>7.5449499999999999E-3</v>
      </c>
      <c r="L2052">
        <v>8.0384800000000006E-3</v>
      </c>
      <c r="M2052">
        <v>3.4988499999999999E-2</v>
      </c>
      <c r="N2052" s="49">
        <v>-5.0408600000000003E-3</v>
      </c>
      <c r="O2052" s="49">
        <v>-4.9826139999999998E-2</v>
      </c>
      <c r="P2052" s="49">
        <v>-2.358476E-2</v>
      </c>
      <c r="Q2052" s="49">
        <v>-5.0408600000000003E-3</v>
      </c>
      <c r="R2052" s="49">
        <v>1.3503050000000001E-2</v>
      </c>
      <c r="S2052" s="49">
        <v>3.9744420000000003E-2</v>
      </c>
      <c r="T2052" s="49" t="s">
        <v>19</v>
      </c>
    </row>
    <row r="2053" spans="1:20" x14ac:dyDescent="0.25">
      <c r="A2053" s="49" t="str">
        <f t="shared" si="32"/>
        <v>41850Stockton9_10All</v>
      </c>
      <c r="B2053" s="7">
        <v>41850</v>
      </c>
      <c r="C2053">
        <v>10</v>
      </c>
      <c r="D2053" t="s">
        <v>15</v>
      </c>
      <c r="E2053">
        <v>1.0052335999999999</v>
      </c>
      <c r="F2053">
        <v>1.0388244</v>
      </c>
      <c r="G2053">
        <v>9</v>
      </c>
      <c r="H2053">
        <v>1409.8</v>
      </c>
      <c r="I2053" s="49">
        <v>14679.039000000001</v>
      </c>
      <c r="J2053">
        <v>80.113690000000005</v>
      </c>
      <c r="K2053">
        <v>8.7532800000000004E-3</v>
      </c>
      <c r="L2053">
        <v>9.5296300000000007E-3</v>
      </c>
      <c r="M2053">
        <v>4.10692E-2</v>
      </c>
      <c r="N2053" s="49">
        <v>-3.3590799999999997E-2</v>
      </c>
      <c r="O2053" s="49">
        <v>-8.6159379999999994E-2</v>
      </c>
      <c r="P2053" s="49">
        <v>-5.5357480000000001E-2</v>
      </c>
      <c r="Q2053" s="49">
        <v>-3.3590799999999997E-2</v>
      </c>
      <c r="R2053" s="49">
        <v>-1.182412E-2</v>
      </c>
      <c r="S2053" s="49">
        <v>1.897778E-2</v>
      </c>
      <c r="T2053" s="49" t="s">
        <v>19</v>
      </c>
    </row>
    <row r="2054" spans="1:20" x14ac:dyDescent="0.25">
      <c r="A2054" s="49" t="str">
        <f t="shared" si="32"/>
        <v>41850Stockton9_4All</v>
      </c>
      <c r="B2054" s="7">
        <v>41850</v>
      </c>
      <c r="C2054">
        <v>4</v>
      </c>
      <c r="D2054" t="s">
        <v>15</v>
      </c>
      <c r="E2054">
        <v>0.77653603999999998</v>
      </c>
      <c r="F2054">
        <v>0.75186748000000003</v>
      </c>
      <c r="G2054">
        <v>9</v>
      </c>
      <c r="H2054">
        <v>1409.8</v>
      </c>
      <c r="I2054" s="49">
        <v>14679.039000000001</v>
      </c>
      <c r="J2054">
        <v>77.221149999999994</v>
      </c>
      <c r="K2054">
        <v>7.02106E-3</v>
      </c>
      <c r="L2054">
        <v>6.7384799999999998E-3</v>
      </c>
      <c r="M2054">
        <v>3.0872500000000001E-2</v>
      </c>
      <c r="N2054" s="49">
        <v>2.4668559999999999E-2</v>
      </c>
      <c r="O2054" s="49">
        <v>-1.484824E-2</v>
      </c>
      <c r="P2054" s="49">
        <v>8.3061300000000001E-3</v>
      </c>
      <c r="Q2054" s="49">
        <v>2.4668559999999999E-2</v>
      </c>
      <c r="R2054" s="49">
        <v>4.1030980000000002E-2</v>
      </c>
      <c r="S2054" s="49">
        <v>6.4185359999999997E-2</v>
      </c>
      <c r="T2054" s="49" t="s">
        <v>19</v>
      </c>
    </row>
    <row r="2055" spans="1:20" x14ac:dyDescent="0.25">
      <c r="A2055" s="49" t="str">
        <f t="shared" si="32"/>
        <v>41850Stockton9_3All</v>
      </c>
      <c r="B2055" s="7">
        <v>41850</v>
      </c>
      <c r="C2055">
        <v>3</v>
      </c>
      <c r="D2055" t="s">
        <v>15</v>
      </c>
      <c r="E2055">
        <v>0.84290083999999998</v>
      </c>
      <c r="F2055">
        <v>0.80569044000000001</v>
      </c>
      <c r="G2055">
        <v>9</v>
      </c>
      <c r="H2055">
        <v>1409.8</v>
      </c>
      <c r="I2055" s="49">
        <v>14679.039000000001</v>
      </c>
      <c r="J2055">
        <v>77.651439999999994</v>
      </c>
      <c r="K2055">
        <v>7.8499799999999995E-3</v>
      </c>
      <c r="L2055">
        <v>7.2936299999999997E-3</v>
      </c>
      <c r="M2055">
        <v>3.3989600000000002E-2</v>
      </c>
      <c r="N2055" s="49">
        <v>3.7210399999999998E-2</v>
      </c>
      <c r="O2055" s="49">
        <v>-6.2962900000000004E-3</v>
      </c>
      <c r="P2055" s="49">
        <v>1.919591E-2</v>
      </c>
      <c r="Q2055" s="49">
        <v>3.7210399999999998E-2</v>
      </c>
      <c r="R2055" s="49">
        <v>5.5224889999999999E-2</v>
      </c>
      <c r="S2055" s="49">
        <v>8.0717090000000005E-2</v>
      </c>
      <c r="T2055" s="49" t="s">
        <v>19</v>
      </c>
    </row>
    <row r="2056" spans="1:20" x14ac:dyDescent="0.25">
      <c r="A2056" s="49" t="str">
        <f t="shared" si="32"/>
        <v>41850Stockton9_24All</v>
      </c>
      <c r="B2056" s="7">
        <v>41850</v>
      </c>
      <c r="C2056">
        <v>24</v>
      </c>
      <c r="D2056" t="s">
        <v>15</v>
      </c>
      <c r="E2056">
        <v>1.4747391000000001</v>
      </c>
      <c r="F2056">
        <v>1.6016113999999999</v>
      </c>
      <c r="G2056">
        <v>9</v>
      </c>
      <c r="H2056">
        <v>1409.8</v>
      </c>
      <c r="I2056" s="49">
        <v>14679.039000000001</v>
      </c>
      <c r="J2056">
        <v>79.638530000000003</v>
      </c>
      <c r="K2056">
        <v>1.185687E-2</v>
      </c>
      <c r="L2056">
        <v>1.2816370000000001E-2</v>
      </c>
      <c r="M2056">
        <v>5.54143E-2</v>
      </c>
      <c r="N2056" s="49">
        <v>-0.12687229999999999</v>
      </c>
      <c r="O2056" s="49">
        <v>-0.1978026</v>
      </c>
      <c r="P2056" s="49">
        <v>-0.15624188</v>
      </c>
      <c r="Q2056" s="49">
        <v>-0.12687229999999999</v>
      </c>
      <c r="R2056" s="49">
        <v>-9.7502720000000001E-2</v>
      </c>
      <c r="S2056" s="49">
        <v>-5.5941999999999999E-2</v>
      </c>
      <c r="T2056" s="49" t="s">
        <v>19</v>
      </c>
    </row>
    <row r="2057" spans="1:20" x14ac:dyDescent="0.25">
      <c r="A2057" s="49" t="str">
        <f t="shared" si="32"/>
        <v>41850Stockton9_17All</v>
      </c>
      <c r="B2057" s="7">
        <v>41850</v>
      </c>
      <c r="C2057">
        <v>17</v>
      </c>
      <c r="D2057" t="s">
        <v>15</v>
      </c>
      <c r="E2057">
        <v>2.9651659000000001</v>
      </c>
      <c r="F2057">
        <v>2.898488</v>
      </c>
      <c r="G2057">
        <v>9</v>
      </c>
      <c r="H2057">
        <v>1409.8</v>
      </c>
      <c r="I2057" s="49">
        <v>14679.039000000001</v>
      </c>
      <c r="J2057">
        <v>99.138900000000007</v>
      </c>
      <c r="K2057">
        <v>1.7855619999999999E-2</v>
      </c>
      <c r="L2057">
        <v>1.799781E-2</v>
      </c>
      <c r="M2057">
        <v>8.0443200000000006E-2</v>
      </c>
      <c r="N2057" s="49">
        <v>6.6677899999999998E-2</v>
      </c>
      <c r="O2057" s="49">
        <v>-3.6289399999999999E-2</v>
      </c>
      <c r="P2057" s="49">
        <v>2.4042999999999998E-2</v>
      </c>
      <c r="Q2057" s="49">
        <v>6.6677899999999998E-2</v>
      </c>
      <c r="R2057" s="49">
        <v>0.1093128</v>
      </c>
      <c r="S2057" s="49">
        <v>0.1696452</v>
      </c>
      <c r="T2057" s="49" t="s">
        <v>19</v>
      </c>
    </row>
    <row r="2058" spans="1:20" x14ac:dyDescent="0.25">
      <c r="A2058" s="49" t="str">
        <f t="shared" si="32"/>
        <v>41850Stockton9_6All</v>
      </c>
      <c r="B2058" s="7">
        <v>41850</v>
      </c>
      <c r="C2058">
        <v>6</v>
      </c>
      <c r="D2058" t="s">
        <v>15</v>
      </c>
      <c r="E2058">
        <v>0.76037566999999995</v>
      </c>
      <c r="F2058">
        <v>0.73340735000000001</v>
      </c>
      <c r="G2058">
        <v>9</v>
      </c>
      <c r="H2058">
        <v>1409.8</v>
      </c>
      <c r="I2058" s="49">
        <v>14679.039000000001</v>
      </c>
      <c r="J2058">
        <v>72.860349999999997</v>
      </c>
      <c r="K2058">
        <v>6.5760000000000002E-3</v>
      </c>
      <c r="L2058">
        <v>6.1691200000000002E-3</v>
      </c>
      <c r="M2058">
        <v>2.8602499999999999E-2</v>
      </c>
      <c r="N2058" s="49">
        <v>2.696832E-2</v>
      </c>
      <c r="O2058" s="49">
        <v>-9.6428799999999995E-3</v>
      </c>
      <c r="P2058" s="49">
        <v>1.180899E-2</v>
      </c>
      <c r="Q2058" s="49">
        <v>2.696832E-2</v>
      </c>
      <c r="R2058" s="49">
        <v>4.2127640000000001E-2</v>
      </c>
      <c r="S2058" s="49">
        <v>6.357952E-2</v>
      </c>
      <c r="T2058" s="49" t="s">
        <v>19</v>
      </c>
    </row>
    <row r="2059" spans="1:20" x14ac:dyDescent="0.25">
      <c r="A2059" s="49" t="str">
        <f t="shared" si="32"/>
        <v>41850Stockton9_21All</v>
      </c>
      <c r="B2059" s="7">
        <v>41850</v>
      </c>
      <c r="C2059">
        <v>21</v>
      </c>
      <c r="D2059" t="s">
        <v>15</v>
      </c>
      <c r="E2059">
        <v>2.6760085999999998</v>
      </c>
      <c r="F2059">
        <v>2.9035296000000002</v>
      </c>
      <c r="G2059">
        <v>9</v>
      </c>
      <c r="H2059">
        <v>1409.8</v>
      </c>
      <c r="I2059" s="49">
        <v>14679.039000000001</v>
      </c>
      <c r="J2059">
        <v>88.929910000000007</v>
      </c>
      <c r="K2059">
        <v>1.6076179999999999E-2</v>
      </c>
      <c r="L2059">
        <v>1.664177E-2</v>
      </c>
      <c r="M2059">
        <v>7.3425900000000002E-2</v>
      </c>
      <c r="N2059" s="49">
        <v>-0.227521</v>
      </c>
      <c r="O2059" s="49">
        <v>-0.32150614999999999</v>
      </c>
      <c r="P2059" s="49">
        <v>-0.26643673000000001</v>
      </c>
      <c r="Q2059" s="49">
        <v>-0.227521</v>
      </c>
      <c r="R2059" s="49">
        <v>-0.18860526999999999</v>
      </c>
      <c r="S2059" s="49">
        <v>-0.13353585000000001</v>
      </c>
      <c r="T2059" s="49" t="s">
        <v>19</v>
      </c>
    </row>
    <row r="2060" spans="1:20" x14ac:dyDescent="0.25">
      <c r="A2060" s="49" t="str">
        <f t="shared" si="32"/>
        <v>41850Stockton9_16All</v>
      </c>
      <c r="B2060" s="7">
        <v>41850</v>
      </c>
      <c r="C2060">
        <v>16</v>
      </c>
      <c r="D2060" t="s">
        <v>15</v>
      </c>
      <c r="E2060">
        <v>2.6516177000000001</v>
      </c>
      <c r="F2060">
        <v>2.6228408999999999</v>
      </c>
      <c r="G2060">
        <v>9</v>
      </c>
      <c r="H2060">
        <v>1409.8</v>
      </c>
      <c r="I2060" s="49">
        <v>14679.039000000001</v>
      </c>
      <c r="J2060">
        <v>97.847750000000005</v>
      </c>
      <c r="K2060">
        <v>1.7388339999999999E-2</v>
      </c>
      <c r="L2060">
        <v>1.766446E-2</v>
      </c>
      <c r="M2060">
        <v>7.8650899999999996E-2</v>
      </c>
      <c r="N2060" s="49">
        <v>2.8776800000000002E-2</v>
      </c>
      <c r="O2060" s="49">
        <v>-7.1896349999999998E-2</v>
      </c>
      <c r="P2060" s="49">
        <v>-1.290818E-2</v>
      </c>
      <c r="Q2060" s="49">
        <v>2.8776800000000002E-2</v>
      </c>
      <c r="R2060" s="49">
        <v>7.0461780000000002E-2</v>
      </c>
      <c r="S2060" s="49">
        <v>0.12944995000000001</v>
      </c>
      <c r="T2060" s="49" t="s">
        <v>19</v>
      </c>
    </row>
    <row r="2061" spans="1:20" x14ac:dyDescent="0.25">
      <c r="A2061" s="49" t="str">
        <f t="shared" si="32"/>
        <v>41850Stockton9_9All</v>
      </c>
      <c r="B2061" s="7">
        <v>41850</v>
      </c>
      <c r="C2061">
        <v>9</v>
      </c>
      <c r="D2061" t="s">
        <v>15</v>
      </c>
      <c r="E2061">
        <v>0.91002395000000003</v>
      </c>
      <c r="F2061">
        <v>0.90942257000000004</v>
      </c>
      <c r="G2061">
        <v>9</v>
      </c>
      <c r="H2061">
        <v>1409.8</v>
      </c>
      <c r="I2061" s="49">
        <v>14679.039000000001</v>
      </c>
      <c r="J2061">
        <v>76.543980000000005</v>
      </c>
      <c r="K2061">
        <v>7.4422400000000001E-3</v>
      </c>
      <c r="L2061">
        <v>8.0560400000000004E-3</v>
      </c>
      <c r="M2061">
        <v>3.4809199999999998E-2</v>
      </c>
      <c r="N2061" s="49">
        <v>6.0137999999999999E-4</v>
      </c>
      <c r="O2061" s="49">
        <v>-4.3954399999999998E-2</v>
      </c>
      <c r="P2061" s="49">
        <v>-1.7847499999999999E-2</v>
      </c>
      <c r="Q2061" s="49">
        <v>6.0137999999999999E-4</v>
      </c>
      <c r="R2061" s="49">
        <v>1.9050259999999999E-2</v>
      </c>
      <c r="S2061" s="49">
        <v>4.5157160000000002E-2</v>
      </c>
      <c r="T2061" s="49" t="s">
        <v>19</v>
      </c>
    </row>
    <row r="2062" spans="1:20" x14ac:dyDescent="0.25">
      <c r="A2062" s="49" t="str">
        <f t="shared" si="32"/>
        <v>41850Stockton9_2All</v>
      </c>
      <c r="B2062" s="7">
        <v>41850</v>
      </c>
      <c r="C2062">
        <v>2</v>
      </c>
      <c r="D2062" t="s">
        <v>15</v>
      </c>
      <c r="E2062">
        <v>0.97462095999999998</v>
      </c>
      <c r="F2062">
        <v>0.92259656000000001</v>
      </c>
      <c r="G2062">
        <v>9</v>
      </c>
      <c r="H2062">
        <v>1409.8</v>
      </c>
      <c r="I2062" s="49">
        <v>14679.039000000001</v>
      </c>
      <c r="J2062">
        <v>77.56859</v>
      </c>
      <c r="K2062">
        <v>8.8739800000000001E-3</v>
      </c>
      <c r="L2062">
        <v>8.0319699999999994E-3</v>
      </c>
      <c r="M2062">
        <v>3.7962900000000001E-2</v>
      </c>
      <c r="N2062" s="49">
        <v>5.2024399999999998E-2</v>
      </c>
      <c r="O2062" s="49">
        <v>3.4318899999999999E-3</v>
      </c>
      <c r="P2062" s="49">
        <v>3.1904059999999998E-2</v>
      </c>
      <c r="Q2062" s="49">
        <v>5.2024399999999998E-2</v>
      </c>
      <c r="R2062" s="49">
        <v>7.2144739999999999E-2</v>
      </c>
      <c r="S2062" s="49">
        <v>0.10061691</v>
      </c>
      <c r="T2062" s="49" t="s">
        <v>19</v>
      </c>
    </row>
    <row r="2063" spans="1:20" x14ac:dyDescent="0.25">
      <c r="A2063" s="49" t="str">
        <f t="shared" si="32"/>
        <v>41850Stockton9_12All</v>
      </c>
      <c r="B2063" s="7">
        <v>41850</v>
      </c>
      <c r="C2063">
        <v>12</v>
      </c>
      <c r="D2063" t="s">
        <v>15</v>
      </c>
      <c r="E2063">
        <v>1.3502396999999999</v>
      </c>
      <c r="F2063">
        <v>1.4071608</v>
      </c>
      <c r="G2063">
        <v>9</v>
      </c>
      <c r="H2063">
        <v>1409.8</v>
      </c>
      <c r="I2063" s="49">
        <v>14679.039000000001</v>
      </c>
      <c r="J2063">
        <v>86.601089999999999</v>
      </c>
      <c r="K2063">
        <v>1.2072930000000001E-2</v>
      </c>
      <c r="L2063">
        <v>1.301975E-2</v>
      </c>
      <c r="M2063">
        <v>5.6353399999999998E-2</v>
      </c>
      <c r="N2063" s="49">
        <v>-5.6921100000000002E-2</v>
      </c>
      <c r="O2063" s="49">
        <v>-0.12905344999999999</v>
      </c>
      <c r="P2063" s="49">
        <v>-8.6788400000000002E-2</v>
      </c>
      <c r="Q2063" s="49">
        <v>-5.6921100000000002E-2</v>
      </c>
      <c r="R2063" s="49">
        <v>-2.7053799999999999E-2</v>
      </c>
      <c r="S2063" s="49">
        <v>1.5211250000000001E-2</v>
      </c>
      <c r="T2063" s="49" t="s">
        <v>19</v>
      </c>
    </row>
    <row r="2064" spans="1:20" x14ac:dyDescent="0.25">
      <c r="A2064" s="49" t="str">
        <f t="shared" si="32"/>
        <v>41850Stockton9_22All</v>
      </c>
      <c r="B2064" s="7">
        <v>41850</v>
      </c>
      <c r="C2064">
        <v>22</v>
      </c>
      <c r="D2064" t="s">
        <v>15</v>
      </c>
      <c r="E2064">
        <v>2.4332462000000001</v>
      </c>
      <c r="F2064">
        <v>2.5722011</v>
      </c>
      <c r="G2064">
        <v>9</v>
      </c>
      <c r="H2064">
        <v>1409.8</v>
      </c>
      <c r="I2064" s="49">
        <v>14679.039000000001</v>
      </c>
      <c r="J2064">
        <v>85.569109999999995</v>
      </c>
      <c r="K2064">
        <v>1.5662760000000001E-2</v>
      </c>
      <c r="L2064">
        <v>1.6466370000000001E-2</v>
      </c>
      <c r="M2064">
        <v>7.2120299999999998E-2</v>
      </c>
      <c r="N2064" s="49">
        <v>-0.13895489999999999</v>
      </c>
      <c r="O2064" s="49">
        <v>-0.23126888000000001</v>
      </c>
      <c r="P2064" s="49">
        <v>-0.17717865999999999</v>
      </c>
      <c r="Q2064" s="49">
        <v>-0.13895489999999999</v>
      </c>
      <c r="R2064" s="49">
        <v>-0.10073114</v>
      </c>
      <c r="S2064" s="49">
        <v>-4.6640920000000002E-2</v>
      </c>
      <c r="T2064" s="49" t="s">
        <v>19</v>
      </c>
    </row>
    <row r="2065" spans="1:20" x14ac:dyDescent="0.25">
      <c r="A2065" s="49" t="str">
        <f t="shared" si="32"/>
        <v>41850Stockton9_15All</v>
      </c>
      <c r="B2065" s="7">
        <v>41850</v>
      </c>
      <c r="C2065">
        <v>15</v>
      </c>
      <c r="D2065" t="s">
        <v>15</v>
      </c>
      <c r="E2065">
        <v>2.3637481</v>
      </c>
      <c r="F2065">
        <v>2.3226740000000001</v>
      </c>
      <c r="G2065">
        <v>9</v>
      </c>
      <c r="H2065">
        <v>1409.8</v>
      </c>
      <c r="I2065" s="49">
        <v>14679.039000000001</v>
      </c>
      <c r="J2065">
        <v>95.556659999999994</v>
      </c>
      <c r="K2065">
        <v>1.6633820000000001E-2</v>
      </c>
      <c r="L2065">
        <v>1.7326629999999999E-2</v>
      </c>
      <c r="M2065">
        <v>7.6220499999999997E-2</v>
      </c>
      <c r="N2065" s="49">
        <v>4.1074100000000002E-2</v>
      </c>
      <c r="O2065" s="49">
        <v>-5.6488139999999999E-2</v>
      </c>
      <c r="P2065" s="49">
        <v>6.7723000000000002E-4</v>
      </c>
      <c r="Q2065" s="49">
        <v>4.1074100000000002E-2</v>
      </c>
      <c r="R2065" s="49">
        <v>8.1470959999999995E-2</v>
      </c>
      <c r="S2065" s="49">
        <v>0.13863634</v>
      </c>
      <c r="T2065" s="49" t="s">
        <v>19</v>
      </c>
    </row>
    <row r="2066" spans="1:20" x14ac:dyDescent="0.25">
      <c r="A2066" s="49" t="str">
        <f t="shared" si="32"/>
        <v>41852StocktonN/A_8All</v>
      </c>
      <c r="B2066" s="7">
        <v>41852</v>
      </c>
      <c r="C2066">
        <v>8</v>
      </c>
      <c r="D2066" t="s">
        <v>15</v>
      </c>
      <c r="E2066">
        <v>0.86465349999999996</v>
      </c>
      <c r="F2066">
        <v>0.87279529</v>
      </c>
      <c r="G2066" t="s">
        <v>33</v>
      </c>
      <c r="H2066">
        <v>2895.125</v>
      </c>
      <c r="I2066" s="49">
        <v>14587.402</v>
      </c>
      <c r="J2066">
        <v>74.972239999999999</v>
      </c>
      <c r="K2066">
        <v>8.0743900000000007E-3</v>
      </c>
      <c r="L2066">
        <v>1.649755E-2</v>
      </c>
      <c r="M2066">
        <v>1.8367499999999998E-2</v>
      </c>
      <c r="N2066" s="49">
        <v>-8.1417899999999994E-3</v>
      </c>
      <c r="O2066" s="49">
        <v>-3.1652189999999997E-2</v>
      </c>
      <c r="P2066" s="49">
        <v>-1.7876570000000001E-2</v>
      </c>
      <c r="Q2066" s="49">
        <v>-8.1417899999999994E-3</v>
      </c>
      <c r="R2066" s="49">
        <v>1.5929799999999999E-3</v>
      </c>
      <c r="S2066" s="49">
        <v>1.536861E-2</v>
      </c>
      <c r="T2066" s="49" t="s">
        <v>19</v>
      </c>
    </row>
    <row r="2067" spans="1:20" x14ac:dyDescent="0.25">
      <c r="A2067" s="49" t="str">
        <f t="shared" si="32"/>
        <v>41852StocktonN/A_11All</v>
      </c>
      <c r="B2067" s="7">
        <v>41852</v>
      </c>
      <c r="C2067">
        <v>11</v>
      </c>
      <c r="D2067" t="s">
        <v>15</v>
      </c>
      <c r="E2067">
        <v>1.2731389</v>
      </c>
      <c r="F2067">
        <v>1.2667944</v>
      </c>
      <c r="G2067" t="s">
        <v>33</v>
      </c>
      <c r="H2067">
        <v>2895.125</v>
      </c>
      <c r="I2067" s="49">
        <v>14587.402</v>
      </c>
      <c r="J2067">
        <v>87.459940000000003</v>
      </c>
      <c r="K2067">
        <v>1.3230509999999999E-2</v>
      </c>
      <c r="L2067">
        <v>2.6838870000000001E-2</v>
      </c>
      <c r="M2067">
        <v>2.9922799999999999E-2</v>
      </c>
      <c r="N2067" s="49">
        <v>6.3445000000000003E-3</v>
      </c>
      <c r="O2067" s="49">
        <v>-3.1956680000000001E-2</v>
      </c>
      <c r="P2067" s="49">
        <v>-9.5145799999999999E-3</v>
      </c>
      <c r="Q2067" s="49">
        <v>6.3445000000000003E-3</v>
      </c>
      <c r="R2067" s="49">
        <v>2.2203580000000001E-2</v>
      </c>
      <c r="S2067" s="49">
        <v>4.464568E-2</v>
      </c>
      <c r="T2067" s="49" t="s">
        <v>19</v>
      </c>
    </row>
    <row r="2068" spans="1:20" x14ac:dyDescent="0.25">
      <c r="A2068" s="49" t="str">
        <f t="shared" si="32"/>
        <v>41852StocktonN/A_14All</v>
      </c>
      <c r="B2068" s="7">
        <v>41852</v>
      </c>
      <c r="C2068">
        <v>14</v>
      </c>
      <c r="D2068" t="s">
        <v>15</v>
      </c>
      <c r="E2068">
        <v>2.2263288000000001</v>
      </c>
      <c r="F2068">
        <v>2.2308884999999998</v>
      </c>
      <c r="G2068" t="s">
        <v>33</v>
      </c>
      <c r="H2068">
        <v>2895.125</v>
      </c>
      <c r="I2068" s="49">
        <v>14587.402</v>
      </c>
      <c r="J2068">
        <v>96.83408</v>
      </c>
      <c r="K2068">
        <v>1.877026E-2</v>
      </c>
      <c r="L2068">
        <v>3.8539509999999999E-2</v>
      </c>
      <c r="M2068">
        <v>4.28674E-2</v>
      </c>
      <c r="N2068" s="49">
        <v>-4.5596999999999999E-3</v>
      </c>
      <c r="O2068" s="49">
        <v>-5.9429969999999999E-2</v>
      </c>
      <c r="P2068" s="49">
        <v>-2.7279419999999999E-2</v>
      </c>
      <c r="Q2068" s="49">
        <v>-4.5596999999999999E-3</v>
      </c>
      <c r="R2068" s="49">
        <v>1.8160019999999999E-2</v>
      </c>
      <c r="S2068" s="49">
        <v>5.0310569999999999E-2</v>
      </c>
      <c r="T2068" s="49" t="s">
        <v>19</v>
      </c>
    </row>
    <row r="2069" spans="1:20" x14ac:dyDescent="0.25">
      <c r="A2069" s="49" t="str">
        <f t="shared" si="32"/>
        <v>41852StocktonN/A_2All</v>
      </c>
      <c r="B2069" s="7">
        <v>41852</v>
      </c>
      <c r="C2069">
        <v>2</v>
      </c>
      <c r="D2069" t="s">
        <v>15</v>
      </c>
      <c r="E2069">
        <v>0.97867718000000004</v>
      </c>
      <c r="F2069">
        <v>0.96884961000000003</v>
      </c>
      <c r="G2069" t="s">
        <v>33</v>
      </c>
      <c r="H2069">
        <v>2895.125</v>
      </c>
      <c r="I2069" s="49">
        <v>14587.402</v>
      </c>
      <c r="J2069">
        <v>77.72157</v>
      </c>
      <c r="K2069">
        <v>9.4352099999999994E-3</v>
      </c>
      <c r="L2069">
        <v>1.8541800000000001E-2</v>
      </c>
      <c r="M2069">
        <v>2.0804400000000001E-2</v>
      </c>
      <c r="N2069" s="49">
        <v>9.8275700000000007E-3</v>
      </c>
      <c r="O2069" s="49">
        <v>-1.6802060000000001E-2</v>
      </c>
      <c r="P2069" s="49">
        <v>-1.1987600000000001E-3</v>
      </c>
      <c r="Q2069" s="49">
        <v>9.8275700000000007E-3</v>
      </c>
      <c r="R2069" s="49">
        <v>2.0853900000000002E-2</v>
      </c>
      <c r="S2069" s="49">
        <v>3.6457200000000002E-2</v>
      </c>
      <c r="T2069" s="49" t="s">
        <v>19</v>
      </c>
    </row>
    <row r="2070" spans="1:20" x14ac:dyDescent="0.25">
      <c r="A2070" s="49" t="str">
        <f t="shared" si="32"/>
        <v>41852StocktonN/A_16All</v>
      </c>
      <c r="B2070" s="7">
        <v>41852</v>
      </c>
      <c r="C2070">
        <v>16</v>
      </c>
      <c r="D2070" t="s">
        <v>15</v>
      </c>
      <c r="E2070">
        <v>2.8637172999999998</v>
      </c>
      <c r="F2070">
        <v>2.2562734999999998</v>
      </c>
      <c r="G2070" t="s">
        <v>33</v>
      </c>
      <c r="H2070">
        <v>2895.125</v>
      </c>
      <c r="I2070" s="49">
        <v>14587.402</v>
      </c>
      <c r="J2070">
        <v>101.3473</v>
      </c>
      <c r="K2070">
        <v>2.0231639999999999E-2</v>
      </c>
      <c r="L2070">
        <v>3.3318050000000002E-2</v>
      </c>
      <c r="M2070">
        <v>3.8979600000000003E-2</v>
      </c>
      <c r="N2070" s="49">
        <v>0.60744379999999998</v>
      </c>
      <c r="O2070" s="49">
        <v>0.55754990999999998</v>
      </c>
      <c r="P2070" s="49">
        <v>0.58678461000000004</v>
      </c>
      <c r="Q2070" s="49">
        <v>0.60744379999999998</v>
      </c>
      <c r="R2070" s="49">
        <v>0.62810299000000003</v>
      </c>
      <c r="S2070" s="49">
        <v>0.65733768999999997</v>
      </c>
      <c r="T2070" s="49" t="s">
        <v>19</v>
      </c>
    </row>
    <row r="2071" spans="1:20" x14ac:dyDescent="0.25">
      <c r="A2071" s="49" t="str">
        <f t="shared" si="32"/>
        <v>41852StocktonN/A_23All</v>
      </c>
      <c r="B2071" s="7">
        <v>41852</v>
      </c>
      <c r="C2071">
        <v>23</v>
      </c>
      <c r="D2071" t="s">
        <v>15</v>
      </c>
      <c r="E2071">
        <v>1.9135245000000001</v>
      </c>
      <c r="F2071">
        <v>2.0429715000000002</v>
      </c>
      <c r="G2071" t="s">
        <v>33</v>
      </c>
      <c r="H2071">
        <v>2895.125</v>
      </c>
      <c r="I2071" s="49">
        <v>14587.402</v>
      </c>
      <c r="J2071">
        <v>81.790589999999995</v>
      </c>
      <c r="K2071">
        <v>1.521461E-2</v>
      </c>
      <c r="L2071">
        <v>3.1193519999999999E-2</v>
      </c>
      <c r="M2071">
        <v>3.47062E-2</v>
      </c>
      <c r="N2071" s="49">
        <v>-0.12944700000000001</v>
      </c>
      <c r="O2071" s="49">
        <v>-0.17387094</v>
      </c>
      <c r="P2071" s="49">
        <v>-0.14784128999999999</v>
      </c>
      <c r="Q2071" s="49">
        <v>-0.12944700000000001</v>
      </c>
      <c r="R2071" s="49">
        <v>-0.11105271</v>
      </c>
      <c r="S2071" s="49">
        <v>-8.5023059999999998E-2</v>
      </c>
      <c r="T2071" s="49" t="s">
        <v>19</v>
      </c>
    </row>
    <row r="2072" spans="1:20" x14ac:dyDescent="0.25">
      <c r="A2072" s="49" t="str">
        <f t="shared" si="32"/>
        <v>41852StocktonN/A_1All</v>
      </c>
      <c r="B2072" s="7">
        <v>41852</v>
      </c>
      <c r="C2072">
        <v>1</v>
      </c>
      <c r="D2072" t="s">
        <v>15</v>
      </c>
      <c r="E2072">
        <v>1.1662352</v>
      </c>
      <c r="F2072">
        <v>1.1750761999999999</v>
      </c>
      <c r="G2072" t="s">
        <v>33</v>
      </c>
      <c r="H2072">
        <v>2895.125</v>
      </c>
      <c r="I2072" s="49">
        <v>14587.402</v>
      </c>
      <c r="J2072">
        <v>79.512979999999999</v>
      </c>
      <c r="K2072">
        <v>1.0965280000000001E-2</v>
      </c>
      <c r="L2072">
        <v>2.1499669999999999E-2</v>
      </c>
      <c r="M2072">
        <v>2.41345E-2</v>
      </c>
      <c r="N2072" s="49">
        <v>-8.8409999999999999E-3</v>
      </c>
      <c r="O2072" s="49">
        <v>-3.9733159999999997E-2</v>
      </c>
      <c r="P2072" s="49">
        <v>-2.163228E-2</v>
      </c>
      <c r="Q2072" s="49">
        <v>-8.8409999999999999E-3</v>
      </c>
      <c r="R2072" s="49">
        <v>3.9502900000000004E-3</v>
      </c>
      <c r="S2072" s="49">
        <v>2.205116E-2</v>
      </c>
      <c r="T2072" s="49" t="s">
        <v>19</v>
      </c>
    </row>
    <row r="2073" spans="1:20" x14ac:dyDescent="0.25">
      <c r="A2073" s="49" t="str">
        <f t="shared" si="32"/>
        <v>41852StocktonN/A_12All</v>
      </c>
      <c r="B2073" s="7">
        <v>41852</v>
      </c>
      <c r="C2073">
        <v>12</v>
      </c>
      <c r="D2073" t="s">
        <v>15</v>
      </c>
      <c r="E2073">
        <v>1.5529402999999999</v>
      </c>
      <c r="F2073">
        <v>1.5690435</v>
      </c>
      <c r="G2073" t="s">
        <v>33</v>
      </c>
      <c r="H2073">
        <v>2895.125</v>
      </c>
      <c r="I2073" s="49">
        <v>14587.402</v>
      </c>
      <c r="J2073">
        <v>91.389960000000002</v>
      </c>
      <c r="K2073">
        <v>1.531893E-2</v>
      </c>
      <c r="L2073">
        <v>3.2042210000000002E-2</v>
      </c>
      <c r="M2073">
        <v>3.55158E-2</v>
      </c>
      <c r="N2073" s="49">
        <v>-1.6103200000000002E-2</v>
      </c>
      <c r="O2073" s="49">
        <v>-6.1563420000000001E-2</v>
      </c>
      <c r="P2073" s="49">
        <v>-3.4926569999999997E-2</v>
      </c>
      <c r="Q2073" s="49">
        <v>-1.6103200000000002E-2</v>
      </c>
      <c r="R2073" s="49">
        <v>2.7201700000000001E-3</v>
      </c>
      <c r="S2073" s="49">
        <v>2.9357020000000001E-2</v>
      </c>
      <c r="T2073" s="49" t="s">
        <v>19</v>
      </c>
    </row>
    <row r="2074" spans="1:20" x14ac:dyDescent="0.25">
      <c r="A2074" s="49" t="str">
        <f t="shared" si="32"/>
        <v>41852StocktonN/A_22All</v>
      </c>
      <c r="B2074" s="7">
        <v>41852</v>
      </c>
      <c r="C2074">
        <v>22</v>
      </c>
      <c r="D2074" t="s">
        <v>15</v>
      </c>
      <c r="E2074">
        <v>2.3356862999999999</v>
      </c>
      <c r="F2074">
        <v>2.5123373</v>
      </c>
      <c r="G2074" t="s">
        <v>33</v>
      </c>
      <c r="H2074">
        <v>2895.125</v>
      </c>
      <c r="I2074" s="49">
        <v>14587.402</v>
      </c>
      <c r="J2074">
        <v>86.637640000000005</v>
      </c>
      <c r="K2074">
        <v>1.671572E-2</v>
      </c>
      <c r="L2074">
        <v>3.4425600000000001E-2</v>
      </c>
      <c r="M2074">
        <v>3.8269299999999999E-2</v>
      </c>
      <c r="N2074" s="49">
        <v>-0.176651</v>
      </c>
      <c r="O2074" s="49">
        <v>-0.22563569999999999</v>
      </c>
      <c r="P2074" s="49">
        <v>-0.19693373</v>
      </c>
      <c r="Q2074" s="49">
        <v>-0.176651</v>
      </c>
      <c r="R2074" s="49">
        <v>-0.15636827</v>
      </c>
      <c r="S2074" s="49">
        <v>-0.12766630000000001</v>
      </c>
      <c r="T2074" s="49" t="s">
        <v>19</v>
      </c>
    </row>
    <row r="2075" spans="1:20" x14ac:dyDescent="0.25">
      <c r="A2075" s="49" t="str">
        <f t="shared" si="32"/>
        <v>41852StocktonN/A_5All</v>
      </c>
      <c r="B2075" s="7">
        <v>41852</v>
      </c>
      <c r="C2075">
        <v>5</v>
      </c>
      <c r="D2075" t="s">
        <v>15</v>
      </c>
      <c r="E2075">
        <v>0.73456823000000004</v>
      </c>
      <c r="F2075">
        <v>0.73891253999999995</v>
      </c>
      <c r="G2075" t="s">
        <v>33</v>
      </c>
      <c r="H2075">
        <v>2895.125</v>
      </c>
      <c r="I2075" s="49">
        <v>14587.402</v>
      </c>
      <c r="J2075">
        <v>74.138689999999997</v>
      </c>
      <c r="K2075">
        <v>6.8281899999999996E-3</v>
      </c>
      <c r="L2075">
        <v>1.3333319999999999E-2</v>
      </c>
      <c r="M2075">
        <v>1.498E-2</v>
      </c>
      <c r="N2075" s="49">
        <v>-4.3443099999999997E-3</v>
      </c>
      <c r="O2075" s="49">
        <v>-2.3518710000000002E-2</v>
      </c>
      <c r="P2075" s="49">
        <v>-1.228371E-2</v>
      </c>
      <c r="Q2075" s="49">
        <v>-4.3443099999999997E-3</v>
      </c>
      <c r="R2075" s="49">
        <v>3.59509E-3</v>
      </c>
      <c r="S2075" s="49">
        <v>1.4830090000000001E-2</v>
      </c>
      <c r="T2075" s="49" t="s">
        <v>19</v>
      </c>
    </row>
    <row r="2076" spans="1:20" x14ac:dyDescent="0.25">
      <c r="A2076" s="49" t="str">
        <f t="shared" si="32"/>
        <v>41852StocktonN/A_19All</v>
      </c>
      <c r="B2076" s="7">
        <v>41852</v>
      </c>
      <c r="C2076">
        <v>19</v>
      </c>
      <c r="D2076" t="s">
        <v>15</v>
      </c>
      <c r="E2076">
        <v>3.2000806000000002</v>
      </c>
      <c r="F2076">
        <v>3.3350328</v>
      </c>
      <c r="G2076" t="s">
        <v>33</v>
      </c>
      <c r="H2076">
        <v>2895.125</v>
      </c>
      <c r="I2076" s="49">
        <v>14587.402</v>
      </c>
      <c r="J2076">
        <v>98.208740000000006</v>
      </c>
      <c r="K2076">
        <v>1.941969E-2</v>
      </c>
      <c r="L2076">
        <v>3.9511329999999997E-2</v>
      </c>
      <c r="M2076">
        <v>4.4025799999999997E-2</v>
      </c>
      <c r="N2076" s="49">
        <v>-0.13495219999999999</v>
      </c>
      <c r="O2076" s="49">
        <v>-0.19130522</v>
      </c>
      <c r="P2076" s="49">
        <v>-0.15828587</v>
      </c>
      <c r="Q2076" s="49">
        <v>-0.13495219999999999</v>
      </c>
      <c r="R2076" s="49">
        <v>-0.11161852999999999</v>
      </c>
      <c r="S2076" s="49">
        <v>-7.8599180000000005E-2</v>
      </c>
      <c r="T2076" s="49" t="s">
        <v>19</v>
      </c>
    </row>
    <row r="2077" spans="1:20" x14ac:dyDescent="0.25">
      <c r="A2077" s="49" t="str">
        <f t="shared" si="32"/>
        <v>41852StocktonN/A_13All</v>
      </c>
      <c r="B2077" s="7">
        <v>41852</v>
      </c>
      <c r="C2077">
        <v>13</v>
      </c>
      <c r="D2077" t="s">
        <v>15</v>
      </c>
      <c r="E2077">
        <v>1.8755856</v>
      </c>
      <c r="F2077">
        <v>1.8910203999999999</v>
      </c>
      <c r="G2077" t="s">
        <v>33</v>
      </c>
      <c r="H2077">
        <v>2895.125</v>
      </c>
      <c r="I2077" s="49">
        <v>14587.402</v>
      </c>
      <c r="J2077">
        <v>94.181510000000003</v>
      </c>
      <c r="K2077">
        <v>1.730075E-2</v>
      </c>
      <c r="L2077">
        <v>3.5376480000000002E-2</v>
      </c>
      <c r="M2077">
        <v>3.93803E-2</v>
      </c>
      <c r="N2077" s="49">
        <v>-1.54348E-2</v>
      </c>
      <c r="O2077" s="49">
        <v>-6.5841579999999997E-2</v>
      </c>
      <c r="P2077" s="49">
        <v>-3.6306360000000003E-2</v>
      </c>
      <c r="Q2077" s="49">
        <v>-1.54348E-2</v>
      </c>
      <c r="R2077" s="49">
        <v>5.4367599999999997E-3</v>
      </c>
      <c r="S2077" s="49">
        <v>3.497198E-2</v>
      </c>
      <c r="T2077" s="49" t="s">
        <v>19</v>
      </c>
    </row>
    <row r="2078" spans="1:20" x14ac:dyDescent="0.25">
      <c r="A2078" s="49" t="str">
        <f t="shared" si="32"/>
        <v>41852StocktonN/A_10All</v>
      </c>
      <c r="B2078" s="7">
        <v>41852</v>
      </c>
      <c r="C2078">
        <v>10</v>
      </c>
      <c r="D2078" t="s">
        <v>15</v>
      </c>
      <c r="E2078">
        <v>1.0826382999999999</v>
      </c>
      <c r="F2078">
        <v>1.0694071000000001</v>
      </c>
      <c r="G2078" t="s">
        <v>33</v>
      </c>
      <c r="H2078">
        <v>2895.125</v>
      </c>
      <c r="I2078" s="49">
        <v>14587.402</v>
      </c>
      <c r="J2078">
        <v>83.168239999999997</v>
      </c>
      <c r="K2078">
        <v>1.1073E-2</v>
      </c>
      <c r="L2078">
        <v>2.2912689999999999E-2</v>
      </c>
      <c r="M2078">
        <v>2.5447999999999998E-2</v>
      </c>
      <c r="N2078" s="49">
        <v>1.32312E-2</v>
      </c>
      <c r="O2078" s="49">
        <v>-1.934224E-2</v>
      </c>
      <c r="P2078" s="49">
        <v>-2.5624000000000003E-4</v>
      </c>
      <c r="Q2078" s="49">
        <v>1.32312E-2</v>
      </c>
      <c r="R2078" s="49">
        <v>2.6718639999999998E-2</v>
      </c>
      <c r="S2078" s="49">
        <v>4.5804640000000001E-2</v>
      </c>
      <c r="T2078" s="49" t="s">
        <v>19</v>
      </c>
    </row>
    <row r="2079" spans="1:20" x14ac:dyDescent="0.25">
      <c r="A2079" s="49" t="str">
        <f t="shared" si="32"/>
        <v>41852StocktonN/A_18All</v>
      </c>
      <c r="B2079" s="7">
        <v>41852</v>
      </c>
      <c r="C2079">
        <v>18</v>
      </c>
      <c r="D2079" t="s">
        <v>15</v>
      </c>
      <c r="E2079">
        <v>3.254591</v>
      </c>
      <c r="F2079">
        <v>2.4601286999999998</v>
      </c>
      <c r="G2079" t="s">
        <v>33</v>
      </c>
      <c r="H2079">
        <v>2895.125</v>
      </c>
      <c r="I2079" s="49">
        <v>14587.402</v>
      </c>
      <c r="J2079">
        <v>101.06950000000001</v>
      </c>
      <c r="K2079">
        <v>2.008397E-2</v>
      </c>
      <c r="L2079">
        <v>3.1668389999999998E-2</v>
      </c>
      <c r="M2079">
        <v>3.7499999999999999E-2</v>
      </c>
      <c r="N2079" s="49">
        <v>0.79446229999999995</v>
      </c>
      <c r="O2079" s="49">
        <v>0.74646230000000002</v>
      </c>
      <c r="P2079" s="49">
        <v>0.77458729999999998</v>
      </c>
      <c r="Q2079" s="49">
        <v>0.79446229999999995</v>
      </c>
      <c r="R2079" s="49">
        <v>0.81433730000000004</v>
      </c>
      <c r="S2079" s="49">
        <v>0.8424623</v>
      </c>
      <c r="T2079" s="49" t="s">
        <v>19</v>
      </c>
    </row>
    <row r="2080" spans="1:20" x14ac:dyDescent="0.25">
      <c r="A2080" s="49" t="str">
        <f t="shared" si="32"/>
        <v>41852StocktonN/A_3All</v>
      </c>
      <c r="B2080" s="7">
        <v>41852</v>
      </c>
      <c r="C2080">
        <v>3</v>
      </c>
      <c r="D2080" t="s">
        <v>15</v>
      </c>
      <c r="E2080">
        <v>0.84911334000000005</v>
      </c>
      <c r="F2080">
        <v>0.84314338</v>
      </c>
      <c r="G2080" t="s">
        <v>33</v>
      </c>
      <c r="H2080">
        <v>2895.125</v>
      </c>
      <c r="I2080" s="49">
        <v>14587.402</v>
      </c>
      <c r="J2080">
        <v>77.499399999999994</v>
      </c>
      <c r="K2080">
        <v>8.1610699999999994E-3</v>
      </c>
      <c r="L2080">
        <v>1.552885E-2</v>
      </c>
      <c r="M2080">
        <v>1.7542700000000001E-2</v>
      </c>
      <c r="N2080" s="49">
        <v>5.9699599999999999E-3</v>
      </c>
      <c r="O2080" s="49">
        <v>-1.6484700000000001E-2</v>
      </c>
      <c r="P2080" s="49">
        <v>-3.32767E-3</v>
      </c>
      <c r="Q2080" s="49">
        <v>5.9699599999999999E-3</v>
      </c>
      <c r="R2080" s="49">
        <v>1.5267589999999999E-2</v>
      </c>
      <c r="S2080" s="49">
        <v>2.8424620000000001E-2</v>
      </c>
      <c r="T2080" s="49" t="s">
        <v>19</v>
      </c>
    </row>
    <row r="2081" spans="1:20" x14ac:dyDescent="0.25">
      <c r="A2081" s="49" t="str">
        <f t="shared" si="32"/>
        <v>41852StocktonN/A_7All</v>
      </c>
      <c r="B2081" s="7">
        <v>41852</v>
      </c>
      <c r="C2081">
        <v>7</v>
      </c>
      <c r="D2081" t="s">
        <v>15</v>
      </c>
      <c r="E2081">
        <v>0.81003387000000004</v>
      </c>
      <c r="F2081">
        <v>0.79920924000000004</v>
      </c>
      <c r="G2081" t="s">
        <v>33</v>
      </c>
      <c r="H2081">
        <v>2895.125</v>
      </c>
      <c r="I2081" s="49">
        <v>14587.402</v>
      </c>
      <c r="J2081">
        <v>73.346689999999995</v>
      </c>
      <c r="K2081">
        <v>7.47673E-3</v>
      </c>
      <c r="L2081">
        <v>1.4800590000000001E-2</v>
      </c>
      <c r="M2081">
        <v>1.65819E-2</v>
      </c>
      <c r="N2081" s="49">
        <v>1.082463E-2</v>
      </c>
      <c r="O2081" s="49">
        <v>-1.04002E-2</v>
      </c>
      <c r="P2081" s="49">
        <v>2.03622E-3</v>
      </c>
      <c r="Q2081" s="49">
        <v>1.082463E-2</v>
      </c>
      <c r="R2081" s="49">
        <v>1.9613040000000002E-2</v>
      </c>
      <c r="S2081" s="49">
        <v>3.2049460000000002E-2</v>
      </c>
      <c r="T2081" s="49" t="s">
        <v>19</v>
      </c>
    </row>
    <row r="2082" spans="1:20" x14ac:dyDescent="0.25">
      <c r="A2082" s="49" t="str">
        <f t="shared" si="32"/>
        <v>41852StocktonN/A_15All</v>
      </c>
      <c r="B2082" s="7">
        <v>41852</v>
      </c>
      <c r="C2082">
        <v>15</v>
      </c>
      <c r="D2082" t="s">
        <v>15</v>
      </c>
      <c r="E2082">
        <v>2.5440887000000001</v>
      </c>
      <c r="F2082">
        <v>2.380776</v>
      </c>
      <c r="G2082" t="s">
        <v>33</v>
      </c>
      <c r="H2082">
        <v>2895.125</v>
      </c>
      <c r="I2082" s="49">
        <v>14587.402</v>
      </c>
      <c r="J2082">
        <v>100.34739999999999</v>
      </c>
      <c r="K2082">
        <v>1.9615049999999998E-2</v>
      </c>
      <c r="L2082">
        <v>3.847685E-2</v>
      </c>
      <c r="M2082">
        <v>4.3188200000000003E-2</v>
      </c>
      <c r="N2082" s="49">
        <v>0.16331270000000001</v>
      </c>
      <c r="O2082" s="49">
        <v>0.1080318</v>
      </c>
      <c r="P2082" s="49">
        <v>0.14042294999999999</v>
      </c>
      <c r="Q2082" s="49">
        <v>0.16331270000000001</v>
      </c>
      <c r="R2082" s="49">
        <v>0.18620244999999999</v>
      </c>
      <c r="S2082" s="49">
        <v>0.2185936</v>
      </c>
      <c r="T2082" s="49" t="s">
        <v>19</v>
      </c>
    </row>
    <row r="2083" spans="1:20" x14ac:dyDescent="0.25">
      <c r="A2083" s="49" t="str">
        <f t="shared" si="32"/>
        <v>41852StocktonN/A_20All</v>
      </c>
      <c r="B2083" s="7">
        <v>41852</v>
      </c>
      <c r="C2083">
        <v>20</v>
      </c>
      <c r="D2083" t="s">
        <v>15</v>
      </c>
      <c r="E2083">
        <v>2.9940384</v>
      </c>
      <c r="F2083">
        <v>3.2867869999999999</v>
      </c>
      <c r="G2083" t="s">
        <v>33</v>
      </c>
      <c r="H2083">
        <v>2895.125</v>
      </c>
      <c r="I2083" s="49">
        <v>14587.402</v>
      </c>
      <c r="J2083">
        <v>94.277820000000006</v>
      </c>
      <c r="K2083">
        <v>1.863867E-2</v>
      </c>
      <c r="L2083">
        <v>3.9643940000000003E-2</v>
      </c>
      <c r="M2083">
        <v>4.3806900000000003E-2</v>
      </c>
      <c r="N2083" s="49">
        <v>-0.29274860000000003</v>
      </c>
      <c r="O2083" s="49">
        <v>-0.34882142999999999</v>
      </c>
      <c r="P2083" s="49">
        <v>-0.31596626</v>
      </c>
      <c r="Q2083" s="49">
        <v>-0.29274860000000003</v>
      </c>
      <c r="R2083" s="49">
        <v>-0.26953094</v>
      </c>
      <c r="S2083" s="49">
        <v>-0.23667577000000001</v>
      </c>
      <c r="T2083" s="49" t="s">
        <v>19</v>
      </c>
    </row>
    <row r="2084" spans="1:20" x14ac:dyDescent="0.25">
      <c r="A2084" s="49" t="str">
        <f t="shared" si="32"/>
        <v>41852StocktonN/A_6All</v>
      </c>
      <c r="B2084" s="7">
        <v>41852</v>
      </c>
      <c r="C2084">
        <v>6</v>
      </c>
      <c r="D2084" t="s">
        <v>15</v>
      </c>
      <c r="E2084">
        <v>0.75568208000000003</v>
      </c>
      <c r="F2084">
        <v>0.75655609999999995</v>
      </c>
      <c r="G2084" t="s">
        <v>33</v>
      </c>
      <c r="H2084">
        <v>2895.125</v>
      </c>
      <c r="I2084" s="49">
        <v>14587.402</v>
      </c>
      <c r="J2084">
        <v>73.846609999999998</v>
      </c>
      <c r="K2084">
        <v>7.00251E-3</v>
      </c>
      <c r="L2084">
        <v>1.3731470000000001E-2</v>
      </c>
      <c r="M2084">
        <v>1.5413899999999999E-2</v>
      </c>
      <c r="N2084" s="49">
        <v>-8.7401999999999998E-4</v>
      </c>
      <c r="O2084" s="49">
        <v>-2.060381E-2</v>
      </c>
      <c r="P2084" s="49">
        <v>-9.0433900000000001E-3</v>
      </c>
      <c r="Q2084" s="49">
        <v>-8.7401999999999998E-4</v>
      </c>
      <c r="R2084" s="49">
        <v>7.2953499999999999E-3</v>
      </c>
      <c r="S2084" s="49">
        <v>1.8855770000000001E-2</v>
      </c>
      <c r="T2084" s="49" t="s">
        <v>19</v>
      </c>
    </row>
    <row r="2085" spans="1:20" x14ac:dyDescent="0.25">
      <c r="A2085" s="49" t="str">
        <f t="shared" si="32"/>
        <v>41852StocktonN/A_21All</v>
      </c>
      <c r="B2085" s="7">
        <v>41852</v>
      </c>
      <c r="C2085">
        <v>21</v>
      </c>
      <c r="D2085" t="s">
        <v>15</v>
      </c>
      <c r="E2085">
        <v>2.6645965999999999</v>
      </c>
      <c r="F2085">
        <v>2.9005502999999999</v>
      </c>
      <c r="G2085" t="s">
        <v>33</v>
      </c>
      <c r="H2085">
        <v>2895.125</v>
      </c>
      <c r="I2085" s="49">
        <v>14587.402</v>
      </c>
      <c r="J2085">
        <v>89.707470000000001</v>
      </c>
      <c r="K2085">
        <v>1.766237E-2</v>
      </c>
      <c r="L2085">
        <v>3.673879E-2</v>
      </c>
      <c r="M2085">
        <v>4.0763899999999999E-2</v>
      </c>
      <c r="N2085" s="49">
        <v>-0.23595369999999999</v>
      </c>
      <c r="O2085" s="49">
        <v>-0.28813148999999999</v>
      </c>
      <c r="P2085" s="49">
        <v>-0.25755856999999999</v>
      </c>
      <c r="Q2085" s="49">
        <v>-0.23595369999999999</v>
      </c>
      <c r="R2085" s="49">
        <v>-0.21434882999999999</v>
      </c>
      <c r="S2085" s="49">
        <v>-0.18377590999999999</v>
      </c>
      <c r="T2085" s="49" t="s">
        <v>19</v>
      </c>
    </row>
    <row r="2086" spans="1:20" x14ac:dyDescent="0.25">
      <c r="A2086" s="49" t="str">
        <f t="shared" si="32"/>
        <v>41852StocktonN/A_4All</v>
      </c>
      <c r="B2086" s="7">
        <v>41852</v>
      </c>
      <c r="C2086">
        <v>4</v>
      </c>
      <c r="D2086" t="s">
        <v>15</v>
      </c>
      <c r="E2086">
        <v>0.77581126</v>
      </c>
      <c r="F2086">
        <v>0.75945328000000001</v>
      </c>
      <c r="G2086" t="s">
        <v>33</v>
      </c>
      <c r="H2086">
        <v>2895.125</v>
      </c>
      <c r="I2086" s="49">
        <v>14587.402</v>
      </c>
      <c r="J2086">
        <v>74.916520000000006</v>
      </c>
      <c r="K2086">
        <v>7.3448200000000002E-3</v>
      </c>
      <c r="L2086">
        <v>1.358265E-2</v>
      </c>
      <c r="M2086">
        <v>1.54413E-2</v>
      </c>
      <c r="N2086" s="49">
        <v>1.6357980000000001E-2</v>
      </c>
      <c r="O2086" s="49">
        <v>-3.4068800000000002E-3</v>
      </c>
      <c r="P2086" s="49">
        <v>8.1740900000000002E-3</v>
      </c>
      <c r="Q2086" s="49">
        <v>1.6357980000000001E-2</v>
      </c>
      <c r="R2086" s="49">
        <v>2.454187E-2</v>
      </c>
      <c r="S2086" s="49">
        <v>3.6122840000000003E-2</v>
      </c>
      <c r="T2086" s="49" t="s">
        <v>19</v>
      </c>
    </row>
    <row r="2087" spans="1:20" x14ac:dyDescent="0.25">
      <c r="A2087" s="49" t="str">
        <f t="shared" si="32"/>
        <v>41852StocktonN/A_9All</v>
      </c>
      <c r="B2087" s="7">
        <v>41852</v>
      </c>
      <c r="C2087">
        <v>9</v>
      </c>
      <c r="D2087" t="s">
        <v>15</v>
      </c>
      <c r="E2087">
        <v>0.95012432999999996</v>
      </c>
      <c r="F2087">
        <v>0.94770208</v>
      </c>
      <c r="G2087" t="s">
        <v>33</v>
      </c>
      <c r="H2087">
        <v>2895.125</v>
      </c>
      <c r="I2087" s="49">
        <v>14587.402</v>
      </c>
      <c r="J2087">
        <v>79.820130000000006</v>
      </c>
      <c r="K2087">
        <v>9.3390899999999995E-3</v>
      </c>
      <c r="L2087">
        <v>1.8986179999999998E-2</v>
      </c>
      <c r="M2087">
        <v>2.1158799999999998E-2</v>
      </c>
      <c r="N2087" s="49">
        <v>2.4222499999999999E-3</v>
      </c>
      <c r="O2087" s="49">
        <v>-2.4661010000000001E-2</v>
      </c>
      <c r="P2087" s="49">
        <v>-8.79191E-3</v>
      </c>
      <c r="Q2087" s="49">
        <v>2.4222499999999999E-3</v>
      </c>
      <c r="R2087" s="49">
        <v>1.363641E-2</v>
      </c>
      <c r="S2087" s="49">
        <v>2.9505509999999999E-2</v>
      </c>
      <c r="T2087" s="49" t="s">
        <v>19</v>
      </c>
    </row>
    <row r="2088" spans="1:20" x14ac:dyDescent="0.25">
      <c r="A2088" s="49" t="str">
        <f t="shared" si="32"/>
        <v>41852StocktonN/A_24All</v>
      </c>
      <c r="B2088" s="7">
        <v>41852</v>
      </c>
      <c r="C2088">
        <v>24</v>
      </c>
      <c r="D2088" t="s">
        <v>15</v>
      </c>
      <c r="E2088">
        <v>1.5109872</v>
      </c>
      <c r="F2088">
        <v>1.6160082</v>
      </c>
      <c r="G2088" t="s">
        <v>33</v>
      </c>
      <c r="H2088">
        <v>2895.125</v>
      </c>
      <c r="I2088" s="49">
        <v>14587.402</v>
      </c>
      <c r="J2088">
        <v>79.360039999999998</v>
      </c>
      <c r="K2088">
        <v>1.314396E-2</v>
      </c>
      <c r="L2088">
        <v>2.7388470000000002E-2</v>
      </c>
      <c r="M2088">
        <v>3.0379099999999999E-2</v>
      </c>
      <c r="N2088" s="49">
        <v>-0.105021</v>
      </c>
      <c r="O2088" s="49">
        <v>-0.14390625000000001</v>
      </c>
      <c r="P2088" s="49">
        <v>-0.12112191999999999</v>
      </c>
      <c r="Q2088" s="49">
        <v>-0.105021</v>
      </c>
      <c r="R2088" s="49">
        <v>-8.8920079999999999E-2</v>
      </c>
      <c r="S2088" s="49">
        <v>-6.6135749999999993E-2</v>
      </c>
      <c r="T2088" s="49" t="s">
        <v>19</v>
      </c>
    </row>
    <row r="2089" spans="1:20" x14ac:dyDescent="0.25">
      <c r="A2089" s="49" t="str">
        <f t="shared" si="32"/>
        <v>41852StocktonN/A_17All</v>
      </c>
      <c r="B2089" s="7">
        <v>41852</v>
      </c>
      <c r="C2089">
        <v>17</v>
      </c>
      <c r="D2089" t="s">
        <v>15</v>
      </c>
      <c r="E2089">
        <v>3.1036461000000002</v>
      </c>
      <c r="F2089">
        <v>2.3928910999999999</v>
      </c>
      <c r="G2089" t="s">
        <v>33</v>
      </c>
      <c r="H2089">
        <v>2895.125</v>
      </c>
      <c r="I2089" s="49">
        <v>14587.402</v>
      </c>
      <c r="J2089">
        <v>102.0694</v>
      </c>
      <c r="K2089">
        <v>2.032463E-2</v>
      </c>
      <c r="L2089">
        <v>3.2609989999999998E-2</v>
      </c>
      <c r="M2089">
        <v>3.8425300000000003E-2</v>
      </c>
      <c r="N2089" s="49">
        <v>0.71075500000000003</v>
      </c>
      <c r="O2089" s="49">
        <v>0.66157062</v>
      </c>
      <c r="P2089" s="49">
        <v>0.69038959</v>
      </c>
      <c r="Q2089" s="49">
        <v>0.71075500000000003</v>
      </c>
      <c r="R2089" s="49">
        <v>0.73112041000000005</v>
      </c>
      <c r="S2089" s="49">
        <v>0.75993938000000005</v>
      </c>
      <c r="T2089" s="49" t="s">
        <v>19</v>
      </c>
    </row>
    <row r="2090" spans="1:20" x14ac:dyDescent="0.25">
      <c r="A2090" s="49" t="str">
        <f t="shared" si="32"/>
        <v>41893StocktonN/A_2All</v>
      </c>
      <c r="B2090" s="7">
        <v>41893</v>
      </c>
      <c r="C2090">
        <v>2</v>
      </c>
      <c r="D2090" t="s">
        <v>15</v>
      </c>
      <c r="E2090">
        <v>0.63015664000000005</v>
      </c>
      <c r="F2090">
        <v>0.66215025000000005</v>
      </c>
      <c r="G2090" t="s">
        <v>33</v>
      </c>
      <c r="H2090">
        <v>9343.9529999999995</v>
      </c>
      <c r="I2090" s="49">
        <v>10385.191000000001</v>
      </c>
      <c r="J2090">
        <v>71.892690000000002</v>
      </c>
      <c r="K2090">
        <v>1.7950210000000001E-2</v>
      </c>
      <c r="L2090">
        <v>6.6948800000000003E-3</v>
      </c>
      <c r="M2090">
        <v>1.9158100000000001E-2</v>
      </c>
      <c r="N2090" s="49">
        <v>-3.1993609999999999E-2</v>
      </c>
      <c r="O2090" s="49">
        <v>-5.651598E-2</v>
      </c>
      <c r="P2090" s="49">
        <v>-4.2147400000000002E-2</v>
      </c>
      <c r="Q2090" s="49">
        <v>-3.1993609999999999E-2</v>
      </c>
      <c r="R2090" s="49">
        <v>-2.1839819999999999E-2</v>
      </c>
      <c r="S2090" s="49">
        <v>-7.4712399999999997E-3</v>
      </c>
      <c r="T2090" s="49" t="s">
        <v>19</v>
      </c>
    </row>
    <row r="2091" spans="1:20" x14ac:dyDescent="0.25">
      <c r="A2091" s="49" t="str">
        <f t="shared" si="32"/>
        <v>41893StocktonN/A_8All</v>
      </c>
      <c r="B2091" s="7">
        <v>41893</v>
      </c>
      <c r="C2091">
        <v>8</v>
      </c>
      <c r="D2091" t="s">
        <v>15</v>
      </c>
      <c r="E2091">
        <v>0.76763939999999997</v>
      </c>
      <c r="F2091">
        <v>0.74998308000000002</v>
      </c>
      <c r="G2091" t="s">
        <v>33</v>
      </c>
      <c r="H2091">
        <v>9343.9529999999995</v>
      </c>
      <c r="I2091" s="49">
        <v>10385.191000000001</v>
      </c>
      <c r="J2091">
        <v>68.471069999999997</v>
      </c>
      <c r="K2091">
        <v>2.341584E-2</v>
      </c>
      <c r="L2091">
        <v>7.5567899999999999E-3</v>
      </c>
      <c r="M2091">
        <v>2.4604999999999998E-2</v>
      </c>
      <c r="N2091" s="49">
        <v>1.765632E-2</v>
      </c>
      <c r="O2091" s="49">
        <v>-1.3838080000000001E-2</v>
      </c>
      <c r="P2091" s="49">
        <v>4.6156699999999997E-3</v>
      </c>
      <c r="Q2091" s="49">
        <v>1.765632E-2</v>
      </c>
      <c r="R2091" s="49">
        <v>3.0696970000000001E-2</v>
      </c>
      <c r="S2091" s="49">
        <v>4.9150720000000002E-2</v>
      </c>
      <c r="T2091" s="49" t="s">
        <v>19</v>
      </c>
    </row>
    <row r="2092" spans="1:20" x14ac:dyDescent="0.25">
      <c r="A2092" s="49" t="str">
        <f t="shared" si="32"/>
        <v>41893StocktonN/A_19All</v>
      </c>
      <c r="B2092" s="7">
        <v>41893</v>
      </c>
      <c r="C2092">
        <v>19</v>
      </c>
      <c r="D2092" t="s">
        <v>15</v>
      </c>
      <c r="E2092">
        <v>2.4389558999999998</v>
      </c>
      <c r="F2092">
        <v>2.5816921000000002</v>
      </c>
      <c r="G2092" t="s">
        <v>33</v>
      </c>
      <c r="H2092">
        <v>9343.9529999999995</v>
      </c>
      <c r="I2092" s="49">
        <v>10385.191000000001</v>
      </c>
      <c r="J2092">
        <v>94.758039999999994</v>
      </c>
      <c r="K2092">
        <v>5.9587429999999997E-2</v>
      </c>
      <c r="L2092">
        <v>2.0441859999999999E-2</v>
      </c>
      <c r="M2092">
        <v>6.2996300000000005E-2</v>
      </c>
      <c r="N2092" s="49">
        <v>-0.14273620000000001</v>
      </c>
      <c r="O2092" s="49">
        <v>-0.22337145999999999</v>
      </c>
      <c r="P2092" s="49">
        <v>-0.17612423999999999</v>
      </c>
      <c r="Q2092" s="49">
        <v>-0.14273620000000001</v>
      </c>
      <c r="R2092" s="49">
        <v>-0.10934816</v>
      </c>
      <c r="S2092" s="49">
        <v>-6.210094E-2</v>
      </c>
      <c r="T2092" s="49" t="s">
        <v>19</v>
      </c>
    </row>
    <row r="2093" spans="1:20" x14ac:dyDescent="0.25">
      <c r="A2093" s="49" t="str">
        <f t="shared" si="32"/>
        <v>41893StocktonN/A_17All</v>
      </c>
      <c r="B2093" s="7">
        <v>41893</v>
      </c>
      <c r="C2093">
        <v>17</v>
      </c>
      <c r="D2093" t="s">
        <v>15</v>
      </c>
      <c r="E2093">
        <v>2.1961233999999998</v>
      </c>
      <c r="F2093">
        <v>1.7762857999999999</v>
      </c>
      <c r="G2093" t="s">
        <v>33</v>
      </c>
      <c r="H2093">
        <v>9343.9529999999995</v>
      </c>
      <c r="I2093" s="49">
        <v>10385.191000000001</v>
      </c>
      <c r="J2093">
        <v>96.662679999999995</v>
      </c>
      <c r="K2093">
        <v>6.1242900000000003E-2</v>
      </c>
      <c r="L2093">
        <v>1.6148200000000001E-2</v>
      </c>
      <c r="M2093">
        <v>6.3336100000000006E-2</v>
      </c>
      <c r="N2093" s="49">
        <v>0.41983759999999998</v>
      </c>
      <c r="O2093" s="49">
        <v>0.33876739</v>
      </c>
      <c r="P2093" s="49">
        <v>0.38626947</v>
      </c>
      <c r="Q2093" s="49">
        <v>0.41983759999999998</v>
      </c>
      <c r="R2093" s="49">
        <v>0.45340573000000001</v>
      </c>
      <c r="S2093" s="49">
        <v>0.50090780999999995</v>
      </c>
      <c r="T2093" s="49" t="s">
        <v>19</v>
      </c>
    </row>
    <row r="2094" spans="1:20" x14ac:dyDescent="0.25">
      <c r="A2094" s="49" t="str">
        <f t="shared" si="32"/>
        <v>41893StocktonN/A_11All</v>
      </c>
      <c r="B2094" s="7">
        <v>41893</v>
      </c>
      <c r="C2094">
        <v>11</v>
      </c>
      <c r="D2094" t="s">
        <v>15</v>
      </c>
      <c r="E2094">
        <v>0.71374422000000004</v>
      </c>
      <c r="F2094">
        <v>0.72666425999999995</v>
      </c>
      <c r="G2094" t="s">
        <v>33</v>
      </c>
      <c r="H2094">
        <v>9343.9529999999995</v>
      </c>
      <c r="I2094" s="49">
        <v>10385.191000000001</v>
      </c>
      <c r="J2094">
        <v>81.646129999999999</v>
      </c>
      <c r="K2094">
        <v>2.9778900000000001E-2</v>
      </c>
      <c r="L2094">
        <v>1.055682E-2</v>
      </c>
      <c r="M2094">
        <v>3.1594799999999999E-2</v>
      </c>
      <c r="N2094" s="49">
        <v>-1.2920040000000001E-2</v>
      </c>
      <c r="O2094" s="49">
        <v>-5.336138E-2</v>
      </c>
      <c r="P2094" s="49">
        <v>-2.9665279999999999E-2</v>
      </c>
      <c r="Q2094" s="49">
        <v>-1.2920040000000001E-2</v>
      </c>
      <c r="R2094" s="49">
        <v>3.8252E-3</v>
      </c>
      <c r="S2094" s="49">
        <v>2.7521299999999999E-2</v>
      </c>
      <c r="T2094" s="49" t="s">
        <v>19</v>
      </c>
    </row>
    <row r="2095" spans="1:20" x14ac:dyDescent="0.25">
      <c r="A2095" s="49" t="str">
        <f t="shared" si="32"/>
        <v>41893StocktonN/A_3All</v>
      </c>
      <c r="B2095" s="7">
        <v>41893</v>
      </c>
      <c r="C2095">
        <v>3</v>
      </c>
      <c r="D2095" t="s">
        <v>15</v>
      </c>
      <c r="E2095">
        <v>0.58899999999999997</v>
      </c>
      <c r="F2095">
        <v>0.61358329</v>
      </c>
      <c r="G2095" t="s">
        <v>33</v>
      </c>
      <c r="H2095">
        <v>9343.9529999999995</v>
      </c>
      <c r="I2095" s="49">
        <v>10385.191000000001</v>
      </c>
      <c r="J2095">
        <v>69.729849999999999</v>
      </c>
      <c r="K2095">
        <v>1.649921E-2</v>
      </c>
      <c r="L2095">
        <v>6.1252499999999996E-3</v>
      </c>
      <c r="M2095">
        <v>1.7599500000000001E-2</v>
      </c>
      <c r="N2095" s="49">
        <v>-2.4583290000000001E-2</v>
      </c>
      <c r="O2095" s="49">
        <v>-4.7110649999999997E-2</v>
      </c>
      <c r="P2095" s="49">
        <v>-3.3911030000000002E-2</v>
      </c>
      <c r="Q2095" s="49">
        <v>-2.4583290000000001E-2</v>
      </c>
      <c r="R2095" s="49">
        <v>-1.525556E-2</v>
      </c>
      <c r="S2095" s="49">
        <v>-2.0559300000000001E-3</v>
      </c>
      <c r="T2095" s="49" t="s">
        <v>19</v>
      </c>
    </row>
    <row r="2096" spans="1:20" x14ac:dyDescent="0.25">
      <c r="A2096" s="49" t="str">
        <f t="shared" si="32"/>
        <v>41893StocktonN/A_15All</v>
      </c>
      <c r="B2096" s="7">
        <v>41893</v>
      </c>
      <c r="C2096">
        <v>15</v>
      </c>
      <c r="D2096" t="s">
        <v>15</v>
      </c>
      <c r="E2096">
        <v>1.4774963000000001</v>
      </c>
      <c r="F2096">
        <v>1.3935711</v>
      </c>
      <c r="G2096" t="s">
        <v>33</v>
      </c>
      <c r="H2096">
        <v>9343.9529999999995</v>
      </c>
      <c r="I2096" s="49">
        <v>10385.191000000001</v>
      </c>
      <c r="J2096">
        <v>93.702129999999997</v>
      </c>
      <c r="K2096">
        <v>5.4156280000000001E-2</v>
      </c>
      <c r="L2096">
        <v>1.696932E-2</v>
      </c>
      <c r="M2096">
        <v>5.67526E-2</v>
      </c>
      <c r="N2096" s="49">
        <v>8.3925200000000005E-2</v>
      </c>
      <c r="O2096" s="49">
        <v>1.1281869999999999E-2</v>
      </c>
      <c r="P2096" s="49">
        <v>5.3846320000000003E-2</v>
      </c>
      <c r="Q2096" s="49">
        <v>8.3925200000000005E-2</v>
      </c>
      <c r="R2096" s="49">
        <v>0.11400407999999999</v>
      </c>
      <c r="S2096" s="49">
        <v>0.15656853000000001</v>
      </c>
      <c r="T2096" s="49" t="s">
        <v>19</v>
      </c>
    </row>
    <row r="2097" spans="1:20" x14ac:dyDescent="0.25">
      <c r="A2097" s="49" t="str">
        <f t="shared" si="32"/>
        <v>41893StocktonN/A_16All</v>
      </c>
      <c r="B2097" s="7">
        <v>41893</v>
      </c>
      <c r="C2097">
        <v>16</v>
      </c>
      <c r="D2097" t="s">
        <v>15</v>
      </c>
      <c r="E2097">
        <v>1.8330071999999999</v>
      </c>
      <c r="F2097">
        <v>1.5368283</v>
      </c>
      <c r="G2097" t="s">
        <v>33</v>
      </c>
      <c r="H2097">
        <v>9343.9529999999995</v>
      </c>
      <c r="I2097" s="49">
        <v>10385.191000000001</v>
      </c>
      <c r="J2097">
        <v>95.067220000000006</v>
      </c>
      <c r="K2097">
        <v>5.7365529999999998E-2</v>
      </c>
      <c r="L2097">
        <v>1.6101850000000001E-2</v>
      </c>
      <c r="M2097">
        <v>5.9582499999999997E-2</v>
      </c>
      <c r="N2097" s="49">
        <v>0.29617890000000002</v>
      </c>
      <c r="O2097" s="49">
        <v>0.21991330000000001</v>
      </c>
      <c r="P2097" s="49">
        <v>0.26460017000000002</v>
      </c>
      <c r="Q2097" s="49">
        <v>0.29617890000000002</v>
      </c>
      <c r="R2097" s="49">
        <v>0.32775762000000003</v>
      </c>
      <c r="S2097" s="49">
        <v>0.37244450000000001</v>
      </c>
      <c r="T2097" s="49" t="s">
        <v>19</v>
      </c>
    </row>
    <row r="2098" spans="1:20" x14ac:dyDescent="0.25">
      <c r="A2098" s="49" t="str">
        <f t="shared" si="32"/>
        <v>41893StocktonN/A_18All</v>
      </c>
      <c r="B2098" s="7">
        <v>41893</v>
      </c>
      <c r="C2098">
        <v>18</v>
      </c>
      <c r="D2098" t="s">
        <v>15</v>
      </c>
      <c r="E2098">
        <v>2.4576201000000002</v>
      </c>
      <c r="F2098">
        <v>1.9601527999999999</v>
      </c>
      <c r="G2098" t="s">
        <v>33</v>
      </c>
      <c r="H2098">
        <v>9343.9529999999995</v>
      </c>
      <c r="I2098" s="49">
        <v>10385.191000000001</v>
      </c>
      <c r="J2098">
        <v>95.595249999999993</v>
      </c>
      <c r="K2098">
        <v>6.1493619999999999E-2</v>
      </c>
      <c r="L2098">
        <v>1.5896210000000001E-2</v>
      </c>
      <c r="M2098">
        <v>6.3515000000000002E-2</v>
      </c>
      <c r="N2098" s="49">
        <v>0.4974673</v>
      </c>
      <c r="O2098" s="49">
        <v>0.41616809999999999</v>
      </c>
      <c r="P2098" s="49">
        <v>0.46380434999999998</v>
      </c>
      <c r="Q2098" s="49">
        <v>0.4974673</v>
      </c>
      <c r="R2098" s="49">
        <v>0.53113025000000003</v>
      </c>
      <c r="S2098" s="49">
        <v>0.57876649999999996</v>
      </c>
      <c r="T2098" s="49" t="s">
        <v>19</v>
      </c>
    </row>
    <row r="2099" spans="1:20" x14ac:dyDescent="0.25">
      <c r="A2099" s="49" t="str">
        <f t="shared" si="32"/>
        <v>41893StocktonN/A_14All</v>
      </c>
      <c r="B2099" s="7">
        <v>41893</v>
      </c>
      <c r="C2099">
        <v>14</v>
      </c>
      <c r="D2099" t="s">
        <v>15</v>
      </c>
      <c r="E2099">
        <v>1.1659303999999999</v>
      </c>
      <c r="F2099">
        <v>1.1710780000000001</v>
      </c>
      <c r="G2099" t="s">
        <v>33</v>
      </c>
      <c r="H2099">
        <v>9343.9529999999995</v>
      </c>
      <c r="I2099" s="49">
        <v>10385.191000000001</v>
      </c>
      <c r="J2099">
        <v>92.173789999999997</v>
      </c>
      <c r="K2099">
        <v>4.7354559999999997E-2</v>
      </c>
      <c r="L2099">
        <v>1.6025810000000001E-2</v>
      </c>
      <c r="M2099">
        <v>4.9992799999999997E-2</v>
      </c>
      <c r="N2099" s="49">
        <v>-5.1475999999999996E-3</v>
      </c>
      <c r="O2099" s="49">
        <v>-6.9138379999999999E-2</v>
      </c>
      <c r="P2099" s="49">
        <v>-3.1643780000000003E-2</v>
      </c>
      <c r="Q2099" s="49">
        <v>-5.1475999999999996E-3</v>
      </c>
      <c r="R2099" s="49">
        <v>2.1348579999999999E-2</v>
      </c>
      <c r="S2099" s="49">
        <v>5.8843180000000002E-2</v>
      </c>
      <c r="T2099" s="49" t="s">
        <v>19</v>
      </c>
    </row>
    <row r="2100" spans="1:20" x14ac:dyDescent="0.25">
      <c r="A2100" s="49" t="str">
        <f t="shared" si="32"/>
        <v>41893StocktonN/A_20All</v>
      </c>
      <c r="B2100" s="7">
        <v>41893</v>
      </c>
      <c r="C2100">
        <v>20</v>
      </c>
      <c r="D2100" t="s">
        <v>15</v>
      </c>
      <c r="E2100">
        <v>2.2285827</v>
      </c>
      <c r="F2100">
        <v>2.4542793000000001</v>
      </c>
      <c r="G2100" t="s">
        <v>33</v>
      </c>
      <c r="H2100">
        <v>9343.9529999999995</v>
      </c>
      <c r="I2100" s="49">
        <v>10385.191000000001</v>
      </c>
      <c r="J2100">
        <v>90.757450000000006</v>
      </c>
      <c r="K2100">
        <v>5.3489790000000002E-2</v>
      </c>
      <c r="L2100">
        <v>2.0134389999999999E-2</v>
      </c>
      <c r="M2100">
        <v>5.7153799999999998E-2</v>
      </c>
      <c r="N2100" s="49">
        <v>-0.2256966</v>
      </c>
      <c r="O2100" s="49">
        <v>-0.29885346000000002</v>
      </c>
      <c r="P2100" s="49">
        <v>-0.25598810999999999</v>
      </c>
      <c r="Q2100" s="49">
        <v>-0.2256966</v>
      </c>
      <c r="R2100" s="49">
        <v>-0.19540509</v>
      </c>
      <c r="S2100" s="49">
        <v>-0.15253974000000001</v>
      </c>
      <c r="T2100" s="49" t="s">
        <v>19</v>
      </c>
    </row>
    <row r="2101" spans="1:20" x14ac:dyDescent="0.25">
      <c r="A2101" s="49" t="str">
        <f t="shared" si="32"/>
        <v>41893StocktonN/A_7All</v>
      </c>
      <c r="B2101" s="7">
        <v>41893</v>
      </c>
      <c r="C2101">
        <v>7</v>
      </c>
      <c r="D2101" t="s">
        <v>15</v>
      </c>
      <c r="E2101">
        <v>0.73290299999999997</v>
      </c>
      <c r="F2101">
        <v>0.72396552999999997</v>
      </c>
      <c r="G2101" t="s">
        <v>33</v>
      </c>
      <c r="H2101">
        <v>9343.9529999999995</v>
      </c>
      <c r="I2101" s="49">
        <v>10385.191000000001</v>
      </c>
      <c r="J2101">
        <v>67.038449999999997</v>
      </c>
      <c r="K2101">
        <v>2.1777350000000001E-2</v>
      </c>
      <c r="L2101">
        <v>6.9612399999999996E-3</v>
      </c>
      <c r="M2101">
        <v>2.2862899999999999E-2</v>
      </c>
      <c r="N2101" s="49">
        <v>8.9374699999999994E-3</v>
      </c>
      <c r="O2101" s="49">
        <v>-2.0327040000000001E-2</v>
      </c>
      <c r="P2101" s="49">
        <v>-3.17987E-3</v>
      </c>
      <c r="Q2101" s="49">
        <v>8.9374699999999994E-3</v>
      </c>
      <c r="R2101" s="49">
        <v>2.105481E-2</v>
      </c>
      <c r="S2101" s="49">
        <v>3.8201980000000003E-2</v>
      </c>
      <c r="T2101" s="49" t="s">
        <v>19</v>
      </c>
    </row>
    <row r="2102" spans="1:20" x14ac:dyDescent="0.25">
      <c r="A2102" s="49" t="str">
        <f t="shared" si="32"/>
        <v>41893StocktonN/A_4All</v>
      </c>
      <c r="B2102" s="7">
        <v>41893</v>
      </c>
      <c r="C2102">
        <v>4</v>
      </c>
      <c r="D2102" t="s">
        <v>15</v>
      </c>
      <c r="E2102">
        <v>0.57697301999999995</v>
      </c>
      <c r="F2102">
        <v>0.58637282000000002</v>
      </c>
      <c r="G2102" t="s">
        <v>33</v>
      </c>
      <c r="H2102">
        <v>9343.9529999999995</v>
      </c>
      <c r="I2102" s="49">
        <v>10385.191000000001</v>
      </c>
      <c r="J2102">
        <v>69.268940000000001</v>
      </c>
      <c r="K2102">
        <v>1.6363719999999998E-2</v>
      </c>
      <c r="L2102">
        <v>5.8169399999999996E-3</v>
      </c>
      <c r="M2102">
        <v>1.7366900000000001E-2</v>
      </c>
      <c r="N2102" s="49">
        <v>-9.3997999999999998E-3</v>
      </c>
      <c r="O2102" s="49">
        <v>-3.162943E-2</v>
      </c>
      <c r="P2102" s="49">
        <v>-1.8604260000000001E-2</v>
      </c>
      <c r="Q2102" s="49">
        <v>-9.3997999999999998E-3</v>
      </c>
      <c r="R2102" s="49">
        <v>-1.9534000000000001E-4</v>
      </c>
      <c r="S2102" s="49">
        <v>1.282983E-2</v>
      </c>
      <c r="T2102" s="49" t="s">
        <v>19</v>
      </c>
    </row>
    <row r="2103" spans="1:20" x14ac:dyDescent="0.25">
      <c r="A2103" s="49" t="str">
        <f t="shared" si="32"/>
        <v>41893StocktonN/A_5All</v>
      </c>
      <c r="B2103" s="7">
        <v>41893</v>
      </c>
      <c r="C2103">
        <v>5</v>
      </c>
      <c r="D2103" t="s">
        <v>15</v>
      </c>
      <c r="E2103">
        <v>0.59189786</v>
      </c>
      <c r="F2103">
        <v>0.58535046999999996</v>
      </c>
      <c r="G2103" t="s">
        <v>33</v>
      </c>
      <c r="H2103">
        <v>9343.9529999999995</v>
      </c>
      <c r="I2103" s="49">
        <v>10385.191000000001</v>
      </c>
      <c r="J2103">
        <v>69.134180000000001</v>
      </c>
      <c r="K2103">
        <v>1.7178300000000001E-2</v>
      </c>
      <c r="L2103">
        <v>5.5594900000000003E-3</v>
      </c>
      <c r="M2103">
        <v>1.8055499999999999E-2</v>
      </c>
      <c r="N2103" s="49">
        <v>6.5473900000000002E-3</v>
      </c>
      <c r="O2103" s="49">
        <v>-1.6563649999999999E-2</v>
      </c>
      <c r="P2103" s="49">
        <v>-3.0220199999999998E-3</v>
      </c>
      <c r="Q2103" s="49">
        <v>6.5473900000000002E-3</v>
      </c>
      <c r="R2103" s="49">
        <v>1.6116809999999999E-2</v>
      </c>
      <c r="S2103" s="49">
        <v>2.965843E-2</v>
      </c>
      <c r="T2103" s="49" t="s">
        <v>19</v>
      </c>
    </row>
    <row r="2104" spans="1:20" x14ac:dyDescent="0.25">
      <c r="A2104" s="49" t="str">
        <f t="shared" si="32"/>
        <v>41893StocktonN/A_1All</v>
      </c>
      <c r="B2104" s="7">
        <v>41893</v>
      </c>
      <c r="C2104">
        <v>1</v>
      </c>
      <c r="D2104" t="s">
        <v>15</v>
      </c>
      <c r="E2104">
        <v>0.72075781999999999</v>
      </c>
      <c r="F2104">
        <v>0.76222818000000003</v>
      </c>
      <c r="G2104" t="s">
        <v>33</v>
      </c>
      <c r="H2104">
        <v>9343.9529999999995</v>
      </c>
      <c r="I2104" s="49">
        <v>10385.191000000001</v>
      </c>
      <c r="J2104">
        <v>74.622749999999996</v>
      </c>
      <c r="K2104">
        <v>2.0111009999999999E-2</v>
      </c>
      <c r="L2104">
        <v>7.7783699999999997E-3</v>
      </c>
      <c r="M2104">
        <v>2.15628E-2</v>
      </c>
      <c r="N2104" s="49">
        <v>-4.1470359999999998E-2</v>
      </c>
      <c r="O2104" s="49">
        <v>-6.9070740000000005E-2</v>
      </c>
      <c r="P2104" s="49">
        <v>-5.2898639999999997E-2</v>
      </c>
      <c r="Q2104" s="49">
        <v>-4.1470359999999998E-2</v>
      </c>
      <c r="R2104" s="49">
        <v>-3.0042079999999999E-2</v>
      </c>
      <c r="S2104" s="49">
        <v>-1.3869980000000001E-2</v>
      </c>
      <c r="T2104" s="49" t="s">
        <v>19</v>
      </c>
    </row>
    <row r="2105" spans="1:20" x14ac:dyDescent="0.25">
      <c r="A2105" s="49" t="str">
        <f t="shared" si="32"/>
        <v>41893StocktonN/A_12All</v>
      </c>
      <c r="B2105" s="7">
        <v>41893</v>
      </c>
      <c r="C2105">
        <v>12</v>
      </c>
      <c r="D2105" t="s">
        <v>15</v>
      </c>
      <c r="E2105">
        <v>0.78186487999999998</v>
      </c>
      <c r="F2105">
        <v>0.78812892999999995</v>
      </c>
      <c r="G2105" t="s">
        <v>33</v>
      </c>
      <c r="H2105">
        <v>9343.9529999999995</v>
      </c>
      <c r="I2105" s="49">
        <v>10385.191000000001</v>
      </c>
      <c r="J2105">
        <v>85.943780000000004</v>
      </c>
      <c r="K2105">
        <v>3.4249729999999999E-2</v>
      </c>
      <c r="L2105">
        <v>1.1996690000000001E-2</v>
      </c>
      <c r="M2105">
        <v>3.6290000000000003E-2</v>
      </c>
      <c r="N2105" s="49">
        <v>-6.2640500000000002E-3</v>
      </c>
      <c r="O2105" s="49">
        <v>-5.2715249999999998E-2</v>
      </c>
      <c r="P2105" s="49">
        <v>-2.549775E-2</v>
      </c>
      <c r="Q2105" s="49">
        <v>-6.2640500000000002E-3</v>
      </c>
      <c r="R2105" s="49">
        <v>1.2969649999999999E-2</v>
      </c>
      <c r="S2105" s="49">
        <v>4.0187149999999998E-2</v>
      </c>
      <c r="T2105" s="49" t="s">
        <v>19</v>
      </c>
    </row>
    <row r="2106" spans="1:20" x14ac:dyDescent="0.25">
      <c r="A2106" s="49" t="str">
        <f t="shared" si="32"/>
        <v>41893StocktonN/A_13All</v>
      </c>
      <c r="B2106" s="7">
        <v>41893</v>
      </c>
      <c r="C2106">
        <v>13</v>
      </c>
      <c r="D2106" t="s">
        <v>15</v>
      </c>
      <c r="E2106">
        <v>0.93959101</v>
      </c>
      <c r="F2106">
        <v>0.94254194000000002</v>
      </c>
      <c r="G2106" t="s">
        <v>33</v>
      </c>
      <c r="H2106">
        <v>9343.9529999999995</v>
      </c>
      <c r="I2106" s="49">
        <v>10385.191000000001</v>
      </c>
      <c r="J2106">
        <v>89.308760000000007</v>
      </c>
      <c r="K2106">
        <v>4.166243E-2</v>
      </c>
      <c r="L2106">
        <v>1.386154E-2</v>
      </c>
      <c r="M2106">
        <v>4.39079E-2</v>
      </c>
      <c r="N2106" s="49">
        <v>-2.95093E-3</v>
      </c>
      <c r="O2106" s="49">
        <v>-5.9153039999999997E-2</v>
      </c>
      <c r="P2106" s="49">
        <v>-2.6222120000000002E-2</v>
      </c>
      <c r="Q2106" s="49">
        <v>-2.95093E-3</v>
      </c>
      <c r="R2106" s="49">
        <v>2.032026E-2</v>
      </c>
      <c r="S2106" s="49">
        <v>5.3251180000000002E-2</v>
      </c>
      <c r="T2106" s="49" t="s">
        <v>19</v>
      </c>
    </row>
    <row r="2107" spans="1:20" x14ac:dyDescent="0.25">
      <c r="A2107" s="49" t="str">
        <f t="shared" si="32"/>
        <v>41893StocktonN/A_22All</v>
      </c>
      <c r="B2107" s="7">
        <v>41893</v>
      </c>
      <c r="C2107">
        <v>22</v>
      </c>
      <c r="D2107" t="s">
        <v>15</v>
      </c>
      <c r="E2107">
        <v>1.7682656999999999</v>
      </c>
      <c r="F2107">
        <v>1.8267226999999999</v>
      </c>
      <c r="G2107" t="s">
        <v>33</v>
      </c>
      <c r="H2107">
        <v>9343.9529999999995</v>
      </c>
      <c r="I2107" s="49">
        <v>10385.191000000001</v>
      </c>
      <c r="J2107">
        <v>82.487729999999999</v>
      </c>
      <c r="K2107">
        <v>4.6679039999999998E-2</v>
      </c>
      <c r="L2107">
        <v>1.6380410000000001E-2</v>
      </c>
      <c r="M2107">
        <v>4.9469699999999998E-2</v>
      </c>
      <c r="N2107" s="49">
        <v>-5.8457000000000002E-2</v>
      </c>
      <c r="O2107" s="49">
        <v>-0.12177822000000001</v>
      </c>
      <c r="P2107" s="49">
        <v>-8.4675940000000005E-2</v>
      </c>
      <c r="Q2107" s="49">
        <v>-5.8457000000000002E-2</v>
      </c>
      <c r="R2107" s="49">
        <v>-3.2238059999999999E-2</v>
      </c>
      <c r="S2107" s="49">
        <v>4.8642199999999998E-3</v>
      </c>
      <c r="T2107" s="49" t="s">
        <v>19</v>
      </c>
    </row>
    <row r="2108" spans="1:20" x14ac:dyDescent="0.25">
      <c r="A2108" s="49" t="str">
        <f t="shared" si="32"/>
        <v>41893StocktonN/A_23All</v>
      </c>
      <c r="B2108" s="7">
        <v>41893</v>
      </c>
      <c r="C2108">
        <v>23</v>
      </c>
      <c r="D2108" t="s">
        <v>15</v>
      </c>
      <c r="E2108">
        <v>1.3921828000000001</v>
      </c>
      <c r="F2108">
        <v>1.4133878</v>
      </c>
      <c r="G2108" t="s">
        <v>33</v>
      </c>
      <c r="H2108">
        <v>9343.9529999999995</v>
      </c>
      <c r="I2108" s="49">
        <v>10385.191000000001</v>
      </c>
      <c r="J2108">
        <v>79.555210000000002</v>
      </c>
      <c r="K2108">
        <v>4.0138390000000003E-2</v>
      </c>
      <c r="L2108">
        <v>1.378009E-2</v>
      </c>
      <c r="M2108">
        <v>4.2437999999999997E-2</v>
      </c>
      <c r="N2108" s="49">
        <v>-2.1205000000000002E-2</v>
      </c>
      <c r="O2108" s="49">
        <v>-7.5525640000000005E-2</v>
      </c>
      <c r="P2108" s="49">
        <v>-4.3697140000000002E-2</v>
      </c>
      <c r="Q2108" s="49">
        <v>-2.1205000000000002E-2</v>
      </c>
      <c r="R2108" s="49">
        <v>1.28714E-3</v>
      </c>
      <c r="S2108" s="49">
        <v>3.3115640000000002E-2</v>
      </c>
      <c r="T2108" s="49" t="s">
        <v>19</v>
      </c>
    </row>
    <row r="2109" spans="1:20" x14ac:dyDescent="0.25">
      <c r="A2109" s="49" t="str">
        <f t="shared" si="32"/>
        <v>41893StocktonN/A_6All</v>
      </c>
      <c r="B2109" s="7">
        <v>41893</v>
      </c>
      <c r="C2109">
        <v>6</v>
      </c>
      <c r="D2109" t="s">
        <v>15</v>
      </c>
      <c r="E2109">
        <v>0.61114217999999998</v>
      </c>
      <c r="F2109">
        <v>0.62354222999999998</v>
      </c>
      <c r="G2109" t="s">
        <v>33</v>
      </c>
      <c r="H2109">
        <v>9343.9529999999995</v>
      </c>
      <c r="I2109" s="49">
        <v>10385.191000000001</v>
      </c>
      <c r="J2109">
        <v>68.432090000000002</v>
      </c>
      <c r="K2109">
        <v>1.7287549999999999E-2</v>
      </c>
      <c r="L2109">
        <v>6.0304099999999999E-3</v>
      </c>
      <c r="M2109">
        <v>1.8309200000000001E-2</v>
      </c>
      <c r="N2109" s="49">
        <v>-1.2400049999999999E-2</v>
      </c>
      <c r="O2109" s="49">
        <v>-3.5835829999999999E-2</v>
      </c>
      <c r="P2109" s="49">
        <v>-2.2103930000000001E-2</v>
      </c>
      <c r="Q2109" s="49">
        <v>-1.2400049999999999E-2</v>
      </c>
      <c r="R2109" s="49">
        <v>-2.6961699999999999E-3</v>
      </c>
      <c r="S2109" s="49">
        <v>1.1035730000000001E-2</v>
      </c>
      <c r="T2109" s="49" t="s">
        <v>19</v>
      </c>
    </row>
    <row r="2110" spans="1:20" x14ac:dyDescent="0.25">
      <c r="A2110" s="49" t="str">
        <f t="shared" si="32"/>
        <v>41893StocktonN/A_10All</v>
      </c>
      <c r="B2110" s="7">
        <v>41893</v>
      </c>
      <c r="C2110">
        <v>10</v>
      </c>
      <c r="D2110" t="s">
        <v>15</v>
      </c>
      <c r="E2110">
        <v>0.69389785999999998</v>
      </c>
      <c r="F2110">
        <v>0.70037870000000002</v>
      </c>
      <c r="G2110" t="s">
        <v>33</v>
      </c>
      <c r="H2110">
        <v>9343.9529999999995</v>
      </c>
      <c r="I2110" s="49">
        <v>10385.191000000001</v>
      </c>
      <c r="J2110">
        <v>77.376459999999994</v>
      </c>
      <c r="K2110">
        <v>2.60231E-2</v>
      </c>
      <c r="L2110">
        <v>9.0348700000000004E-3</v>
      </c>
      <c r="M2110">
        <v>2.7546899999999999E-2</v>
      </c>
      <c r="N2110" s="49">
        <v>-6.4808399999999999E-3</v>
      </c>
      <c r="O2110" s="49">
        <v>-4.1740869999999999E-2</v>
      </c>
      <c r="P2110" s="49">
        <v>-2.1080700000000001E-2</v>
      </c>
      <c r="Q2110" s="49">
        <v>-6.4808399999999999E-3</v>
      </c>
      <c r="R2110" s="49">
        <v>8.1190199999999994E-3</v>
      </c>
      <c r="S2110" s="49">
        <v>2.877919E-2</v>
      </c>
      <c r="T2110" s="49" t="s">
        <v>19</v>
      </c>
    </row>
    <row r="2111" spans="1:20" x14ac:dyDescent="0.25">
      <c r="A2111" s="49" t="str">
        <f t="shared" si="32"/>
        <v>41893StocktonN/A_9All</v>
      </c>
      <c r="B2111" s="7">
        <v>41893</v>
      </c>
      <c r="C2111">
        <v>9</v>
      </c>
      <c r="D2111" t="s">
        <v>15</v>
      </c>
      <c r="E2111">
        <v>0.70123714999999998</v>
      </c>
      <c r="F2111">
        <v>0.71023778999999998</v>
      </c>
      <c r="G2111" t="s">
        <v>33</v>
      </c>
      <c r="H2111">
        <v>9343.9529999999995</v>
      </c>
      <c r="I2111" s="49">
        <v>10385.191000000001</v>
      </c>
      <c r="J2111">
        <v>72.241169999999997</v>
      </c>
      <c r="K2111">
        <v>2.2948639999999999E-2</v>
      </c>
      <c r="L2111">
        <v>7.8952899999999993E-3</v>
      </c>
      <c r="M2111">
        <v>2.42688E-2</v>
      </c>
      <c r="N2111" s="49">
        <v>-9.0006400000000007E-3</v>
      </c>
      <c r="O2111" s="49">
        <v>-4.0064700000000002E-2</v>
      </c>
      <c r="P2111" s="49">
        <v>-2.18631E-2</v>
      </c>
      <c r="Q2111" s="49">
        <v>-9.0006400000000007E-3</v>
      </c>
      <c r="R2111" s="49">
        <v>3.8618200000000002E-3</v>
      </c>
      <c r="S2111" s="49">
        <v>2.206342E-2</v>
      </c>
      <c r="T2111" s="49" t="s">
        <v>19</v>
      </c>
    </row>
    <row r="2112" spans="1:20" x14ac:dyDescent="0.25">
      <c r="A2112" s="49" t="str">
        <f t="shared" si="32"/>
        <v>41893StocktonN/A_21All</v>
      </c>
      <c r="B2112" s="7">
        <v>41893</v>
      </c>
      <c r="C2112">
        <v>21</v>
      </c>
      <c r="D2112" t="s">
        <v>15</v>
      </c>
      <c r="E2112">
        <v>2.0403422999999998</v>
      </c>
      <c r="F2112">
        <v>2.1712481000000001</v>
      </c>
      <c r="G2112" t="s">
        <v>33</v>
      </c>
      <c r="H2112">
        <v>9343.9529999999995</v>
      </c>
      <c r="I2112" s="49">
        <v>10385.191000000001</v>
      </c>
      <c r="J2112">
        <v>86.257189999999994</v>
      </c>
      <c r="K2112">
        <v>5.0326419999999997E-2</v>
      </c>
      <c r="L2112">
        <v>1.8236929999999998E-2</v>
      </c>
      <c r="M2112">
        <v>5.3528800000000001E-2</v>
      </c>
      <c r="N2112" s="49">
        <v>-0.13090579999999999</v>
      </c>
      <c r="O2112" s="49">
        <v>-0.19942266</v>
      </c>
      <c r="P2112" s="49">
        <v>-0.15927606</v>
      </c>
      <c r="Q2112" s="49">
        <v>-0.13090579999999999</v>
      </c>
      <c r="R2112" s="49">
        <v>-0.10253553999999999</v>
      </c>
      <c r="S2112" s="49">
        <v>-6.2388939999999997E-2</v>
      </c>
      <c r="T2112" s="49" t="s">
        <v>19</v>
      </c>
    </row>
    <row r="2113" spans="1:20" x14ac:dyDescent="0.25">
      <c r="A2113" s="49" t="str">
        <f t="shared" si="32"/>
        <v>41893StocktonN/A_24All</v>
      </c>
      <c r="B2113" s="7">
        <v>41893</v>
      </c>
      <c r="C2113">
        <v>24</v>
      </c>
      <c r="D2113" t="s">
        <v>15</v>
      </c>
      <c r="E2113">
        <v>1.0201289</v>
      </c>
      <c r="F2113">
        <v>1.0816079000000001</v>
      </c>
      <c r="G2113" t="s">
        <v>33</v>
      </c>
      <c r="H2113">
        <v>9343.9529999999995</v>
      </c>
      <c r="I2113" s="49">
        <v>10385.191000000001</v>
      </c>
      <c r="J2113">
        <v>77.555369999999996</v>
      </c>
      <c r="K2113">
        <v>3.0752809999999998E-2</v>
      </c>
      <c r="L2113">
        <v>1.123771E-2</v>
      </c>
      <c r="M2113">
        <v>3.2741699999999999E-2</v>
      </c>
      <c r="N2113" s="49">
        <v>-6.1478999999999999E-2</v>
      </c>
      <c r="O2113" s="49">
        <v>-0.10338838</v>
      </c>
      <c r="P2113" s="49">
        <v>-7.8832100000000002E-2</v>
      </c>
      <c r="Q2113" s="49">
        <v>-6.1478999999999999E-2</v>
      </c>
      <c r="R2113" s="49">
        <v>-4.4125900000000003E-2</v>
      </c>
      <c r="S2113" s="49">
        <v>-1.9569619999999999E-2</v>
      </c>
      <c r="T2113" s="49" t="s">
        <v>19</v>
      </c>
    </row>
    <row r="2114" spans="1:20" x14ac:dyDescent="0.25">
      <c r="A2114" s="49" t="str">
        <f t="shared" si="32"/>
        <v>41850ALL1_7Dually Enrolled</v>
      </c>
      <c r="B2114" s="7">
        <v>41850</v>
      </c>
      <c r="C2114">
        <v>7</v>
      </c>
      <c r="D2114" t="s">
        <v>16</v>
      </c>
      <c r="E2114">
        <v>0.71429036999999995</v>
      </c>
      <c r="F2114">
        <v>0.73108339</v>
      </c>
      <c r="G2114">
        <v>1</v>
      </c>
      <c r="H2114">
        <v>4123.665</v>
      </c>
      <c r="I2114">
        <v>40522.686999999998</v>
      </c>
      <c r="J2114">
        <v>68.6173</v>
      </c>
      <c r="M2114">
        <v>1.6321700000000001E-2</v>
      </c>
      <c r="N2114" s="49">
        <v>-1.6793019999999999E-2</v>
      </c>
      <c r="O2114" s="49">
        <v>-3.7684799999999997E-2</v>
      </c>
      <c r="P2114" s="49">
        <v>-2.5443520000000001E-2</v>
      </c>
      <c r="Q2114" s="49">
        <v>-1.6793019999999999E-2</v>
      </c>
      <c r="R2114" s="49">
        <v>-8.1425200000000003E-3</v>
      </c>
      <c r="S2114" s="49">
        <v>4.0987599999999999E-3</v>
      </c>
      <c r="T2114" t="s">
        <v>92</v>
      </c>
    </row>
    <row r="2115" spans="1:20" x14ac:dyDescent="0.25">
      <c r="A2115" s="49" t="str">
        <f t="shared" ref="A2115:A2178" si="33">CONCATENATE(B2115,D2115,G2115,"_",C2115,T2115)</f>
        <v>41850ALL1_18Dually Enrolled</v>
      </c>
      <c r="B2115" s="7">
        <v>41850</v>
      </c>
      <c r="C2115">
        <v>18</v>
      </c>
      <c r="D2115" t="s">
        <v>16</v>
      </c>
      <c r="E2115">
        <v>2.3267717000000001</v>
      </c>
      <c r="F2115">
        <v>2.3139834000000001</v>
      </c>
      <c r="G2115">
        <v>1</v>
      </c>
      <c r="H2115">
        <v>4123.665</v>
      </c>
      <c r="I2115">
        <v>40522.686999999998</v>
      </c>
      <c r="J2115">
        <v>93.569659999999999</v>
      </c>
      <c r="M2115">
        <v>4.5980699999999999E-2</v>
      </c>
      <c r="N2115" s="49">
        <v>1.2788300000000001E-2</v>
      </c>
      <c r="O2115" s="49">
        <v>-4.6066999999999997E-2</v>
      </c>
      <c r="P2115" s="49">
        <v>-1.158147E-2</v>
      </c>
      <c r="Q2115" s="49">
        <v>1.2788300000000001E-2</v>
      </c>
      <c r="R2115" s="49">
        <v>3.7158070000000001E-2</v>
      </c>
      <c r="S2115" s="49">
        <v>7.1643600000000002E-2</v>
      </c>
      <c r="T2115" s="49" t="s">
        <v>92</v>
      </c>
    </row>
    <row r="2116" spans="1:20" x14ac:dyDescent="0.25">
      <c r="A2116" s="49" t="str">
        <f t="shared" si="33"/>
        <v>41850ALL1_19Dually Enrolled</v>
      </c>
      <c r="B2116" s="7">
        <v>41850</v>
      </c>
      <c r="C2116">
        <v>19</v>
      </c>
      <c r="D2116" t="s">
        <v>16</v>
      </c>
      <c r="E2116">
        <v>2.3427614999999999</v>
      </c>
      <c r="F2116">
        <v>2.3066366</v>
      </c>
      <c r="G2116">
        <v>1</v>
      </c>
      <c r="H2116">
        <v>4123.665</v>
      </c>
      <c r="I2116">
        <v>40522.686999999998</v>
      </c>
      <c r="J2116">
        <v>91.938980000000001</v>
      </c>
      <c r="M2116">
        <v>4.4999900000000002E-2</v>
      </c>
      <c r="N2116" s="49">
        <v>3.6124900000000001E-2</v>
      </c>
      <c r="O2116" s="49">
        <v>-2.1474969999999999E-2</v>
      </c>
      <c r="P2116" s="49">
        <v>1.227495E-2</v>
      </c>
      <c r="Q2116" s="49">
        <v>3.6124900000000001E-2</v>
      </c>
      <c r="R2116" s="49">
        <v>5.9974850000000003E-2</v>
      </c>
      <c r="S2116" s="49">
        <v>9.3724769999999999E-2</v>
      </c>
      <c r="T2116" s="49" t="s">
        <v>92</v>
      </c>
    </row>
    <row r="2117" spans="1:20" x14ac:dyDescent="0.25">
      <c r="A2117" s="49" t="str">
        <f t="shared" si="33"/>
        <v>41850ALL1_2Dually Enrolled</v>
      </c>
      <c r="B2117" s="7">
        <v>41850</v>
      </c>
      <c r="C2117">
        <v>2</v>
      </c>
      <c r="D2117" t="s">
        <v>16</v>
      </c>
      <c r="E2117">
        <v>0.80980648</v>
      </c>
      <c r="F2117">
        <v>0.8387848</v>
      </c>
      <c r="G2117">
        <v>1</v>
      </c>
      <c r="H2117">
        <v>4123.665</v>
      </c>
      <c r="I2117">
        <v>40522.686999999998</v>
      </c>
      <c r="J2117">
        <v>73.304820000000007</v>
      </c>
      <c r="M2117">
        <v>2.0317000000000002E-2</v>
      </c>
      <c r="N2117" s="49">
        <v>-2.8978319999999998E-2</v>
      </c>
      <c r="O2117" s="49">
        <v>-5.4984079999999998E-2</v>
      </c>
      <c r="P2117" s="49">
        <v>-3.9746330000000003E-2</v>
      </c>
      <c r="Q2117" s="49">
        <v>-2.8978319999999998E-2</v>
      </c>
      <c r="R2117" s="49">
        <v>-1.821031E-2</v>
      </c>
      <c r="S2117" s="49">
        <v>-2.97256E-3</v>
      </c>
      <c r="T2117" s="49" t="s">
        <v>92</v>
      </c>
    </row>
    <row r="2118" spans="1:20" x14ac:dyDescent="0.25">
      <c r="A2118" s="49" t="str">
        <f t="shared" si="33"/>
        <v>41850ALL1_4Dually Enrolled</v>
      </c>
      <c r="B2118" s="7">
        <v>41850</v>
      </c>
      <c r="C2118">
        <v>4</v>
      </c>
      <c r="D2118" t="s">
        <v>16</v>
      </c>
      <c r="E2118">
        <v>0.66142858999999998</v>
      </c>
      <c r="F2118">
        <v>0.67449077999999996</v>
      </c>
      <c r="G2118">
        <v>1</v>
      </c>
      <c r="H2118">
        <v>4123.665</v>
      </c>
      <c r="I2118">
        <v>40522.686999999998</v>
      </c>
      <c r="J2118">
        <v>71.47636</v>
      </c>
      <c r="M2118">
        <v>1.5904399999999999E-2</v>
      </c>
      <c r="N2118" s="49">
        <v>-1.306219E-2</v>
      </c>
      <c r="O2118" s="49">
        <v>-3.3419820000000003E-2</v>
      </c>
      <c r="P2118" s="49">
        <v>-2.149152E-2</v>
      </c>
      <c r="Q2118" s="49">
        <v>-1.306219E-2</v>
      </c>
      <c r="R2118" s="49">
        <v>-4.6328599999999999E-3</v>
      </c>
      <c r="S2118" s="49">
        <v>7.2954400000000003E-3</v>
      </c>
      <c r="T2118" s="49" t="s">
        <v>92</v>
      </c>
    </row>
    <row r="2119" spans="1:20" x14ac:dyDescent="0.25">
      <c r="A2119" s="49" t="str">
        <f t="shared" si="33"/>
        <v>41850ALL1_24Dually Enrolled</v>
      </c>
      <c r="B2119" s="7">
        <v>41850</v>
      </c>
      <c r="C2119">
        <v>24</v>
      </c>
      <c r="D2119" t="s">
        <v>16</v>
      </c>
      <c r="E2119">
        <v>1.2030924999999999</v>
      </c>
      <c r="F2119">
        <v>1.2119086999999999</v>
      </c>
      <c r="G2119">
        <v>1</v>
      </c>
      <c r="H2119">
        <v>4123.665</v>
      </c>
      <c r="I2119">
        <v>40522.686999999998</v>
      </c>
      <c r="J2119">
        <v>74.925190000000001</v>
      </c>
      <c r="M2119">
        <v>2.8117099999999999E-2</v>
      </c>
      <c r="N2119" s="49">
        <v>-8.8161999999999997E-3</v>
      </c>
      <c r="O2119" s="49">
        <v>-4.480609E-2</v>
      </c>
      <c r="P2119" s="49">
        <v>-2.3718260000000001E-2</v>
      </c>
      <c r="Q2119" s="49">
        <v>-8.8161999999999997E-3</v>
      </c>
      <c r="R2119" s="49">
        <v>6.0858600000000002E-3</v>
      </c>
      <c r="S2119" s="49">
        <v>2.717369E-2</v>
      </c>
      <c r="T2119" s="49" t="s">
        <v>92</v>
      </c>
    </row>
    <row r="2120" spans="1:20" x14ac:dyDescent="0.25">
      <c r="A2120" s="49" t="str">
        <f t="shared" si="33"/>
        <v>41850ALL1_13Dually Enrolled</v>
      </c>
      <c r="B2120" s="7">
        <v>41850</v>
      </c>
      <c r="C2120">
        <v>13</v>
      </c>
      <c r="D2120" t="s">
        <v>16</v>
      </c>
      <c r="E2120">
        <v>1.3714691000000001</v>
      </c>
      <c r="F2120">
        <v>1.3759115</v>
      </c>
      <c r="G2120">
        <v>1</v>
      </c>
      <c r="H2120">
        <v>4123.665</v>
      </c>
      <c r="I2120">
        <v>40522.686999999998</v>
      </c>
      <c r="J2120">
        <v>87.242580000000004</v>
      </c>
      <c r="M2120">
        <v>3.37468E-2</v>
      </c>
      <c r="N2120" s="49">
        <v>-4.4424E-3</v>
      </c>
      <c r="O2120" s="49">
        <v>-4.7638300000000001E-2</v>
      </c>
      <c r="P2120" s="49">
        <v>-2.2328199999999999E-2</v>
      </c>
      <c r="Q2120" s="49">
        <v>-4.4424E-3</v>
      </c>
      <c r="R2120" s="49">
        <v>1.3443399999999999E-2</v>
      </c>
      <c r="S2120" s="49">
        <v>3.8753500000000003E-2</v>
      </c>
      <c r="T2120" s="49" t="s">
        <v>92</v>
      </c>
    </row>
    <row r="2121" spans="1:20" x14ac:dyDescent="0.25">
      <c r="A2121" s="49" t="str">
        <f t="shared" si="33"/>
        <v>41850ALL1_11Dually Enrolled</v>
      </c>
      <c r="B2121" s="7">
        <v>41850</v>
      </c>
      <c r="C2121">
        <v>11</v>
      </c>
      <c r="D2121" t="s">
        <v>16</v>
      </c>
      <c r="E2121">
        <v>1.0119638</v>
      </c>
      <c r="F2121">
        <v>0.9679238</v>
      </c>
      <c r="G2121">
        <v>1</v>
      </c>
      <c r="H2121" s="49">
        <v>4123.665</v>
      </c>
      <c r="I2121" s="49">
        <v>40522.686999999998</v>
      </c>
      <c r="J2121">
        <v>80.283389999999997</v>
      </c>
      <c r="M2121">
        <v>2.39831E-2</v>
      </c>
      <c r="N2121" s="49">
        <v>4.4040000000000003E-2</v>
      </c>
      <c r="O2121" s="49">
        <v>1.334163E-2</v>
      </c>
      <c r="P2121" s="49">
        <v>3.1328960000000003E-2</v>
      </c>
      <c r="Q2121" s="49">
        <v>4.4040000000000003E-2</v>
      </c>
      <c r="R2121" s="49">
        <v>5.6751040000000003E-2</v>
      </c>
      <c r="S2121" s="49">
        <v>7.4738369999999998E-2</v>
      </c>
      <c r="T2121" s="49" t="s">
        <v>92</v>
      </c>
    </row>
    <row r="2122" spans="1:20" x14ac:dyDescent="0.25">
      <c r="A2122" s="49" t="str">
        <f t="shared" si="33"/>
        <v>41850ALL1_1Dually Enrolled</v>
      </c>
      <c r="B2122" s="7">
        <v>41850</v>
      </c>
      <c r="C2122">
        <v>1</v>
      </c>
      <c r="D2122" t="s">
        <v>16</v>
      </c>
      <c r="E2122">
        <v>0.95107076000000002</v>
      </c>
      <c r="F2122">
        <v>0.99463029000000003</v>
      </c>
      <c r="G2122">
        <v>1</v>
      </c>
      <c r="H2122" s="49">
        <v>4123.665</v>
      </c>
      <c r="I2122" s="49">
        <v>40522.686999999998</v>
      </c>
      <c r="J2122">
        <v>75.101879999999994</v>
      </c>
      <c r="M2122">
        <v>2.3928899999999999E-2</v>
      </c>
      <c r="N2122" s="49">
        <v>-4.3559529999999999E-2</v>
      </c>
      <c r="O2122" s="49">
        <v>-7.4188519999999994E-2</v>
      </c>
      <c r="P2122" s="49">
        <v>-5.6241850000000003E-2</v>
      </c>
      <c r="Q2122" s="49">
        <v>-4.3559529999999999E-2</v>
      </c>
      <c r="R2122" s="49">
        <v>-3.0877209999999999E-2</v>
      </c>
      <c r="S2122" s="49">
        <v>-1.2930540000000001E-2</v>
      </c>
      <c r="T2122" s="49" t="s">
        <v>92</v>
      </c>
    </row>
    <row r="2123" spans="1:20" x14ac:dyDescent="0.25">
      <c r="A2123" s="49" t="str">
        <f t="shared" si="33"/>
        <v>41850ALL1_3Dually Enrolled</v>
      </c>
      <c r="B2123" s="7">
        <v>41850</v>
      </c>
      <c r="C2123">
        <v>3</v>
      </c>
      <c r="D2123" t="s">
        <v>16</v>
      </c>
      <c r="E2123">
        <v>0.71837556000000002</v>
      </c>
      <c r="F2123">
        <v>0.73756935000000001</v>
      </c>
      <c r="G2123">
        <v>1</v>
      </c>
      <c r="H2123" s="49">
        <v>4123.665</v>
      </c>
      <c r="I2123" s="49">
        <v>40522.686999999998</v>
      </c>
      <c r="J2123">
        <v>72.299779999999998</v>
      </c>
      <c r="M2123">
        <v>1.7572399999999998E-2</v>
      </c>
      <c r="N2123" s="49">
        <v>-1.9193789999999999E-2</v>
      </c>
      <c r="O2123" s="49">
        <v>-4.1686460000000002E-2</v>
      </c>
      <c r="P2123" s="49">
        <v>-2.850716E-2</v>
      </c>
      <c r="Q2123" s="49">
        <v>-1.9193789999999999E-2</v>
      </c>
      <c r="R2123" s="49">
        <v>-9.8804199999999991E-3</v>
      </c>
      <c r="S2123" s="49">
        <v>3.2988800000000001E-3</v>
      </c>
      <c r="T2123" s="49" t="s">
        <v>92</v>
      </c>
    </row>
    <row r="2124" spans="1:20" x14ac:dyDescent="0.25">
      <c r="A2124" s="49" t="str">
        <f t="shared" si="33"/>
        <v>41850ALL1_23Dually Enrolled</v>
      </c>
      <c r="B2124" s="7">
        <v>41850</v>
      </c>
      <c r="C2124">
        <v>23</v>
      </c>
      <c r="D2124" t="s">
        <v>16</v>
      </c>
      <c r="E2124">
        <v>1.5552839000000001</v>
      </c>
      <c r="F2124">
        <v>1.5434935999999999</v>
      </c>
      <c r="G2124">
        <v>1</v>
      </c>
      <c r="H2124" s="49">
        <v>4123.665</v>
      </c>
      <c r="I2124" s="49">
        <v>40522.686999999998</v>
      </c>
      <c r="J2124">
        <v>77.475499999999997</v>
      </c>
      <c r="M2124">
        <v>3.3100299999999999E-2</v>
      </c>
      <c r="N2124" s="49">
        <v>1.17903E-2</v>
      </c>
      <c r="O2124" s="49">
        <v>-3.0578080000000001E-2</v>
      </c>
      <c r="P2124" s="49">
        <v>-5.7528600000000003E-3</v>
      </c>
      <c r="Q2124" s="49">
        <v>1.17903E-2</v>
      </c>
      <c r="R2124" s="49">
        <v>2.9333459999999999E-2</v>
      </c>
      <c r="S2124" s="49">
        <v>5.4158680000000001E-2</v>
      </c>
      <c r="T2124" s="49" t="s">
        <v>92</v>
      </c>
    </row>
    <row r="2125" spans="1:20" x14ac:dyDescent="0.25">
      <c r="A2125" s="49" t="str">
        <f t="shared" si="33"/>
        <v>41850ALL1_22Dually Enrolled</v>
      </c>
      <c r="B2125" s="7">
        <v>41850</v>
      </c>
      <c r="C2125">
        <v>22</v>
      </c>
      <c r="D2125" t="s">
        <v>16</v>
      </c>
      <c r="E2125">
        <v>1.9300653000000001</v>
      </c>
      <c r="F2125">
        <v>1.9288113</v>
      </c>
      <c r="G2125">
        <v>1</v>
      </c>
      <c r="H2125" s="49">
        <v>4123.665</v>
      </c>
      <c r="I2125" s="49">
        <v>40522.686999999998</v>
      </c>
      <c r="J2125">
        <v>80.363950000000003</v>
      </c>
      <c r="M2125">
        <v>3.7809700000000002E-2</v>
      </c>
      <c r="N2125" s="49">
        <v>1.2539999999999999E-3</v>
      </c>
      <c r="O2125" s="49">
        <v>-4.7142419999999997E-2</v>
      </c>
      <c r="P2125" s="49">
        <v>-1.8785139999999999E-2</v>
      </c>
      <c r="Q2125" s="49">
        <v>1.2539999999999999E-3</v>
      </c>
      <c r="R2125" s="49">
        <v>2.1293139999999999E-2</v>
      </c>
      <c r="S2125" s="49">
        <v>4.9650420000000001E-2</v>
      </c>
      <c r="T2125" s="49" t="s">
        <v>92</v>
      </c>
    </row>
    <row r="2126" spans="1:20" x14ac:dyDescent="0.25">
      <c r="A2126" s="49" t="str">
        <f t="shared" si="33"/>
        <v>41850ALL1_15Dually Enrolled</v>
      </c>
      <c r="B2126" s="7">
        <v>41850</v>
      </c>
      <c r="C2126">
        <v>15</v>
      </c>
      <c r="D2126" t="s">
        <v>16</v>
      </c>
      <c r="E2126">
        <v>1.7145706999999999</v>
      </c>
      <c r="F2126">
        <v>1.7085223</v>
      </c>
      <c r="G2126">
        <v>1</v>
      </c>
      <c r="H2126" s="49">
        <v>4123.665</v>
      </c>
      <c r="I2126" s="49">
        <v>40522.686999999998</v>
      </c>
      <c r="J2126">
        <v>91.737939999999995</v>
      </c>
      <c r="M2126">
        <v>3.9767999999999998E-2</v>
      </c>
      <c r="N2126" s="49">
        <v>6.0483999999999998E-3</v>
      </c>
      <c r="O2126" s="49">
        <v>-4.4854640000000001E-2</v>
      </c>
      <c r="P2126" s="49">
        <v>-1.5028639999999999E-2</v>
      </c>
      <c r="Q2126" s="49">
        <v>6.0483999999999998E-3</v>
      </c>
      <c r="R2126" s="49">
        <v>2.7125440000000001E-2</v>
      </c>
      <c r="S2126" s="49">
        <v>5.6951439999999999E-2</v>
      </c>
      <c r="T2126" s="49" t="s">
        <v>92</v>
      </c>
    </row>
    <row r="2127" spans="1:20" x14ac:dyDescent="0.25">
      <c r="A2127" s="49" t="str">
        <f t="shared" si="33"/>
        <v>41850ALL1_21Dually Enrolled</v>
      </c>
      <c r="B2127" s="7">
        <v>41850</v>
      </c>
      <c r="C2127">
        <v>21</v>
      </c>
      <c r="D2127" t="s">
        <v>16</v>
      </c>
      <c r="E2127">
        <v>2.0937074</v>
      </c>
      <c r="F2127">
        <v>2.1160374000000002</v>
      </c>
      <c r="G2127">
        <v>1</v>
      </c>
      <c r="H2127" s="49">
        <v>4123.665</v>
      </c>
      <c r="I2127" s="49">
        <v>40522.686999999998</v>
      </c>
      <c r="J2127">
        <v>83.817080000000004</v>
      </c>
      <c r="M2127">
        <v>3.9903899999999999E-2</v>
      </c>
      <c r="N2127" s="49">
        <v>-2.2329999999999999E-2</v>
      </c>
      <c r="O2127" s="49">
        <v>-7.3406990000000005E-2</v>
      </c>
      <c r="P2127" s="49">
        <v>-4.3479070000000002E-2</v>
      </c>
      <c r="Q2127" s="49">
        <v>-2.2329999999999999E-2</v>
      </c>
      <c r="R2127" s="49">
        <v>-1.18093E-3</v>
      </c>
      <c r="S2127" s="49">
        <v>2.874699E-2</v>
      </c>
      <c r="T2127" s="49" t="s">
        <v>92</v>
      </c>
    </row>
    <row r="2128" spans="1:20" x14ac:dyDescent="0.25">
      <c r="A2128" s="49" t="str">
        <f t="shared" si="33"/>
        <v>41850ALL1_14Dually Enrolled</v>
      </c>
      <c r="B2128" s="7">
        <v>41850</v>
      </c>
      <c r="C2128">
        <v>14</v>
      </c>
      <c r="D2128" t="s">
        <v>16</v>
      </c>
      <c r="E2128">
        <v>1.5551526</v>
      </c>
      <c r="F2128">
        <v>1.5605944</v>
      </c>
      <c r="G2128">
        <v>1</v>
      </c>
      <c r="H2128" s="49">
        <v>4123.665</v>
      </c>
      <c r="I2128" s="49">
        <v>40522.686999999998</v>
      </c>
      <c r="J2128">
        <v>89.676919999999996</v>
      </c>
      <c r="M2128">
        <v>3.7310900000000001E-2</v>
      </c>
      <c r="N2128" s="49">
        <v>-5.4418000000000001E-3</v>
      </c>
      <c r="O2128" s="49">
        <v>-5.3199749999999997E-2</v>
      </c>
      <c r="P2128" s="49">
        <v>-2.5216579999999999E-2</v>
      </c>
      <c r="Q2128" s="49">
        <v>-5.4418000000000001E-3</v>
      </c>
      <c r="R2128" s="49">
        <v>1.433298E-2</v>
      </c>
      <c r="S2128" s="49">
        <v>4.2316149999999997E-2</v>
      </c>
      <c r="T2128" s="49" t="s">
        <v>92</v>
      </c>
    </row>
    <row r="2129" spans="1:20" x14ac:dyDescent="0.25">
      <c r="A2129" s="49" t="str">
        <f t="shared" si="33"/>
        <v>41850ALL1_17Dually Enrolled</v>
      </c>
      <c r="B2129" s="7">
        <v>41850</v>
      </c>
      <c r="C2129">
        <v>17</v>
      </c>
      <c r="D2129" t="s">
        <v>16</v>
      </c>
      <c r="E2129">
        <v>2.1593711</v>
      </c>
      <c r="F2129">
        <v>2.1518451000000001</v>
      </c>
      <c r="G2129">
        <v>1</v>
      </c>
      <c r="H2129" s="49">
        <v>4123.665</v>
      </c>
      <c r="I2129" s="49">
        <v>40522.686999999998</v>
      </c>
      <c r="J2129">
        <v>94.52637</v>
      </c>
      <c r="M2129">
        <v>4.5243400000000003E-2</v>
      </c>
      <c r="N2129" s="49">
        <v>7.5259999999999997E-3</v>
      </c>
      <c r="O2129" s="49">
        <v>-5.0385550000000001E-2</v>
      </c>
      <c r="P2129" s="49">
        <v>-1.6452999999999999E-2</v>
      </c>
      <c r="Q2129" s="49">
        <v>7.5259999999999997E-3</v>
      </c>
      <c r="R2129" s="49">
        <v>3.1504999999999998E-2</v>
      </c>
      <c r="S2129" s="49">
        <v>6.5437549999999997E-2</v>
      </c>
      <c r="T2129" s="49" t="s">
        <v>92</v>
      </c>
    </row>
    <row r="2130" spans="1:20" x14ac:dyDescent="0.25">
      <c r="A2130" s="49" t="str">
        <f t="shared" si="33"/>
        <v>41850ALL1_8Dually Enrolled</v>
      </c>
      <c r="B2130" s="7">
        <v>41850</v>
      </c>
      <c r="C2130">
        <v>8</v>
      </c>
      <c r="D2130" t="s">
        <v>16</v>
      </c>
      <c r="E2130">
        <v>0.8016141</v>
      </c>
      <c r="F2130">
        <v>0.79079980999999999</v>
      </c>
      <c r="G2130">
        <v>1</v>
      </c>
      <c r="H2130" s="49">
        <v>4123.665</v>
      </c>
      <c r="I2130" s="49">
        <v>40522.686999999998</v>
      </c>
      <c r="J2130">
        <v>70.092969999999994</v>
      </c>
      <c r="M2130">
        <v>1.7697899999999999E-2</v>
      </c>
      <c r="N2130" s="49">
        <v>1.0814290000000001E-2</v>
      </c>
      <c r="O2130" s="49">
        <v>-1.183902E-2</v>
      </c>
      <c r="P2130" s="49">
        <v>1.4344E-3</v>
      </c>
      <c r="Q2130" s="49">
        <v>1.0814290000000001E-2</v>
      </c>
      <c r="R2130" s="49">
        <v>2.0194179999999999E-2</v>
      </c>
      <c r="S2130" s="49">
        <v>3.34676E-2</v>
      </c>
      <c r="T2130" s="49" t="s">
        <v>92</v>
      </c>
    </row>
    <row r="2131" spans="1:20" x14ac:dyDescent="0.25">
      <c r="A2131" s="49" t="str">
        <f t="shared" si="33"/>
        <v>41850ALL1_20Dually Enrolled</v>
      </c>
      <c r="B2131" s="7">
        <v>41850</v>
      </c>
      <c r="C2131">
        <v>20</v>
      </c>
      <c r="D2131" t="s">
        <v>16</v>
      </c>
      <c r="E2131">
        <v>2.255538</v>
      </c>
      <c r="F2131">
        <v>2.234226</v>
      </c>
      <c r="G2131">
        <v>1</v>
      </c>
      <c r="H2131" s="49">
        <v>4123.665</v>
      </c>
      <c r="I2131" s="49">
        <v>40522.686999999998</v>
      </c>
      <c r="J2131">
        <v>88.450329999999994</v>
      </c>
      <c r="M2131">
        <v>4.22067E-2</v>
      </c>
      <c r="N2131" s="49">
        <v>2.1312000000000001E-2</v>
      </c>
      <c r="O2131" s="49">
        <v>-3.2712579999999998E-2</v>
      </c>
      <c r="P2131" s="49">
        <v>-1.05755E-3</v>
      </c>
      <c r="Q2131" s="49">
        <v>2.1312000000000001E-2</v>
      </c>
      <c r="R2131" s="49">
        <v>4.368155E-2</v>
      </c>
      <c r="S2131" s="49">
        <v>7.533658E-2</v>
      </c>
      <c r="T2131" s="49" t="s">
        <v>92</v>
      </c>
    </row>
    <row r="2132" spans="1:20" x14ac:dyDescent="0.25">
      <c r="A2132" s="49" t="str">
        <f t="shared" si="33"/>
        <v>41850ALL1_5Dually Enrolled</v>
      </c>
      <c r="B2132" s="7">
        <v>41850</v>
      </c>
      <c r="C2132">
        <v>5</v>
      </c>
      <c r="D2132" t="s">
        <v>16</v>
      </c>
      <c r="E2132">
        <v>0.64175530000000003</v>
      </c>
      <c r="F2132">
        <v>0.64678837</v>
      </c>
      <c r="G2132">
        <v>1</v>
      </c>
      <c r="H2132" s="49">
        <v>4123.665</v>
      </c>
      <c r="I2132" s="49">
        <v>40522.686999999998</v>
      </c>
      <c r="J2132">
        <v>70.087459999999993</v>
      </c>
      <c r="M2132">
        <v>1.4781300000000001E-2</v>
      </c>
      <c r="N2132" s="49">
        <v>-5.0330699999999997E-3</v>
      </c>
      <c r="O2132" s="49">
        <v>-2.395313E-2</v>
      </c>
      <c r="P2132" s="49">
        <v>-1.2867160000000001E-2</v>
      </c>
      <c r="Q2132" s="49">
        <v>-5.0330699999999997E-3</v>
      </c>
      <c r="R2132" s="49">
        <v>2.80102E-3</v>
      </c>
      <c r="S2132" s="49">
        <v>1.388699E-2</v>
      </c>
      <c r="T2132" s="49" t="s">
        <v>92</v>
      </c>
    </row>
    <row r="2133" spans="1:20" x14ac:dyDescent="0.25">
      <c r="A2133" s="49" t="str">
        <f t="shared" si="33"/>
        <v>41850ALL1_6Dually Enrolled</v>
      </c>
      <c r="B2133" s="7">
        <v>41850</v>
      </c>
      <c r="C2133">
        <v>6</v>
      </c>
      <c r="D2133" t="s">
        <v>16</v>
      </c>
      <c r="E2133">
        <v>0.64520023999999998</v>
      </c>
      <c r="F2133">
        <v>0.66619269999999997</v>
      </c>
      <c r="G2133">
        <v>1</v>
      </c>
      <c r="H2133" s="49">
        <v>4123.665</v>
      </c>
      <c r="I2133" s="49">
        <v>40522.686999999998</v>
      </c>
      <c r="J2133">
        <v>69.098740000000006</v>
      </c>
      <c r="M2133">
        <v>1.4774900000000001E-2</v>
      </c>
      <c r="N2133" s="49">
        <v>-2.0992460000000001E-2</v>
      </c>
      <c r="O2133" s="49">
        <v>-3.9904330000000002E-2</v>
      </c>
      <c r="P2133" s="49">
        <v>-2.882316E-2</v>
      </c>
      <c r="Q2133" s="49">
        <v>-2.0992460000000001E-2</v>
      </c>
      <c r="R2133" s="49">
        <v>-1.316176E-2</v>
      </c>
      <c r="S2133" s="49">
        <v>-2.0805899999999998E-3</v>
      </c>
      <c r="T2133" s="49" t="s">
        <v>92</v>
      </c>
    </row>
    <row r="2134" spans="1:20" x14ac:dyDescent="0.25">
      <c r="A2134" s="49" t="str">
        <f t="shared" si="33"/>
        <v>41850ALL1_12Dually Enrolled</v>
      </c>
      <c r="B2134" s="7">
        <v>41850</v>
      </c>
      <c r="C2134">
        <v>12</v>
      </c>
      <c r="D2134" t="s">
        <v>16</v>
      </c>
      <c r="E2134">
        <v>1.1657545</v>
      </c>
      <c r="F2134">
        <v>1.2245406999999999</v>
      </c>
      <c r="G2134">
        <v>1</v>
      </c>
      <c r="H2134" s="49">
        <v>4123.665</v>
      </c>
      <c r="I2134" s="49">
        <v>40522.686999999998</v>
      </c>
      <c r="J2134">
        <v>83.812420000000003</v>
      </c>
      <c r="M2134">
        <v>2.9770100000000001E-2</v>
      </c>
      <c r="N2134" s="49">
        <v>-5.8786199999999997E-2</v>
      </c>
      <c r="O2134" s="49">
        <v>-9.6891930000000001E-2</v>
      </c>
      <c r="P2134" s="49">
        <v>-7.4564350000000001E-2</v>
      </c>
      <c r="Q2134" s="49">
        <v>-5.8786199999999997E-2</v>
      </c>
      <c r="R2134" s="49">
        <v>-4.3008049999999999E-2</v>
      </c>
      <c r="S2134" s="49">
        <v>-2.0680469999999999E-2</v>
      </c>
      <c r="T2134" s="49" t="s">
        <v>92</v>
      </c>
    </row>
    <row r="2135" spans="1:20" x14ac:dyDescent="0.25">
      <c r="A2135" s="49" t="str">
        <f t="shared" si="33"/>
        <v>41850ALL1_9Dually Enrolled</v>
      </c>
      <c r="B2135" s="7">
        <v>41850</v>
      </c>
      <c r="C2135">
        <v>9</v>
      </c>
      <c r="D2135" t="s">
        <v>16</v>
      </c>
      <c r="E2135">
        <v>0.83106066000000001</v>
      </c>
      <c r="F2135">
        <v>0.85256796999999995</v>
      </c>
      <c r="G2135">
        <v>1</v>
      </c>
      <c r="H2135" s="49">
        <v>4123.665</v>
      </c>
      <c r="I2135" s="49">
        <v>40522.686999999998</v>
      </c>
      <c r="J2135">
        <v>72.798919999999995</v>
      </c>
      <c r="M2135">
        <v>1.9388800000000001E-2</v>
      </c>
      <c r="N2135" s="49">
        <v>-2.1507310000000002E-2</v>
      </c>
      <c r="O2135" s="49">
        <v>-4.632497E-2</v>
      </c>
      <c r="P2135" s="49">
        <v>-3.1783369999999998E-2</v>
      </c>
      <c r="Q2135" s="49">
        <v>-2.1507310000000002E-2</v>
      </c>
      <c r="R2135" s="49">
        <v>-1.123125E-2</v>
      </c>
      <c r="S2135" s="49">
        <v>3.3103500000000001E-3</v>
      </c>
      <c r="T2135" s="49" t="s">
        <v>92</v>
      </c>
    </row>
    <row r="2136" spans="1:20" x14ac:dyDescent="0.25">
      <c r="A2136" s="49" t="str">
        <f t="shared" si="33"/>
        <v>41850ALL1_16Dually Enrolled</v>
      </c>
      <c r="B2136" s="7">
        <v>41850</v>
      </c>
      <c r="C2136">
        <v>16</v>
      </c>
      <c r="D2136" t="s">
        <v>16</v>
      </c>
      <c r="E2136">
        <v>1.9460297</v>
      </c>
      <c r="F2136">
        <v>1.9449175999999999</v>
      </c>
      <c r="G2136">
        <v>1</v>
      </c>
      <c r="H2136" s="49">
        <v>4123.665</v>
      </c>
      <c r="I2136" s="49">
        <v>40522.686999999998</v>
      </c>
      <c r="J2136">
        <v>94.074029999999993</v>
      </c>
      <c r="M2136">
        <v>4.31741E-2</v>
      </c>
      <c r="N2136" s="49">
        <v>1.1121E-3</v>
      </c>
      <c r="O2136" s="49">
        <v>-5.4150749999999997E-2</v>
      </c>
      <c r="P2136" s="49">
        <v>-2.1770169999999998E-2</v>
      </c>
      <c r="Q2136" s="49">
        <v>1.1121E-3</v>
      </c>
      <c r="R2136" s="49">
        <v>2.3994370000000001E-2</v>
      </c>
      <c r="S2136" s="49">
        <v>5.637495E-2</v>
      </c>
      <c r="T2136" s="49" t="s">
        <v>92</v>
      </c>
    </row>
    <row r="2137" spans="1:20" x14ac:dyDescent="0.25">
      <c r="A2137" s="49" t="str">
        <f t="shared" si="33"/>
        <v>41850ALL1_10Dually Enrolled</v>
      </c>
      <c r="B2137" s="7">
        <v>41850</v>
      </c>
      <c r="C2137">
        <v>10</v>
      </c>
      <c r="D2137" t="s">
        <v>16</v>
      </c>
      <c r="E2137">
        <v>0.90344261000000003</v>
      </c>
      <c r="F2137">
        <v>0.91166265000000002</v>
      </c>
      <c r="G2137">
        <v>1</v>
      </c>
      <c r="H2137" s="49">
        <v>4123.665</v>
      </c>
      <c r="I2137" s="49">
        <v>40522.686999999998</v>
      </c>
      <c r="J2137">
        <v>76.598489999999998</v>
      </c>
      <c r="M2137">
        <v>2.1788499999999999E-2</v>
      </c>
      <c r="N2137" s="49">
        <v>-8.2200399999999996E-3</v>
      </c>
      <c r="O2137" s="49">
        <v>-3.610932E-2</v>
      </c>
      <c r="P2137" s="49">
        <v>-1.9767940000000001E-2</v>
      </c>
      <c r="Q2137" s="49">
        <v>-8.2200399999999996E-3</v>
      </c>
      <c r="R2137" s="49">
        <v>3.3278700000000001E-3</v>
      </c>
      <c r="S2137" s="49">
        <v>1.9669240000000001E-2</v>
      </c>
      <c r="T2137" s="49" t="s">
        <v>92</v>
      </c>
    </row>
    <row r="2138" spans="1:20" x14ac:dyDescent="0.25">
      <c r="A2138" s="49" t="str">
        <f t="shared" si="33"/>
        <v>41850ALL2_20Dually Enrolled</v>
      </c>
      <c r="B2138" s="7">
        <v>41850</v>
      </c>
      <c r="C2138">
        <v>20</v>
      </c>
      <c r="D2138" t="s">
        <v>16</v>
      </c>
      <c r="E2138">
        <v>2.255538</v>
      </c>
      <c r="F2138">
        <v>2.2446212000000001</v>
      </c>
      <c r="G2138">
        <v>2</v>
      </c>
      <c r="H2138" s="49">
        <v>4117.6229999999996</v>
      </c>
      <c r="I2138" s="49">
        <v>40522.686999999998</v>
      </c>
      <c r="J2138">
        <v>88.450329999999994</v>
      </c>
      <c r="M2138">
        <v>4.2692300000000002E-2</v>
      </c>
      <c r="N2138" s="49">
        <v>1.0916800000000001E-2</v>
      </c>
      <c r="O2138" s="49">
        <v>-4.3729339999999998E-2</v>
      </c>
      <c r="P2138" s="49">
        <v>-1.1710119999999999E-2</v>
      </c>
      <c r="Q2138" s="49">
        <v>1.0916800000000001E-2</v>
      </c>
      <c r="R2138" s="49">
        <v>3.3543719999999999E-2</v>
      </c>
      <c r="S2138" s="49">
        <v>6.556294E-2</v>
      </c>
      <c r="T2138" s="49" t="s">
        <v>92</v>
      </c>
    </row>
    <row r="2139" spans="1:20" x14ac:dyDescent="0.25">
      <c r="A2139" s="49" t="str">
        <f t="shared" si="33"/>
        <v>41850ALL2_17Dually Enrolled</v>
      </c>
      <c r="B2139" s="7">
        <v>41850</v>
      </c>
      <c r="C2139">
        <v>17</v>
      </c>
      <c r="D2139" t="s">
        <v>16</v>
      </c>
      <c r="E2139">
        <v>2.1593711</v>
      </c>
      <c r="F2139">
        <v>2.1750411999999999</v>
      </c>
      <c r="G2139">
        <v>2</v>
      </c>
      <c r="H2139" s="49">
        <v>4117.6229999999996</v>
      </c>
      <c r="I2139" s="49">
        <v>40522.686999999998</v>
      </c>
      <c r="J2139">
        <v>94.52637</v>
      </c>
      <c r="M2139">
        <v>4.5587700000000002E-2</v>
      </c>
      <c r="N2139" s="49">
        <v>-1.5670099999999999E-2</v>
      </c>
      <c r="O2139" s="49">
        <v>-7.4022359999999995E-2</v>
      </c>
      <c r="P2139" s="49">
        <v>-3.9831579999999998E-2</v>
      </c>
      <c r="Q2139" s="49">
        <v>-1.5670099999999999E-2</v>
      </c>
      <c r="R2139" s="49">
        <v>8.4913799999999998E-3</v>
      </c>
      <c r="S2139" s="49">
        <v>4.2682159999999997E-2</v>
      </c>
      <c r="T2139" s="49" t="s">
        <v>92</v>
      </c>
    </row>
    <row r="2140" spans="1:20" x14ac:dyDescent="0.25">
      <c r="A2140" s="49" t="str">
        <f t="shared" si="33"/>
        <v>41850ALL2_13Dually Enrolled</v>
      </c>
      <c r="B2140" s="7">
        <v>41850</v>
      </c>
      <c r="C2140">
        <v>13</v>
      </c>
      <c r="D2140" t="s">
        <v>16</v>
      </c>
      <c r="E2140">
        <v>1.3714691000000001</v>
      </c>
      <c r="F2140">
        <v>1.4403442</v>
      </c>
      <c r="G2140">
        <v>2</v>
      </c>
      <c r="H2140" s="49">
        <v>4117.6229999999996</v>
      </c>
      <c r="I2140" s="49">
        <v>40522.686999999998</v>
      </c>
      <c r="J2140">
        <v>87.242580000000004</v>
      </c>
      <c r="M2140">
        <v>3.4680500000000003E-2</v>
      </c>
      <c r="N2140" s="49">
        <v>-6.8875099999999995E-2</v>
      </c>
      <c r="O2140" s="49">
        <v>-0.11326614</v>
      </c>
      <c r="P2140" s="49">
        <v>-8.7255760000000002E-2</v>
      </c>
      <c r="Q2140" s="49">
        <v>-6.8875099999999995E-2</v>
      </c>
      <c r="R2140" s="49">
        <v>-5.049443E-2</v>
      </c>
      <c r="S2140" s="49">
        <v>-2.4484059999999998E-2</v>
      </c>
      <c r="T2140" s="49" t="s">
        <v>92</v>
      </c>
    </row>
    <row r="2141" spans="1:20" x14ac:dyDescent="0.25">
      <c r="A2141" s="49" t="str">
        <f t="shared" si="33"/>
        <v>41850ALL2_5Dually Enrolled</v>
      </c>
      <c r="B2141" s="7">
        <v>41850</v>
      </c>
      <c r="C2141">
        <v>5</v>
      </c>
      <c r="D2141" t="s">
        <v>16</v>
      </c>
      <c r="E2141">
        <v>0.64175530000000003</v>
      </c>
      <c r="F2141">
        <v>0.63620606999999996</v>
      </c>
      <c r="G2141">
        <v>2</v>
      </c>
      <c r="H2141" s="49">
        <v>4117.6229999999996</v>
      </c>
      <c r="I2141" s="49">
        <v>40522.686999999998</v>
      </c>
      <c r="J2141">
        <v>70.087459999999993</v>
      </c>
      <c r="M2141">
        <v>1.45921E-2</v>
      </c>
      <c r="N2141" s="49">
        <v>5.5492299999999996E-3</v>
      </c>
      <c r="O2141" s="49">
        <v>-1.312866E-2</v>
      </c>
      <c r="P2141" s="49">
        <v>-2.1845800000000002E-3</v>
      </c>
      <c r="Q2141" s="49">
        <v>5.5492299999999996E-3</v>
      </c>
      <c r="R2141" s="49">
        <v>1.3283039999999999E-2</v>
      </c>
      <c r="S2141" s="49">
        <v>2.4227120000000001E-2</v>
      </c>
      <c r="T2141" s="49" t="s">
        <v>92</v>
      </c>
    </row>
    <row r="2142" spans="1:20" x14ac:dyDescent="0.25">
      <c r="A2142" s="49" t="str">
        <f t="shared" si="33"/>
        <v>41850ALL2_11Dually Enrolled</v>
      </c>
      <c r="B2142" s="7">
        <v>41850</v>
      </c>
      <c r="C2142">
        <v>11</v>
      </c>
      <c r="D2142" t="s">
        <v>16</v>
      </c>
      <c r="E2142">
        <v>1.0119638</v>
      </c>
      <c r="F2142">
        <v>0.96861682000000004</v>
      </c>
      <c r="G2142">
        <v>2</v>
      </c>
      <c r="H2142" s="49">
        <v>4117.6229999999996</v>
      </c>
      <c r="I2142" s="49">
        <v>40522.686999999998</v>
      </c>
      <c r="J2142">
        <v>80.283389999999997</v>
      </c>
      <c r="M2142">
        <v>2.4742400000000001E-2</v>
      </c>
      <c r="N2142" s="49">
        <v>4.334698E-2</v>
      </c>
      <c r="O2142" s="49">
        <v>1.167671E-2</v>
      </c>
      <c r="P2142" s="49">
        <v>3.0233510000000002E-2</v>
      </c>
      <c r="Q2142" s="49">
        <v>4.334698E-2</v>
      </c>
      <c r="R2142" s="49">
        <v>5.6460450000000002E-2</v>
      </c>
      <c r="S2142" s="49">
        <v>7.5017249999999994E-2</v>
      </c>
      <c r="T2142" s="49" t="s">
        <v>92</v>
      </c>
    </row>
    <row r="2143" spans="1:20" x14ac:dyDescent="0.25">
      <c r="A2143" s="49" t="str">
        <f t="shared" si="33"/>
        <v>41850ALL2_18Dually Enrolled</v>
      </c>
      <c r="B2143" s="7">
        <v>41850</v>
      </c>
      <c r="C2143">
        <v>18</v>
      </c>
      <c r="D2143" t="s">
        <v>16</v>
      </c>
      <c r="E2143">
        <v>2.3267717000000001</v>
      </c>
      <c r="F2143">
        <v>2.3047048999999999</v>
      </c>
      <c r="G2143">
        <v>2</v>
      </c>
      <c r="H2143" s="49">
        <v>4117.6229999999996</v>
      </c>
      <c r="I2143" s="49">
        <v>40522.686999999998</v>
      </c>
      <c r="J2143">
        <v>93.569659999999999</v>
      </c>
      <c r="M2143">
        <v>4.6365200000000002E-2</v>
      </c>
      <c r="N2143" s="49">
        <v>2.2066800000000001E-2</v>
      </c>
      <c r="O2143" s="49">
        <v>-3.728066E-2</v>
      </c>
      <c r="P2143" s="49">
        <v>-2.5067599999999998E-3</v>
      </c>
      <c r="Q2143" s="49">
        <v>2.2066800000000001E-2</v>
      </c>
      <c r="R2143" s="49">
        <v>4.6640359999999999E-2</v>
      </c>
      <c r="S2143" s="49">
        <v>8.1414260000000002E-2</v>
      </c>
      <c r="T2143" s="49" t="s">
        <v>92</v>
      </c>
    </row>
    <row r="2144" spans="1:20" x14ac:dyDescent="0.25">
      <c r="A2144" s="49" t="str">
        <f t="shared" si="33"/>
        <v>41850ALL2_19Dually Enrolled</v>
      </c>
      <c r="B2144" s="7">
        <v>41850</v>
      </c>
      <c r="C2144">
        <v>19</v>
      </c>
      <c r="D2144" t="s">
        <v>16</v>
      </c>
      <c r="E2144">
        <v>2.3427614999999999</v>
      </c>
      <c r="F2144">
        <v>2.3387981999999998</v>
      </c>
      <c r="G2144">
        <v>2</v>
      </c>
      <c r="H2144" s="49">
        <v>4117.6229999999996</v>
      </c>
      <c r="I2144" s="49">
        <v>40522.686999999998</v>
      </c>
      <c r="J2144">
        <v>91.938980000000001</v>
      </c>
      <c r="M2144">
        <v>4.52421E-2</v>
      </c>
      <c r="N2144" s="49">
        <v>3.9633000000000003E-3</v>
      </c>
      <c r="O2144" s="49">
        <v>-5.3946590000000003E-2</v>
      </c>
      <c r="P2144" s="49">
        <v>-2.001501E-2</v>
      </c>
      <c r="Q2144" s="49">
        <v>3.9633000000000003E-3</v>
      </c>
      <c r="R2144" s="49">
        <v>2.7941609999999999E-2</v>
      </c>
      <c r="S2144" s="49">
        <v>6.1873190000000002E-2</v>
      </c>
      <c r="T2144" s="49" t="s">
        <v>92</v>
      </c>
    </row>
    <row r="2145" spans="1:20" x14ac:dyDescent="0.25">
      <c r="A2145" s="49" t="str">
        <f t="shared" si="33"/>
        <v>41850ALL2_2Dually Enrolled</v>
      </c>
      <c r="B2145" s="7">
        <v>41850</v>
      </c>
      <c r="C2145">
        <v>2</v>
      </c>
      <c r="D2145" t="s">
        <v>16</v>
      </c>
      <c r="E2145">
        <v>0.80980648</v>
      </c>
      <c r="F2145">
        <v>0.81079524999999997</v>
      </c>
      <c r="G2145">
        <v>2</v>
      </c>
      <c r="H2145" s="49">
        <v>4117.6229999999996</v>
      </c>
      <c r="I2145" s="49">
        <v>40522.686999999998</v>
      </c>
      <c r="J2145">
        <v>73.304820000000007</v>
      </c>
      <c r="M2145">
        <v>1.9690699999999998E-2</v>
      </c>
      <c r="N2145" s="49">
        <v>-9.8876999999999993E-4</v>
      </c>
      <c r="O2145" s="49">
        <v>-2.619287E-2</v>
      </c>
      <c r="P2145" s="49">
        <v>-1.142484E-2</v>
      </c>
      <c r="Q2145" s="49">
        <v>-9.8876999999999993E-4</v>
      </c>
      <c r="R2145" s="49">
        <v>9.4473000000000005E-3</v>
      </c>
      <c r="S2145" s="49">
        <v>2.421533E-2</v>
      </c>
      <c r="T2145" s="49" t="s">
        <v>92</v>
      </c>
    </row>
    <row r="2146" spans="1:20" x14ac:dyDescent="0.25">
      <c r="A2146" s="49" t="str">
        <f t="shared" si="33"/>
        <v>41850ALL2_21Dually Enrolled</v>
      </c>
      <c r="B2146" s="7">
        <v>41850</v>
      </c>
      <c r="C2146">
        <v>21</v>
      </c>
      <c r="D2146" t="s">
        <v>16</v>
      </c>
      <c r="E2146">
        <v>2.0937074</v>
      </c>
      <c r="F2146">
        <v>2.1066205999999998</v>
      </c>
      <c r="G2146">
        <v>2</v>
      </c>
      <c r="H2146" s="49">
        <v>4117.6229999999996</v>
      </c>
      <c r="I2146" s="49">
        <v>40522.686999999998</v>
      </c>
      <c r="J2146">
        <v>83.817080000000004</v>
      </c>
      <c r="M2146">
        <v>4.0210700000000002E-2</v>
      </c>
      <c r="N2146" s="49">
        <v>-1.29132E-2</v>
      </c>
      <c r="O2146" s="49">
        <v>-6.4382900000000007E-2</v>
      </c>
      <c r="P2146" s="49">
        <v>-3.4224869999999998E-2</v>
      </c>
      <c r="Q2146" s="49">
        <v>-1.29132E-2</v>
      </c>
      <c r="R2146" s="49">
        <v>8.3984699999999999E-3</v>
      </c>
      <c r="S2146" s="49">
        <v>3.85565E-2</v>
      </c>
      <c r="T2146" s="49" t="s">
        <v>92</v>
      </c>
    </row>
    <row r="2147" spans="1:20" x14ac:dyDescent="0.25">
      <c r="A2147" s="49" t="str">
        <f t="shared" si="33"/>
        <v>41850ALL2_3Dually Enrolled</v>
      </c>
      <c r="B2147" s="7">
        <v>41850</v>
      </c>
      <c r="C2147">
        <v>3</v>
      </c>
      <c r="D2147" t="s">
        <v>16</v>
      </c>
      <c r="E2147">
        <v>0.71837556000000002</v>
      </c>
      <c r="F2147">
        <v>0.71557086999999997</v>
      </c>
      <c r="G2147">
        <v>2</v>
      </c>
      <c r="H2147" s="49">
        <v>4117.6229999999996</v>
      </c>
      <c r="I2147" s="49">
        <v>40522.686999999998</v>
      </c>
      <c r="J2147">
        <v>72.299779999999998</v>
      </c>
      <c r="M2147">
        <v>1.7262400000000001E-2</v>
      </c>
      <c r="N2147" s="49">
        <v>2.8046899999999999E-3</v>
      </c>
      <c r="O2147" s="49">
        <v>-1.9291180000000002E-2</v>
      </c>
      <c r="P2147" s="49">
        <v>-6.3443800000000002E-3</v>
      </c>
      <c r="Q2147" s="49">
        <v>2.8046899999999999E-3</v>
      </c>
      <c r="R2147" s="49">
        <v>1.1953760000000001E-2</v>
      </c>
      <c r="S2147" s="49">
        <v>2.4900559999999999E-2</v>
      </c>
      <c r="T2147" s="49" t="s">
        <v>92</v>
      </c>
    </row>
    <row r="2148" spans="1:20" x14ac:dyDescent="0.25">
      <c r="A2148" s="49" t="str">
        <f t="shared" si="33"/>
        <v>41850ALL2_1Dually Enrolled</v>
      </c>
      <c r="B2148" s="7">
        <v>41850</v>
      </c>
      <c r="C2148">
        <v>1</v>
      </c>
      <c r="D2148" t="s">
        <v>16</v>
      </c>
      <c r="E2148">
        <v>0.95107076000000002</v>
      </c>
      <c r="F2148">
        <v>0.95043648999999997</v>
      </c>
      <c r="G2148">
        <v>2</v>
      </c>
      <c r="H2148" s="49">
        <v>4117.6229999999996</v>
      </c>
      <c r="I2148" s="49">
        <v>40522.686999999998</v>
      </c>
      <c r="J2148">
        <v>75.101879999999994</v>
      </c>
      <c r="M2148">
        <v>2.2894899999999999E-2</v>
      </c>
      <c r="N2148" s="49">
        <v>6.3427000000000004E-4</v>
      </c>
      <c r="O2148" s="49">
        <v>-2.8671200000000001E-2</v>
      </c>
      <c r="P2148" s="49">
        <v>-1.150003E-2</v>
      </c>
      <c r="Q2148" s="49">
        <v>6.3427000000000004E-4</v>
      </c>
      <c r="R2148" s="49">
        <v>1.276857E-2</v>
      </c>
      <c r="S2148" s="49">
        <v>2.9939739999999999E-2</v>
      </c>
      <c r="T2148" s="49" t="s">
        <v>92</v>
      </c>
    </row>
    <row r="2149" spans="1:20" x14ac:dyDescent="0.25">
      <c r="A2149" s="49" t="str">
        <f t="shared" si="33"/>
        <v>41850ALL2_16Dually Enrolled</v>
      </c>
      <c r="B2149" s="7">
        <v>41850</v>
      </c>
      <c r="C2149">
        <v>16</v>
      </c>
      <c r="D2149" t="s">
        <v>16</v>
      </c>
      <c r="E2149">
        <v>1.9460297</v>
      </c>
      <c r="F2149">
        <v>1.9484166999999999</v>
      </c>
      <c r="G2149">
        <v>2</v>
      </c>
      <c r="H2149" s="49">
        <v>4117.6229999999996</v>
      </c>
      <c r="I2149" s="49">
        <v>40522.686999999998</v>
      </c>
      <c r="J2149">
        <v>94.074029999999993</v>
      </c>
      <c r="M2149">
        <v>4.3624999999999997E-2</v>
      </c>
      <c r="N2149" s="49">
        <v>-2.3869999999999998E-3</v>
      </c>
      <c r="O2149" s="49">
        <v>-5.8227000000000001E-2</v>
      </c>
      <c r="P2149" s="49">
        <v>-2.550825E-2</v>
      </c>
      <c r="Q2149" s="49">
        <v>-2.3869999999999998E-3</v>
      </c>
      <c r="R2149" s="49">
        <v>2.0734249999999999E-2</v>
      </c>
      <c r="S2149" s="49">
        <v>5.3453000000000001E-2</v>
      </c>
      <c r="T2149" s="49" t="s">
        <v>92</v>
      </c>
    </row>
    <row r="2150" spans="1:20" x14ac:dyDescent="0.25">
      <c r="A2150" s="49" t="str">
        <f t="shared" si="33"/>
        <v>41850ALL2_15Dually Enrolled</v>
      </c>
      <c r="B2150" s="7">
        <v>41850</v>
      </c>
      <c r="C2150">
        <v>15</v>
      </c>
      <c r="D2150" t="s">
        <v>16</v>
      </c>
      <c r="E2150">
        <v>1.7145706999999999</v>
      </c>
      <c r="F2150">
        <v>1.7564804999999999</v>
      </c>
      <c r="G2150">
        <v>2</v>
      </c>
      <c r="H2150" s="49">
        <v>4117.6229999999996</v>
      </c>
      <c r="I2150" s="49">
        <v>40522.686999999998</v>
      </c>
      <c r="J2150">
        <v>91.737939999999995</v>
      </c>
      <c r="M2150">
        <v>4.0776800000000002E-2</v>
      </c>
      <c r="N2150" s="49">
        <v>-4.1909799999999997E-2</v>
      </c>
      <c r="O2150" s="49">
        <v>-9.4104099999999996E-2</v>
      </c>
      <c r="P2150" s="49">
        <v>-6.3521499999999995E-2</v>
      </c>
      <c r="Q2150" s="49">
        <v>-4.1909799999999997E-2</v>
      </c>
      <c r="R2150" s="49">
        <v>-2.0298099999999999E-2</v>
      </c>
      <c r="S2150" s="49">
        <v>1.02845E-2</v>
      </c>
      <c r="T2150" s="49" t="s">
        <v>92</v>
      </c>
    </row>
    <row r="2151" spans="1:20" x14ac:dyDescent="0.25">
      <c r="A2151" s="49" t="str">
        <f t="shared" si="33"/>
        <v>41850ALL2_23Dually Enrolled</v>
      </c>
      <c r="B2151" s="7">
        <v>41850</v>
      </c>
      <c r="C2151">
        <v>23</v>
      </c>
      <c r="D2151" t="s">
        <v>16</v>
      </c>
      <c r="E2151">
        <v>1.5552839000000001</v>
      </c>
      <c r="F2151">
        <v>1.5324397999999999</v>
      </c>
      <c r="G2151">
        <v>2</v>
      </c>
      <c r="H2151" s="49">
        <v>4117.6229999999996</v>
      </c>
      <c r="I2151" s="49">
        <v>40522.686999999998</v>
      </c>
      <c r="J2151">
        <v>77.475499999999997</v>
      </c>
      <c r="M2151">
        <v>3.3423799999999997E-2</v>
      </c>
      <c r="N2151" s="49">
        <v>2.2844099999999999E-2</v>
      </c>
      <c r="O2151" s="49">
        <v>-1.9938359999999999E-2</v>
      </c>
      <c r="P2151" s="49">
        <v>5.1294899999999996E-3</v>
      </c>
      <c r="Q2151" s="49">
        <v>2.2844099999999999E-2</v>
      </c>
      <c r="R2151" s="49">
        <v>4.0558709999999998E-2</v>
      </c>
      <c r="S2151" s="49">
        <v>6.562656E-2</v>
      </c>
      <c r="T2151" s="49" t="s">
        <v>92</v>
      </c>
    </row>
    <row r="2152" spans="1:20" x14ac:dyDescent="0.25">
      <c r="A2152" s="49" t="str">
        <f t="shared" si="33"/>
        <v>41850ALL2_9Dually Enrolled</v>
      </c>
      <c r="B2152" s="7">
        <v>41850</v>
      </c>
      <c r="C2152">
        <v>9</v>
      </c>
      <c r="D2152" t="s">
        <v>16</v>
      </c>
      <c r="E2152">
        <v>0.83106066000000001</v>
      </c>
      <c r="F2152">
        <v>0.84239624000000002</v>
      </c>
      <c r="G2152">
        <v>2</v>
      </c>
      <c r="H2152" s="49">
        <v>4117.6229999999996</v>
      </c>
      <c r="I2152" s="49">
        <v>40522.686999999998</v>
      </c>
      <c r="J2152">
        <v>72.798919999999995</v>
      </c>
      <c r="M2152">
        <v>1.9121800000000001E-2</v>
      </c>
      <c r="N2152" s="49">
        <v>-1.133558E-2</v>
      </c>
      <c r="O2152" s="49">
        <v>-3.581148E-2</v>
      </c>
      <c r="P2152" s="49">
        <v>-2.147013E-2</v>
      </c>
      <c r="Q2152" s="49">
        <v>-1.133558E-2</v>
      </c>
      <c r="R2152" s="49">
        <v>-1.2010300000000001E-3</v>
      </c>
      <c r="S2152" s="49">
        <v>1.314032E-2</v>
      </c>
      <c r="T2152" s="49" t="s">
        <v>92</v>
      </c>
    </row>
    <row r="2153" spans="1:20" x14ac:dyDescent="0.25">
      <c r="A2153" s="49" t="str">
        <f t="shared" si="33"/>
        <v>41850ALL2_24Dually Enrolled</v>
      </c>
      <c r="B2153" s="7">
        <v>41850</v>
      </c>
      <c r="C2153">
        <v>24</v>
      </c>
      <c r="D2153" t="s">
        <v>16</v>
      </c>
      <c r="E2153">
        <v>1.2030924999999999</v>
      </c>
      <c r="F2153">
        <v>1.1885702</v>
      </c>
      <c r="G2153">
        <v>2</v>
      </c>
      <c r="H2153" s="49">
        <v>4117.6229999999996</v>
      </c>
      <c r="I2153" s="49">
        <v>40522.686999999998</v>
      </c>
      <c r="J2153">
        <v>74.925190000000001</v>
      </c>
      <c r="M2153">
        <v>2.79615E-2</v>
      </c>
      <c r="N2153" s="49">
        <v>1.45223E-2</v>
      </c>
      <c r="O2153" s="49">
        <v>-2.126842E-2</v>
      </c>
      <c r="P2153" s="49">
        <v>-2.9730000000000002E-4</v>
      </c>
      <c r="Q2153" s="49">
        <v>1.45223E-2</v>
      </c>
      <c r="R2153" s="49">
        <v>2.9341889999999999E-2</v>
      </c>
      <c r="S2153" s="49">
        <v>5.031302E-2</v>
      </c>
      <c r="T2153" s="49" t="s">
        <v>92</v>
      </c>
    </row>
    <row r="2154" spans="1:20" x14ac:dyDescent="0.25">
      <c r="A2154" s="49" t="str">
        <f t="shared" si="33"/>
        <v>41850ALL2_14Dually Enrolled</v>
      </c>
      <c r="B2154" s="7">
        <v>41850</v>
      </c>
      <c r="C2154">
        <v>14</v>
      </c>
      <c r="D2154" t="s">
        <v>16</v>
      </c>
      <c r="E2154">
        <v>1.5551526</v>
      </c>
      <c r="F2154">
        <v>1.6064441</v>
      </c>
      <c r="G2154">
        <v>2</v>
      </c>
      <c r="H2154" s="49">
        <v>4117.6229999999996</v>
      </c>
      <c r="I2154" s="49">
        <v>40522.686999999998</v>
      </c>
      <c r="J2154">
        <v>89.676919999999996</v>
      </c>
      <c r="M2154">
        <v>3.8311400000000002E-2</v>
      </c>
      <c r="N2154" s="49">
        <v>-5.1291499999999997E-2</v>
      </c>
      <c r="O2154" s="49">
        <v>-0.10033009</v>
      </c>
      <c r="P2154" s="49">
        <v>-7.159654E-2</v>
      </c>
      <c r="Q2154" s="49">
        <v>-5.1291499999999997E-2</v>
      </c>
      <c r="R2154" s="49">
        <v>-3.098646E-2</v>
      </c>
      <c r="S2154" s="49">
        <v>-2.2529099999999999E-3</v>
      </c>
      <c r="T2154" s="49" t="s">
        <v>92</v>
      </c>
    </row>
    <row r="2155" spans="1:20" x14ac:dyDescent="0.25">
      <c r="A2155" s="49" t="str">
        <f t="shared" si="33"/>
        <v>41850ALL2_22Dually Enrolled</v>
      </c>
      <c r="B2155" s="7">
        <v>41850</v>
      </c>
      <c r="C2155">
        <v>22</v>
      </c>
      <c r="D2155" t="s">
        <v>16</v>
      </c>
      <c r="E2155">
        <v>1.9300653000000001</v>
      </c>
      <c r="F2155">
        <v>1.9026403999999999</v>
      </c>
      <c r="G2155">
        <v>2</v>
      </c>
      <c r="H2155" s="49">
        <v>4117.6229999999996</v>
      </c>
      <c r="I2155" s="49">
        <v>40522.686999999998</v>
      </c>
      <c r="J2155">
        <v>80.363950000000003</v>
      </c>
      <c r="M2155">
        <v>3.8292300000000001E-2</v>
      </c>
      <c r="N2155" s="49">
        <v>2.7424899999999999E-2</v>
      </c>
      <c r="O2155" s="49">
        <v>-2.1589239999999999E-2</v>
      </c>
      <c r="P2155" s="49">
        <v>7.1299800000000002E-3</v>
      </c>
      <c r="Q2155" s="49">
        <v>2.7424899999999999E-2</v>
      </c>
      <c r="R2155" s="49">
        <v>4.7719820000000003E-2</v>
      </c>
      <c r="S2155" s="49">
        <v>7.643904E-2</v>
      </c>
      <c r="T2155" s="49" t="s">
        <v>92</v>
      </c>
    </row>
    <row r="2156" spans="1:20" x14ac:dyDescent="0.25">
      <c r="A2156" s="49" t="str">
        <f t="shared" si="33"/>
        <v>41850ALL2_10Dually Enrolled</v>
      </c>
      <c r="B2156" s="7">
        <v>41850</v>
      </c>
      <c r="C2156">
        <v>10</v>
      </c>
      <c r="D2156" t="s">
        <v>16</v>
      </c>
      <c r="E2156">
        <v>0.90344261000000003</v>
      </c>
      <c r="F2156">
        <v>0.88442909999999997</v>
      </c>
      <c r="G2156">
        <v>2</v>
      </c>
      <c r="H2156" s="49">
        <v>4117.6229999999996</v>
      </c>
      <c r="I2156" s="49">
        <v>40522.686999999998</v>
      </c>
      <c r="J2156">
        <v>76.598489999999998</v>
      </c>
      <c r="M2156">
        <v>2.1647400000000001E-2</v>
      </c>
      <c r="N2156" s="49">
        <v>1.9013510000000001E-2</v>
      </c>
      <c r="O2156" s="49">
        <v>-8.6951600000000004E-3</v>
      </c>
      <c r="P2156" s="49">
        <v>7.5403900000000001E-3</v>
      </c>
      <c r="Q2156" s="49">
        <v>1.9013510000000001E-2</v>
      </c>
      <c r="R2156" s="49">
        <v>3.0486630000000001E-2</v>
      </c>
      <c r="S2156" s="49">
        <v>4.6722180000000002E-2</v>
      </c>
      <c r="T2156" s="49" t="s">
        <v>92</v>
      </c>
    </row>
    <row r="2157" spans="1:20" x14ac:dyDescent="0.25">
      <c r="A2157" s="49" t="str">
        <f t="shared" si="33"/>
        <v>41850ALL2_12Dually Enrolled</v>
      </c>
      <c r="B2157" s="7">
        <v>41850</v>
      </c>
      <c r="C2157">
        <v>12</v>
      </c>
      <c r="D2157" t="s">
        <v>16</v>
      </c>
      <c r="E2157">
        <v>1.1657545</v>
      </c>
      <c r="F2157">
        <v>1.0767625000000001</v>
      </c>
      <c r="G2157">
        <v>2</v>
      </c>
      <c r="H2157" s="49">
        <v>4117.6229999999996</v>
      </c>
      <c r="I2157" s="49">
        <v>40522.686999999998</v>
      </c>
      <c r="J2157">
        <v>83.812420000000003</v>
      </c>
      <c r="M2157">
        <v>2.7652300000000001E-2</v>
      </c>
      <c r="N2157" s="49">
        <v>8.8992000000000002E-2</v>
      </c>
      <c r="O2157" s="49">
        <v>5.3597060000000002E-2</v>
      </c>
      <c r="P2157" s="49">
        <v>7.4336280000000005E-2</v>
      </c>
      <c r="Q2157" s="49">
        <v>8.8992000000000002E-2</v>
      </c>
      <c r="R2157" s="49">
        <v>0.10364772</v>
      </c>
      <c r="S2157" s="49">
        <v>0.12438694</v>
      </c>
      <c r="T2157" s="49" t="s">
        <v>92</v>
      </c>
    </row>
    <row r="2158" spans="1:20" x14ac:dyDescent="0.25">
      <c r="A2158" s="49" t="str">
        <f t="shared" si="33"/>
        <v>41850ALL2_8Dually Enrolled</v>
      </c>
      <c r="B2158" s="7">
        <v>41850</v>
      </c>
      <c r="C2158">
        <v>8</v>
      </c>
      <c r="D2158" t="s">
        <v>16</v>
      </c>
      <c r="E2158">
        <v>0.8016141</v>
      </c>
      <c r="F2158">
        <v>0.78942462000000002</v>
      </c>
      <c r="G2158">
        <v>2</v>
      </c>
      <c r="H2158" s="49">
        <v>4117.6229999999996</v>
      </c>
      <c r="I2158" s="49">
        <v>40522.686999999998</v>
      </c>
      <c r="J2158">
        <v>70.092969999999994</v>
      </c>
      <c r="M2158">
        <v>1.7856E-2</v>
      </c>
      <c r="N2158" s="49">
        <v>1.2189480000000001E-2</v>
      </c>
      <c r="O2158" s="49">
        <v>-1.0666200000000001E-2</v>
      </c>
      <c r="P2158" s="49">
        <v>2.7258E-3</v>
      </c>
      <c r="Q2158" s="49">
        <v>1.2189480000000001E-2</v>
      </c>
      <c r="R2158" s="49">
        <v>2.1653160000000001E-2</v>
      </c>
      <c r="S2158" s="49">
        <v>3.5045159999999999E-2</v>
      </c>
      <c r="T2158" s="49" t="s">
        <v>92</v>
      </c>
    </row>
    <row r="2159" spans="1:20" x14ac:dyDescent="0.25">
      <c r="A2159" s="49" t="str">
        <f t="shared" si="33"/>
        <v>41850ALL2_4Dually Enrolled</v>
      </c>
      <c r="B2159" s="7">
        <v>41850</v>
      </c>
      <c r="C2159">
        <v>4</v>
      </c>
      <c r="D2159" t="s">
        <v>16</v>
      </c>
      <c r="E2159">
        <v>0.66142858999999998</v>
      </c>
      <c r="F2159">
        <v>0.66327175000000005</v>
      </c>
      <c r="G2159">
        <v>2</v>
      </c>
      <c r="H2159" s="49">
        <v>4117.6229999999996</v>
      </c>
      <c r="I2159" s="49">
        <v>40522.686999999998</v>
      </c>
      <c r="J2159">
        <v>71.47636</v>
      </c>
      <c r="M2159">
        <v>1.5668600000000001E-2</v>
      </c>
      <c r="N2159" s="49">
        <v>-1.8431599999999999E-3</v>
      </c>
      <c r="O2159" s="49">
        <v>-2.189897E-2</v>
      </c>
      <c r="P2159" s="49">
        <v>-1.014752E-2</v>
      </c>
      <c r="Q2159" s="49">
        <v>-1.8431599999999999E-3</v>
      </c>
      <c r="R2159" s="49">
        <v>6.4612000000000003E-3</v>
      </c>
      <c r="S2159" s="49">
        <v>1.821265E-2</v>
      </c>
      <c r="T2159" s="49" t="s">
        <v>92</v>
      </c>
    </row>
    <row r="2160" spans="1:20" x14ac:dyDescent="0.25">
      <c r="A2160" s="49" t="str">
        <f t="shared" si="33"/>
        <v>41850ALL2_7Dually Enrolled</v>
      </c>
      <c r="B2160" s="7">
        <v>41850</v>
      </c>
      <c r="C2160">
        <v>7</v>
      </c>
      <c r="D2160" t="s">
        <v>16</v>
      </c>
      <c r="E2160">
        <v>0.71429036999999995</v>
      </c>
      <c r="F2160">
        <v>0.72289886999999997</v>
      </c>
      <c r="G2160">
        <v>2</v>
      </c>
      <c r="H2160" s="49">
        <v>4117.6229999999996</v>
      </c>
      <c r="I2160" s="49">
        <v>40522.686999999998</v>
      </c>
      <c r="J2160">
        <v>68.6173</v>
      </c>
      <c r="M2160">
        <v>1.5962199999999999E-2</v>
      </c>
      <c r="N2160" s="49">
        <v>-8.6084999999999998E-3</v>
      </c>
      <c r="O2160" s="49">
        <v>-2.9040119999999999E-2</v>
      </c>
      <c r="P2160" s="49">
        <v>-1.7068469999999999E-2</v>
      </c>
      <c r="Q2160" s="49">
        <v>-8.6084999999999998E-3</v>
      </c>
      <c r="R2160" s="49">
        <v>-1.4852999999999999E-4</v>
      </c>
      <c r="S2160" s="49">
        <v>1.1823119999999999E-2</v>
      </c>
      <c r="T2160" s="49" t="s">
        <v>92</v>
      </c>
    </row>
    <row r="2161" spans="1:20" x14ac:dyDescent="0.25">
      <c r="A2161" s="49" t="str">
        <f t="shared" si="33"/>
        <v>41850ALL2_6Dually Enrolled</v>
      </c>
      <c r="B2161" s="7">
        <v>41850</v>
      </c>
      <c r="C2161">
        <v>6</v>
      </c>
      <c r="D2161" t="s">
        <v>16</v>
      </c>
      <c r="E2161">
        <v>0.64520023999999998</v>
      </c>
      <c r="F2161">
        <v>0.64794647000000005</v>
      </c>
      <c r="G2161">
        <v>2</v>
      </c>
      <c r="H2161" s="49">
        <v>4117.6229999999996</v>
      </c>
      <c r="I2161" s="49">
        <v>40522.686999999998</v>
      </c>
      <c r="J2161">
        <v>69.098740000000006</v>
      </c>
      <c r="M2161">
        <v>1.4463699999999999E-2</v>
      </c>
      <c r="N2161" s="49">
        <v>-2.7462300000000001E-3</v>
      </c>
      <c r="O2161" s="49">
        <v>-2.1259770000000001E-2</v>
      </c>
      <c r="P2161" s="49">
        <v>-1.0411989999999999E-2</v>
      </c>
      <c r="Q2161" s="49">
        <v>-2.7462300000000001E-3</v>
      </c>
      <c r="R2161" s="49">
        <v>4.9195300000000001E-3</v>
      </c>
      <c r="S2161" s="49">
        <v>1.576731E-2</v>
      </c>
      <c r="T2161" s="49" t="s">
        <v>92</v>
      </c>
    </row>
    <row r="2162" spans="1:20" x14ac:dyDescent="0.25">
      <c r="A2162" s="49" t="str">
        <f t="shared" si="33"/>
        <v>41850ALL3_7Dually Enrolled</v>
      </c>
      <c r="B2162" s="7">
        <v>41850</v>
      </c>
      <c r="C2162">
        <v>7</v>
      </c>
      <c r="D2162" t="s">
        <v>16</v>
      </c>
      <c r="E2162">
        <v>0.71429036999999995</v>
      </c>
      <c r="F2162">
        <v>0.72632094000000003</v>
      </c>
      <c r="G2162">
        <v>3</v>
      </c>
      <c r="H2162" s="49">
        <v>4142.7979999999998</v>
      </c>
      <c r="I2162" s="49">
        <v>40522.686999999998</v>
      </c>
      <c r="J2162">
        <v>68.6173</v>
      </c>
      <c r="M2162">
        <v>1.5870800000000001E-2</v>
      </c>
      <c r="N2162" s="49">
        <v>-1.2030570000000001E-2</v>
      </c>
      <c r="O2162" s="49">
        <v>-3.2345190000000003E-2</v>
      </c>
      <c r="P2162" s="49">
        <v>-2.044209E-2</v>
      </c>
      <c r="Q2162" s="49">
        <v>-1.2030570000000001E-2</v>
      </c>
      <c r="R2162" s="49">
        <v>-3.61905E-3</v>
      </c>
      <c r="S2162" s="49">
        <v>8.2840499999999994E-3</v>
      </c>
      <c r="T2162" s="49" t="s">
        <v>92</v>
      </c>
    </row>
    <row r="2163" spans="1:20" x14ac:dyDescent="0.25">
      <c r="A2163" s="49" t="str">
        <f t="shared" si="33"/>
        <v>41850ALL3_17Dually Enrolled</v>
      </c>
      <c r="B2163" s="7">
        <v>41850</v>
      </c>
      <c r="C2163">
        <v>17</v>
      </c>
      <c r="D2163" t="s">
        <v>16</v>
      </c>
      <c r="E2163">
        <v>2.1593711</v>
      </c>
      <c r="F2163">
        <v>2.1555040999999999</v>
      </c>
      <c r="G2163">
        <v>3</v>
      </c>
      <c r="H2163" s="49">
        <v>4142.7979999999998</v>
      </c>
      <c r="I2163" s="49">
        <v>40522.686999999998</v>
      </c>
      <c r="J2163">
        <v>94.52637</v>
      </c>
      <c r="M2163">
        <v>4.5564500000000001E-2</v>
      </c>
      <c r="N2163" s="49">
        <v>3.8670000000000002E-3</v>
      </c>
      <c r="O2163" s="49">
        <v>-5.445556E-2</v>
      </c>
      <c r="P2163" s="49">
        <v>-2.028218E-2</v>
      </c>
      <c r="Q2163" s="49">
        <v>3.8670000000000002E-3</v>
      </c>
      <c r="R2163" s="49">
        <v>2.801619E-2</v>
      </c>
      <c r="S2163" s="49">
        <v>6.2189559999999998E-2</v>
      </c>
      <c r="T2163" s="49" t="s">
        <v>92</v>
      </c>
    </row>
    <row r="2164" spans="1:20" x14ac:dyDescent="0.25">
      <c r="A2164" s="49" t="str">
        <f t="shared" si="33"/>
        <v>41850ALL3_6Dually Enrolled</v>
      </c>
      <c r="B2164" s="7">
        <v>41850</v>
      </c>
      <c r="C2164">
        <v>6</v>
      </c>
      <c r="D2164" t="s">
        <v>16</v>
      </c>
      <c r="E2164">
        <v>0.64520023999999998</v>
      </c>
      <c r="F2164">
        <v>0.65657041000000005</v>
      </c>
      <c r="G2164">
        <v>3</v>
      </c>
      <c r="H2164" s="49">
        <v>4142.7979999999998</v>
      </c>
      <c r="I2164" s="49">
        <v>40522.686999999998</v>
      </c>
      <c r="J2164">
        <v>69.098740000000006</v>
      </c>
      <c r="M2164">
        <v>1.4365899999999999E-2</v>
      </c>
      <c r="N2164" s="49">
        <v>-1.1370170000000001E-2</v>
      </c>
      <c r="O2164" s="49">
        <v>-2.975852E-2</v>
      </c>
      <c r="P2164" s="49">
        <v>-1.89841E-2</v>
      </c>
      <c r="Q2164" s="49">
        <v>-1.1370170000000001E-2</v>
      </c>
      <c r="R2164" s="49">
        <v>-3.7562400000000001E-3</v>
      </c>
      <c r="S2164" s="49">
        <v>7.0181799999999997E-3</v>
      </c>
      <c r="T2164" s="49" t="s">
        <v>92</v>
      </c>
    </row>
    <row r="2165" spans="1:20" x14ac:dyDescent="0.25">
      <c r="A2165" s="49" t="str">
        <f t="shared" si="33"/>
        <v>41850ALL3_16Dually Enrolled</v>
      </c>
      <c r="B2165" s="7">
        <v>41850</v>
      </c>
      <c r="C2165">
        <v>16</v>
      </c>
      <c r="D2165" t="s">
        <v>16</v>
      </c>
      <c r="E2165">
        <v>1.9460297</v>
      </c>
      <c r="F2165">
        <v>1.9633193</v>
      </c>
      <c r="G2165">
        <v>3</v>
      </c>
      <c r="H2165" s="49">
        <v>4142.7979999999998</v>
      </c>
      <c r="I2165" s="49">
        <v>40522.686999999998</v>
      </c>
      <c r="J2165">
        <v>94.074029999999993</v>
      </c>
      <c r="M2165">
        <v>4.3531E-2</v>
      </c>
      <c r="N2165" s="49">
        <v>-1.7289599999999999E-2</v>
      </c>
      <c r="O2165" s="49">
        <v>-7.3009279999999996E-2</v>
      </c>
      <c r="P2165" s="49">
        <v>-4.0361029999999999E-2</v>
      </c>
      <c r="Q2165" s="49">
        <v>-1.7289599999999999E-2</v>
      </c>
      <c r="R2165" s="49">
        <v>5.78183E-3</v>
      </c>
      <c r="S2165" s="49">
        <v>3.8430079999999998E-2</v>
      </c>
      <c r="T2165" s="49" t="s">
        <v>92</v>
      </c>
    </row>
    <row r="2166" spans="1:20" x14ac:dyDescent="0.25">
      <c r="A2166" s="49" t="str">
        <f t="shared" si="33"/>
        <v>41850ALL3_24Dually Enrolled</v>
      </c>
      <c r="B2166" s="7">
        <v>41850</v>
      </c>
      <c r="C2166">
        <v>24</v>
      </c>
      <c r="D2166" t="s">
        <v>16</v>
      </c>
      <c r="E2166">
        <v>1.2030924999999999</v>
      </c>
      <c r="F2166">
        <v>1.2190270000000001</v>
      </c>
      <c r="G2166">
        <v>3</v>
      </c>
      <c r="H2166" s="49">
        <v>4142.7979999999998</v>
      </c>
      <c r="I2166" s="49">
        <v>40522.686999999998</v>
      </c>
      <c r="J2166">
        <v>74.925190000000001</v>
      </c>
      <c r="M2166">
        <v>2.8134300000000001E-2</v>
      </c>
      <c r="N2166" s="49">
        <v>-1.5934500000000001E-2</v>
      </c>
      <c r="O2166" s="49">
        <v>-5.1946399999999997E-2</v>
      </c>
      <c r="P2166" s="49">
        <v>-3.084568E-2</v>
      </c>
      <c r="Q2166" s="49">
        <v>-1.5934500000000001E-2</v>
      </c>
      <c r="R2166" s="49">
        <v>-1.0233200000000001E-3</v>
      </c>
      <c r="S2166" s="49">
        <v>2.0077399999999999E-2</v>
      </c>
      <c r="T2166" s="49" t="s">
        <v>92</v>
      </c>
    </row>
    <row r="2167" spans="1:20" x14ac:dyDescent="0.25">
      <c r="A2167" s="49" t="str">
        <f t="shared" si="33"/>
        <v>41850ALL3_15Dually Enrolled</v>
      </c>
      <c r="B2167" s="7">
        <v>41850</v>
      </c>
      <c r="C2167">
        <v>15</v>
      </c>
      <c r="D2167" t="s">
        <v>16</v>
      </c>
      <c r="E2167">
        <v>1.7145706999999999</v>
      </c>
      <c r="F2167">
        <v>1.7974177</v>
      </c>
      <c r="G2167">
        <v>3</v>
      </c>
      <c r="H2167" s="49">
        <v>4142.7979999999998</v>
      </c>
      <c r="I2167" s="49">
        <v>40522.686999999998</v>
      </c>
      <c r="J2167">
        <v>91.737939999999995</v>
      </c>
      <c r="M2167">
        <v>4.0587100000000001E-2</v>
      </c>
      <c r="N2167" s="49">
        <v>-8.2847000000000004E-2</v>
      </c>
      <c r="O2167" s="49">
        <v>-0.13479848999999999</v>
      </c>
      <c r="P2167" s="49">
        <v>-0.10435816000000001</v>
      </c>
      <c r="Q2167" s="49">
        <v>-8.2847000000000004E-2</v>
      </c>
      <c r="R2167" s="49">
        <v>-6.1335840000000003E-2</v>
      </c>
      <c r="S2167" s="49">
        <v>-3.0895510000000001E-2</v>
      </c>
      <c r="T2167" s="49" t="s">
        <v>92</v>
      </c>
    </row>
    <row r="2168" spans="1:20" x14ac:dyDescent="0.25">
      <c r="A2168" s="49" t="str">
        <f t="shared" si="33"/>
        <v>41850ALL3_9Dually Enrolled</v>
      </c>
      <c r="B2168" s="7">
        <v>41850</v>
      </c>
      <c r="C2168">
        <v>9</v>
      </c>
      <c r="D2168" t="s">
        <v>16</v>
      </c>
      <c r="E2168">
        <v>0.83106066000000001</v>
      </c>
      <c r="F2168">
        <v>0.85846776999999996</v>
      </c>
      <c r="G2168">
        <v>3</v>
      </c>
      <c r="H2168" s="49">
        <v>4142.7979999999998</v>
      </c>
      <c r="I2168" s="49">
        <v>40522.686999999998</v>
      </c>
      <c r="J2168">
        <v>72.798919999999995</v>
      </c>
      <c r="M2168">
        <v>1.9334400000000002E-2</v>
      </c>
      <c r="N2168" s="49">
        <v>-2.7407109999999998E-2</v>
      </c>
      <c r="O2168" s="49">
        <v>-5.2155140000000003E-2</v>
      </c>
      <c r="P2168" s="49">
        <v>-3.7654340000000001E-2</v>
      </c>
      <c r="Q2168" s="49">
        <v>-2.7407109999999998E-2</v>
      </c>
      <c r="R2168" s="49">
        <v>-1.7159879999999999E-2</v>
      </c>
      <c r="S2168" s="49">
        <v>-2.6590799999999999E-3</v>
      </c>
      <c r="T2168" s="49" t="s">
        <v>92</v>
      </c>
    </row>
    <row r="2169" spans="1:20" x14ac:dyDescent="0.25">
      <c r="A2169" s="49" t="str">
        <f t="shared" si="33"/>
        <v>41850ALL3_19Dually Enrolled</v>
      </c>
      <c r="B2169" s="7">
        <v>41850</v>
      </c>
      <c r="C2169">
        <v>19</v>
      </c>
      <c r="D2169" t="s">
        <v>16</v>
      </c>
      <c r="E2169">
        <v>2.3427614999999999</v>
      </c>
      <c r="F2169">
        <v>2.3254967</v>
      </c>
      <c r="G2169">
        <v>3</v>
      </c>
      <c r="H2169" s="49">
        <v>4142.7979999999998</v>
      </c>
      <c r="I2169" s="49">
        <v>40522.686999999998</v>
      </c>
      <c r="J2169">
        <v>91.938980000000001</v>
      </c>
      <c r="M2169">
        <v>4.50944E-2</v>
      </c>
      <c r="N2169" s="49">
        <v>1.72648E-2</v>
      </c>
      <c r="O2169" s="49">
        <v>-4.0456029999999997E-2</v>
      </c>
      <c r="P2169" s="49">
        <v>-6.6352299999999998E-3</v>
      </c>
      <c r="Q2169" s="49">
        <v>1.72648E-2</v>
      </c>
      <c r="R2169" s="49">
        <v>4.1164829999999999E-2</v>
      </c>
      <c r="S2169" s="49">
        <v>7.4985629999999998E-2</v>
      </c>
      <c r="T2169" s="49" t="s">
        <v>92</v>
      </c>
    </row>
    <row r="2170" spans="1:20" x14ac:dyDescent="0.25">
      <c r="A2170" s="49" t="str">
        <f t="shared" si="33"/>
        <v>41850ALL3_18Dually Enrolled</v>
      </c>
      <c r="B2170" s="7">
        <v>41850</v>
      </c>
      <c r="C2170">
        <v>18</v>
      </c>
      <c r="D2170" t="s">
        <v>16</v>
      </c>
      <c r="E2170">
        <v>2.3267717000000001</v>
      </c>
      <c r="F2170">
        <v>2.307887</v>
      </c>
      <c r="G2170">
        <v>3</v>
      </c>
      <c r="H2170" s="49">
        <v>4142.7979999999998</v>
      </c>
      <c r="I2170" s="49">
        <v>40522.686999999998</v>
      </c>
      <c r="J2170">
        <v>93.569659999999999</v>
      </c>
      <c r="M2170">
        <v>4.6334300000000002E-2</v>
      </c>
      <c r="N2170" s="49">
        <v>1.8884700000000001E-2</v>
      </c>
      <c r="O2170" s="49">
        <v>-4.0423199999999999E-2</v>
      </c>
      <c r="P2170" s="49">
        <v>-5.6724799999999997E-3</v>
      </c>
      <c r="Q2170" s="49">
        <v>1.8884700000000001E-2</v>
      </c>
      <c r="R2170" s="49">
        <v>4.3441880000000002E-2</v>
      </c>
      <c r="S2170" s="49">
        <v>7.8192600000000001E-2</v>
      </c>
      <c r="T2170" s="49" t="s">
        <v>92</v>
      </c>
    </row>
    <row r="2171" spans="1:20" x14ac:dyDescent="0.25">
      <c r="A2171" s="49" t="str">
        <f t="shared" si="33"/>
        <v>41850ALL3_5Dually Enrolled</v>
      </c>
      <c r="B2171" s="7">
        <v>41850</v>
      </c>
      <c r="C2171">
        <v>5</v>
      </c>
      <c r="D2171" t="s">
        <v>16</v>
      </c>
      <c r="E2171">
        <v>0.64175530000000003</v>
      </c>
      <c r="F2171">
        <v>0.63446170999999996</v>
      </c>
      <c r="G2171">
        <v>3</v>
      </c>
      <c r="H2171" s="49">
        <v>4142.7979999999998</v>
      </c>
      <c r="I2171" s="49">
        <v>40522.686999999998</v>
      </c>
      <c r="J2171">
        <v>70.087459999999993</v>
      </c>
      <c r="M2171">
        <v>1.43506E-2</v>
      </c>
      <c r="N2171" s="49">
        <v>7.29359E-3</v>
      </c>
      <c r="O2171" s="49">
        <v>-1.107518E-2</v>
      </c>
      <c r="P2171" s="49">
        <v>-3.1222999999999998E-4</v>
      </c>
      <c r="Q2171" s="49">
        <v>7.29359E-3</v>
      </c>
      <c r="R2171" s="49">
        <v>1.489941E-2</v>
      </c>
      <c r="S2171" s="49">
        <v>2.5662359999999999E-2</v>
      </c>
      <c r="T2171" s="49" t="s">
        <v>92</v>
      </c>
    </row>
    <row r="2172" spans="1:20" x14ac:dyDescent="0.25">
      <c r="A2172" s="49" t="str">
        <f t="shared" si="33"/>
        <v>41850ALL3_20Dually Enrolled</v>
      </c>
      <c r="B2172" s="7">
        <v>41850</v>
      </c>
      <c r="C2172">
        <v>20</v>
      </c>
      <c r="D2172" t="s">
        <v>16</v>
      </c>
      <c r="E2172">
        <v>2.255538</v>
      </c>
      <c r="F2172">
        <v>2.2879703999999998</v>
      </c>
      <c r="G2172">
        <v>3</v>
      </c>
      <c r="H2172" s="49">
        <v>4142.7979999999998</v>
      </c>
      <c r="I2172" s="49">
        <v>40522.686999999998</v>
      </c>
      <c r="J2172">
        <v>88.450329999999994</v>
      </c>
      <c r="M2172">
        <v>4.2745400000000003E-2</v>
      </c>
      <c r="N2172" s="49">
        <v>-3.24324E-2</v>
      </c>
      <c r="O2172" s="49">
        <v>-8.7146509999999996E-2</v>
      </c>
      <c r="P2172" s="49">
        <v>-5.5087459999999998E-2</v>
      </c>
      <c r="Q2172" s="49">
        <v>-3.24324E-2</v>
      </c>
      <c r="R2172" s="49">
        <v>-9.7773400000000007E-3</v>
      </c>
      <c r="S2172" s="49">
        <v>2.228171E-2</v>
      </c>
      <c r="T2172" s="49" t="s">
        <v>92</v>
      </c>
    </row>
    <row r="2173" spans="1:20" x14ac:dyDescent="0.25">
      <c r="A2173" s="49" t="str">
        <f t="shared" si="33"/>
        <v>41850ALL3_8Dually Enrolled</v>
      </c>
      <c r="B2173" s="7">
        <v>41850</v>
      </c>
      <c r="C2173">
        <v>8</v>
      </c>
      <c r="D2173" t="s">
        <v>16</v>
      </c>
      <c r="E2173">
        <v>0.8016141</v>
      </c>
      <c r="F2173">
        <v>0.79843160999999996</v>
      </c>
      <c r="G2173">
        <v>3</v>
      </c>
      <c r="H2173" s="49">
        <v>4142.7979999999998</v>
      </c>
      <c r="I2173" s="49">
        <v>40522.686999999998</v>
      </c>
      <c r="J2173">
        <v>70.092969999999994</v>
      </c>
      <c r="M2173">
        <v>1.7812000000000001E-2</v>
      </c>
      <c r="N2173" s="49">
        <v>3.1824900000000001E-3</v>
      </c>
      <c r="O2173" s="49">
        <v>-1.9616870000000002E-2</v>
      </c>
      <c r="P2173" s="49">
        <v>-6.2578699999999996E-3</v>
      </c>
      <c r="Q2173" s="49">
        <v>3.1824900000000001E-3</v>
      </c>
      <c r="R2173" s="49">
        <v>1.262285E-2</v>
      </c>
      <c r="S2173" s="49">
        <v>2.5981850000000001E-2</v>
      </c>
      <c r="T2173" s="49" t="s">
        <v>92</v>
      </c>
    </row>
    <row r="2174" spans="1:20" x14ac:dyDescent="0.25">
      <c r="A2174" s="49" t="str">
        <f t="shared" si="33"/>
        <v>41850ALL3_2Dually Enrolled</v>
      </c>
      <c r="B2174" s="7">
        <v>41850</v>
      </c>
      <c r="C2174">
        <v>2</v>
      </c>
      <c r="D2174" t="s">
        <v>16</v>
      </c>
      <c r="E2174">
        <v>0.80980648</v>
      </c>
      <c r="F2174">
        <v>0.81572454999999999</v>
      </c>
      <c r="G2174">
        <v>3</v>
      </c>
      <c r="H2174" s="49">
        <v>4142.7979999999998</v>
      </c>
      <c r="I2174" s="49">
        <v>40522.686999999998</v>
      </c>
      <c r="J2174">
        <v>73.304820000000007</v>
      </c>
      <c r="M2174">
        <v>1.9650299999999999E-2</v>
      </c>
      <c r="N2174" s="49">
        <v>-5.9180700000000001E-3</v>
      </c>
      <c r="O2174" s="49">
        <v>-3.1070449999999999E-2</v>
      </c>
      <c r="P2174" s="49">
        <v>-1.633273E-2</v>
      </c>
      <c r="Q2174" s="49">
        <v>-5.9180700000000001E-3</v>
      </c>
      <c r="R2174" s="49">
        <v>4.49659E-3</v>
      </c>
      <c r="S2174" s="49">
        <v>1.9234310000000001E-2</v>
      </c>
      <c r="T2174" s="49" t="s">
        <v>92</v>
      </c>
    </row>
    <row r="2175" spans="1:20" x14ac:dyDescent="0.25">
      <c r="A2175" s="49" t="str">
        <f t="shared" si="33"/>
        <v>41850ALL3_11Dually Enrolled</v>
      </c>
      <c r="B2175" s="7">
        <v>41850</v>
      </c>
      <c r="C2175">
        <v>11</v>
      </c>
      <c r="D2175" t="s">
        <v>16</v>
      </c>
      <c r="E2175">
        <v>1.0119638</v>
      </c>
      <c r="F2175">
        <v>1.0450557</v>
      </c>
      <c r="G2175">
        <v>3</v>
      </c>
      <c r="H2175" s="49">
        <v>4142.7979999999998</v>
      </c>
      <c r="I2175" s="49">
        <v>40522.686999999998</v>
      </c>
      <c r="J2175">
        <v>80.283389999999997</v>
      </c>
      <c r="M2175">
        <v>2.59473E-2</v>
      </c>
      <c r="N2175" s="49">
        <v>-3.30919E-2</v>
      </c>
      <c r="O2175" s="49">
        <v>-6.6304440000000006E-2</v>
      </c>
      <c r="P2175" s="49">
        <v>-4.6843969999999999E-2</v>
      </c>
      <c r="Q2175" s="49">
        <v>-3.30919E-2</v>
      </c>
      <c r="R2175" s="49">
        <v>-1.9339829999999999E-2</v>
      </c>
      <c r="S2175" s="49">
        <v>1.2064E-4</v>
      </c>
      <c r="T2175" s="49" t="s">
        <v>92</v>
      </c>
    </row>
    <row r="2176" spans="1:20" x14ac:dyDescent="0.25">
      <c r="A2176" s="49" t="str">
        <f t="shared" si="33"/>
        <v>41850ALL3_10Dually Enrolled</v>
      </c>
      <c r="B2176" s="7">
        <v>41850</v>
      </c>
      <c r="C2176">
        <v>10</v>
      </c>
      <c r="D2176" t="s">
        <v>16</v>
      </c>
      <c r="E2176">
        <v>0.90344261000000003</v>
      </c>
      <c r="F2176">
        <v>0.93900189000000001</v>
      </c>
      <c r="G2176">
        <v>3</v>
      </c>
      <c r="H2176" s="49">
        <v>4142.7979999999998</v>
      </c>
      <c r="I2176" s="49">
        <v>40522.686999999998</v>
      </c>
      <c r="J2176">
        <v>76.598489999999998</v>
      </c>
      <c r="M2176">
        <v>2.2409700000000001E-2</v>
      </c>
      <c r="N2176" s="49">
        <v>-3.5559279999999999E-2</v>
      </c>
      <c r="O2176" s="49">
        <v>-6.4243700000000001E-2</v>
      </c>
      <c r="P2176" s="49">
        <v>-4.743642E-2</v>
      </c>
      <c r="Q2176" s="49">
        <v>-3.5559279999999999E-2</v>
      </c>
      <c r="R2176" s="49">
        <v>-2.3682140000000001E-2</v>
      </c>
      <c r="S2176" s="49">
        <v>-6.87486E-3</v>
      </c>
      <c r="T2176" s="49" t="s">
        <v>92</v>
      </c>
    </row>
    <row r="2177" spans="1:20" x14ac:dyDescent="0.25">
      <c r="A2177" s="49" t="str">
        <f t="shared" si="33"/>
        <v>41850ALL3_12Dually Enrolled</v>
      </c>
      <c r="B2177" s="7">
        <v>41850</v>
      </c>
      <c r="C2177">
        <v>12</v>
      </c>
      <c r="D2177" t="s">
        <v>16</v>
      </c>
      <c r="E2177">
        <v>1.1657545</v>
      </c>
      <c r="F2177">
        <v>1.1408214000000001</v>
      </c>
      <c r="G2177">
        <v>3</v>
      </c>
      <c r="H2177" s="49">
        <v>4142.7979999999998</v>
      </c>
      <c r="I2177" s="49">
        <v>40522.686999999998</v>
      </c>
      <c r="J2177">
        <v>83.812420000000003</v>
      </c>
      <c r="M2177">
        <v>2.8692499999999999E-2</v>
      </c>
      <c r="N2177" s="49">
        <v>2.49331E-2</v>
      </c>
      <c r="O2177" s="49">
        <v>-1.17933E-2</v>
      </c>
      <c r="P2177" s="49">
        <v>9.7260699999999999E-3</v>
      </c>
      <c r="Q2177" s="49">
        <v>2.49331E-2</v>
      </c>
      <c r="R2177" s="49">
        <v>4.0140120000000001E-2</v>
      </c>
      <c r="S2177" s="49">
        <v>6.1659499999999999E-2</v>
      </c>
      <c r="T2177" s="49" t="s">
        <v>92</v>
      </c>
    </row>
    <row r="2178" spans="1:20" x14ac:dyDescent="0.25">
      <c r="A2178" s="49" t="str">
        <f t="shared" si="33"/>
        <v>41850ALL3_13Dually Enrolled</v>
      </c>
      <c r="B2178" s="7">
        <v>41850</v>
      </c>
      <c r="C2178">
        <v>13</v>
      </c>
      <c r="D2178" t="s">
        <v>16</v>
      </c>
      <c r="E2178">
        <v>1.3714691000000001</v>
      </c>
      <c r="F2178">
        <v>1.2392855</v>
      </c>
      <c r="G2178">
        <v>3</v>
      </c>
      <c r="H2178" s="49">
        <v>4142.7979999999998</v>
      </c>
      <c r="I2178" s="49">
        <v>40522.686999999998</v>
      </c>
      <c r="J2178">
        <v>87.242580000000004</v>
      </c>
      <c r="M2178">
        <v>3.1342200000000001E-2</v>
      </c>
      <c r="N2178" s="49">
        <v>0.13218360000000001</v>
      </c>
      <c r="O2178" s="49">
        <v>9.2065579999999994E-2</v>
      </c>
      <c r="P2178" s="49">
        <v>0.11557223</v>
      </c>
      <c r="Q2178" s="49">
        <v>0.13218360000000001</v>
      </c>
      <c r="R2178" s="49">
        <v>0.14879497</v>
      </c>
      <c r="S2178" s="49">
        <v>0.17230161999999999</v>
      </c>
      <c r="T2178" s="49" t="s">
        <v>92</v>
      </c>
    </row>
    <row r="2179" spans="1:20" x14ac:dyDescent="0.25">
      <c r="A2179" s="49" t="str">
        <f t="shared" ref="A2179:A2242" si="34">CONCATENATE(B2179,D2179,G2179,"_",C2179,T2179)</f>
        <v>41850ALL3_1Dually Enrolled</v>
      </c>
      <c r="B2179" s="7">
        <v>41850</v>
      </c>
      <c r="C2179">
        <v>1</v>
      </c>
      <c r="D2179" t="s">
        <v>16</v>
      </c>
      <c r="E2179">
        <v>0.95107076000000002</v>
      </c>
      <c r="F2179">
        <v>0.97945073999999999</v>
      </c>
      <c r="G2179">
        <v>3</v>
      </c>
      <c r="H2179" s="49">
        <v>4142.7979999999998</v>
      </c>
      <c r="I2179" s="49">
        <v>40522.686999999998</v>
      </c>
      <c r="J2179">
        <v>75.101879999999994</v>
      </c>
      <c r="M2179">
        <v>2.3225800000000001E-2</v>
      </c>
      <c r="N2179" s="49">
        <v>-2.8379979999999999E-2</v>
      </c>
      <c r="O2179" s="49">
        <v>-5.8109000000000001E-2</v>
      </c>
      <c r="P2179" s="49">
        <v>-4.0689650000000001E-2</v>
      </c>
      <c r="Q2179" s="49">
        <v>-2.8379979999999999E-2</v>
      </c>
      <c r="R2179" s="49">
        <v>-1.6070310000000001E-2</v>
      </c>
      <c r="S2179" s="49">
        <v>1.3490399999999999E-3</v>
      </c>
      <c r="T2179" s="49" t="s">
        <v>92</v>
      </c>
    </row>
    <row r="2180" spans="1:20" x14ac:dyDescent="0.25">
      <c r="A2180" s="49" t="str">
        <f t="shared" si="34"/>
        <v>41850ALL3_14Dually Enrolled</v>
      </c>
      <c r="B2180" s="7">
        <v>41850</v>
      </c>
      <c r="C2180">
        <v>14</v>
      </c>
      <c r="D2180" t="s">
        <v>16</v>
      </c>
      <c r="E2180">
        <v>1.5551526</v>
      </c>
      <c r="F2180">
        <v>1.6621954000000001</v>
      </c>
      <c r="G2180">
        <v>3</v>
      </c>
      <c r="H2180" s="49">
        <v>4142.7979999999998</v>
      </c>
      <c r="I2180" s="49">
        <v>40522.686999999998</v>
      </c>
      <c r="J2180">
        <v>89.676919999999996</v>
      </c>
      <c r="M2180">
        <v>3.8351900000000001E-2</v>
      </c>
      <c r="N2180" s="49">
        <v>-0.10704279999999999</v>
      </c>
      <c r="O2180" s="49">
        <v>-0.15613323000000001</v>
      </c>
      <c r="P2180" s="49">
        <v>-0.12736931000000001</v>
      </c>
      <c r="Q2180" s="49">
        <v>-0.10704279999999999</v>
      </c>
      <c r="R2180" s="49">
        <v>-8.6716290000000001E-2</v>
      </c>
      <c r="S2180" s="49">
        <v>-5.7952370000000003E-2</v>
      </c>
      <c r="T2180" s="49" t="s">
        <v>92</v>
      </c>
    </row>
    <row r="2181" spans="1:20" x14ac:dyDescent="0.25">
      <c r="A2181" s="49" t="str">
        <f t="shared" si="34"/>
        <v>41850ALL3_4Dually Enrolled</v>
      </c>
      <c r="B2181" s="7">
        <v>41850</v>
      </c>
      <c r="C2181">
        <v>4</v>
      </c>
      <c r="D2181" t="s">
        <v>16</v>
      </c>
      <c r="E2181">
        <v>0.66142858999999998</v>
      </c>
      <c r="F2181">
        <v>0.66987216000000005</v>
      </c>
      <c r="G2181">
        <v>3</v>
      </c>
      <c r="H2181" s="49">
        <v>4142.7979999999998</v>
      </c>
      <c r="I2181" s="49">
        <v>40522.686999999998</v>
      </c>
      <c r="J2181">
        <v>71.47636</v>
      </c>
      <c r="M2181">
        <v>1.5737399999999999E-2</v>
      </c>
      <c r="N2181" s="49">
        <v>-8.4435699999999992E-3</v>
      </c>
      <c r="O2181" s="49">
        <v>-2.8587439999999999E-2</v>
      </c>
      <c r="P2181" s="49">
        <v>-1.678439E-2</v>
      </c>
      <c r="Q2181" s="49">
        <v>-8.4435699999999992E-3</v>
      </c>
      <c r="R2181" s="49">
        <v>-1.0275E-4</v>
      </c>
      <c r="S2181" s="49">
        <v>1.17003E-2</v>
      </c>
      <c r="T2181" s="49" t="s">
        <v>92</v>
      </c>
    </row>
    <row r="2182" spans="1:20" x14ac:dyDescent="0.25">
      <c r="A2182" s="49" t="str">
        <f t="shared" si="34"/>
        <v>41850ALL3_21Dually Enrolled</v>
      </c>
      <c r="B2182" s="7">
        <v>41850</v>
      </c>
      <c r="C2182">
        <v>21</v>
      </c>
      <c r="D2182" t="s">
        <v>16</v>
      </c>
      <c r="E2182">
        <v>2.0937074</v>
      </c>
      <c r="F2182">
        <v>2.1513146999999999</v>
      </c>
      <c r="G2182">
        <v>3</v>
      </c>
      <c r="H2182" s="49">
        <v>4142.7979999999998</v>
      </c>
      <c r="I2182" s="49">
        <v>40522.686999999998</v>
      </c>
      <c r="J2182">
        <v>83.817080000000004</v>
      </c>
      <c r="M2182">
        <v>4.0353699999999999E-2</v>
      </c>
      <c r="N2182" s="49">
        <v>-5.76073E-2</v>
      </c>
      <c r="O2182" s="49">
        <v>-0.10926004</v>
      </c>
      <c r="P2182" s="49">
        <v>-7.8994759999999997E-2</v>
      </c>
      <c r="Q2182" s="49">
        <v>-5.76073E-2</v>
      </c>
      <c r="R2182" s="49">
        <v>-3.6219840000000003E-2</v>
      </c>
      <c r="S2182" s="49">
        <v>-5.9545600000000002E-3</v>
      </c>
      <c r="T2182" s="49" t="s">
        <v>92</v>
      </c>
    </row>
    <row r="2183" spans="1:20" x14ac:dyDescent="0.25">
      <c r="A2183" s="49" t="str">
        <f t="shared" si="34"/>
        <v>41850ALL3_23Dually Enrolled</v>
      </c>
      <c r="B2183" s="7">
        <v>41850</v>
      </c>
      <c r="C2183">
        <v>23</v>
      </c>
      <c r="D2183" t="s">
        <v>16</v>
      </c>
      <c r="E2183">
        <v>1.5552839000000001</v>
      </c>
      <c r="F2183">
        <v>1.5510679999999999</v>
      </c>
      <c r="G2183">
        <v>3</v>
      </c>
      <c r="H2183" s="49">
        <v>4142.7979999999998</v>
      </c>
      <c r="I2183" s="49">
        <v>40522.686999999998</v>
      </c>
      <c r="J2183">
        <v>77.475499999999997</v>
      </c>
      <c r="M2183">
        <v>3.3352800000000002E-2</v>
      </c>
      <c r="N2183" s="49">
        <v>4.2158999999999999E-3</v>
      </c>
      <c r="O2183" s="49">
        <v>-3.8475679999999998E-2</v>
      </c>
      <c r="P2183" s="49">
        <v>-1.346108E-2</v>
      </c>
      <c r="Q2183" s="49">
        <v>4.2158999999999999E-3</v>
      </c>
      <c r="R2183" s="49">
        <v>2.189288E-2</v>
      </c>
      <c r="S2183" s="49">
        <v>4.6907480000000001E-2</v>
      </c>
      <c r="T2183" s="49" t="s">
        <v>92</v>
      </c>
    </row>
    <row r="2184" spans="1:20" x14ac:dyDescent="0.25">
      <c r="A2184" s="49" t="str">
        <f t="shared" si="34"/>
        <v>41850ALL3_3Dually Enrolled</v>
      </c>
      <c r="B2184" s="7">
        <v>41850</v>
      </c>
      <c r="C2184">
        <v>3</v>
      </c>
      <c r="D2184" t="s">
        <v>16</v>
      </c>
      <c r="E2184">
        <v>0.71837556000000002</v>
      </c>
      <c r="F2184">
        <v>0.72158401999999999</v>
      </c>
      <c r="G2184">
        <v>3</v>
      </c>
      <c r="H2184" s="49">
        <v>4142.7979999999998</v>
      </c>
      <c r="I2184" s="49">
        <v>40522.686999999998</v>
      </c>
      <c r="J2184">
        <v>72.299779999999998</v>
      </c>
      <c r="M2184">
        <v>1.7317800000000001E-2</v>
      </c>
      <c r="N2184" s="49">
        <v>-3.2084599999999998E-3</v>
      </c>
      <c r="O2184" s="49">
        <v>-2.537524E-2</v>
      </c>
      <c r="P2184" s="49">
        <v>-1.2386889999999999E-2</v>
      </c>
      <c r="Q2184" s="49">
        <v>-3.2084599999999998E-3</v>
      </c>
      <c r="R2184" s="49">
        <v>5.9699699999999998E-3</v>
      </c>
      <c r="S2184" s="49">
        <v>1.8958320000000001E-2</v>
      </c>
      <c r="T2184" s="49" t="s">
        <v>92</v>
      </c>
    </row>
    <row r="2185" spans="1:20" x14ac:dyDescent="0.25">
      <c r="A2185" s="49" t="str">
        <f t="shared" si="34"/>
        <v>41850ALL3_22Dually Enrolled</v>
      </c>
      <c r="B2185" s="7">
        <v>41850</v>
      </c>
      <c r="C2185">
        <v>22</v>
      </c>
      <c r="D2185" t="s">
        <v>16</v>
      </c>
      <c r="E2185">
        <v>1.9300653000000001</v>
      </c>
      <c r="F2185">
        <v>1.9451931</v>
      </c>
      <c r="G2185">
        <v>3</v>
      </c>
      <c r="H2185" s="49">
        <v>4142.7979999999998</v>
      </c>
      <c r="I2185" s="49">
        <v>40522.686999999998</v>
      </c>
      <c r="J2185">
        <v>80.363950000000003</v>
      </c>
      <c r="M2185">
        <v>3.8150700000000003E-2</v>
      </c>
      <c r="N2185" s="49">
        <v>-1.51278E-2</v>
      </c>
      <c r="O2185" s="49">
        <v>-6.3960699999999995E-2</v>
      </c>
      <c r="P2185" s="49">
        <v>-3.5347669999999998E-2</v>
      </c>
      <c r="Q2185" s="49">
        <v>-1.51278E-2</v>
      </c>
      <c r="R2185" s="49">
        <v>5.0920699999999998E-3</v>
      </c>
      <c r="S2185" s="49">
        <v>3.3705100000000002E-2</v>
      </c>
      <c r="T2185" s="49" t="s">
        <v>92</v>
      </c>
    </row>
    <row r="2186" spans="1:20" x14ac:dyDescent="0.25">
      <c r="A2186" s="49" t="str">
        <f t="shared" si="34"/>
        <v>41850ALL4_16Dually Enrolled</v>
      </c>
      <c r="B2186" s="7">
        <v>41850</v>
      </c>
      <c r="C2186">
        <v>16</v>
      </c>
      <c r="D2186" t="s">
        <v>16</v>
      </c>
      <c r="E2186">
        <v>1.9460297</v>
      </c>
      <c r="F2186">
        <v>2.0197029</v>
      </c>
      <c r="G2186">
        <v>4</v>
      </c>
      <c r="H2186" s="49">
        <v>4076.3359999999998</v>
      </c>
      <c r="I2186" s="49">
        <v>40522.686999999998</v>
      </c>
      <c r="J2186">
        <v>94.074029999999993</v>
      </c>
      <c r="M2186">
        <v>4.4260399999999998E-2</v>
      </c>
      <c r="N2186" s="49">
        <v>-7.3673199999999994E-2</v>
      </c>
      <c r="O2186" s="49">
        <v>-0.13032651000000001</v>
      </c>
      <c r="P2186" s="49">
        <v>-9.7131209999999996E-2</v>
      </c>
      <c r="Q2186" s="49">
        <v>-7.3673199999999994E-2</v>
      </c>
      <c r="R2186" s="49">
        <v>-5.021519E-2</v>
      </c>
      <c r="S2186" s="49">
        <v>-1.7019889999999999E-2</v>
      </c>
      <c r="T2186" s="49" t="s">
        <v>92</v>
      </c>
    </row>
    <row r="2187" spans="1:20" x14ac:dyDescent="0.25">
      <c r="A2187" s="49" t="str">
        <f t="shared" si="34"/>
        <v>41850ALL4_14Dually Enrolled</v>
      </c>
      <c r="B2187" s="7">
        <v>41850</v>
      </c>
      <c r="C2187">
        <v>14</v>
      </c>
      <c r="D2187" t="s">
        <v>16</v>
      </c>
      <c r="E2187">
        <v>1.5551526</v>
      </c>
      <c r="F2187">
        <v>1.3800376000000001</v>
      </c>
      <c r="G2187">
        <v>4</v>
      </c>
      <c r="H2187" s="49">
        <v>4076.3359999999998</v>
      </c>
      <c r="I2187" s="49">
        <v>40522.686999999998</v>
      </c>
      <c r="J2187">
        <v>89.676919999999996</v>
      </c>
      <c r="M2187">
        <v>3.4812299999999997E-2</v>
      </c>
      <c r="N2187" s="49">
        <v>0.17511499999999999</v>
      </c>
      <c r="O2187" s="49">
        <v>0.13055526000000001</v>
      </c>
      <c r="P2187" s="49">
        <v>0.15666447999999999</v>
      </c>
      <c r="Q2187" s="49">
        <v>0.17511499999999999</v>
      </c>
      <c r="R2187" s="49">
        <v>0.19356551999999999</v>
      </c>
      <c r="S2187" s="49">
        <v>0.21967474000000001</v>
      </c>
      <c r="T2187" s="49" t="s">
        <v>92</v>
      </c>
    </row>
    <row r="2188" spans="1:20" x14ac:dyDescent="0.25">
      <c r="A2188" s="49" t="str">
        <f t="shared" si="34"/>
        <v>41850ALL4_17Dually Enrolled</v>
      </c>
      <c r="B2188" s="7">
        <v>41850</v>
      </c>
      <c r="C2188">
        <v>17</v>
      </c>
      <c r="D2188" t="s">
        <v>16</v>
      </c>
      <c r="E2188">
        <v>2.1593711</v>
      </c>
      <c r="F2188">
        <v>2.2034658</v>
      </c>
      <c r="G2188">
        <v>4</v>
      </c>
      <c r="H2188" s="49">
        <v>4076.3359999999998</v>
      </c>
      <c r="I2188" s="49">
        <v>40522.686999999998</v>
      </c>
      <c r="J2188">
        <v>94.52637</v>
      </c>
      <c r="M2188">
        <v>4.5997299999999998E-2</v>
      </c>
      <c r="N2188" s="49">
        <v>-4.4094700000000001E-2</v>
      </c>
      <c r="O2188" s="49">
        <v>-0.10297124000000001</v>
      </c>
      <c r="P2188" s="49">
        <v>-6.8473270000000003E-2</v>
      </c>
      <c r="Q2188" s="49">
        <v>-4.4094700000000001E-2</v>
      </c>
      <c r="R2188" s="49">
        <v>-1.9716129999999998E-2</v>
      </c>
      <c r="S2188" s="49">
        <v>1.4781839999999999E-2</v>
      </c>
      <c r="T2188" s="49" t="s">
        <v>92</v>
      </c>
    </row>
    <row r="2189" spans="1:20" x14ac:dyDescent="0.25">
      <c r="A2189" s="49" t="str">
        <f t="shared" si="34"/>
        <v>41850ALL4_6Dually Enrolled</v>
      </c>
      <c r="B2189" s="7">
        <v>41850</v>
      </c>
      <c r="C2189">
        <v>6</v>
      </c>
      <c r="D2189" t="s">
        <v>16</v>
      </c>
      <c r="E2189">
        <v>0.64520023999999998</v>
      </c>
      <c r="F2189">
        <v>0.68298154</v>
      </c>
      <c r="G2189">
        <v>4</v>
      </c>
      <c r="H2189" s="49">
        <v>4076.3359999999998</v>
      </c>
      <c r="I2189" s="49">
        <v>40522.686999999998</v>
      </c>
      <c r="J2189">
        <v>69.098740000000006</v>
      </c>
      <c r="M2189">
        <v>1.52931E-2</v>
      </c>
      <c r="N2189" s="49">
        <v>-3.7781299999999997E-2</v>
      </c>
      <c r="O2189" s="49">
        <v>-5.735647E-2</v>
      </c>
      <c r="P2189" s="49">
        <v>-4.5886639999999999E-2</v>
      </c>
      <c r="Q2189" s="49">
        <v>-3.7781299999999997E-2</v>
      </c>
      <c r="R2189" s="49">
        <v>-2.9675960000000001E-2</v>
      </c>
      <c r="S2189" s="49">
        <v>-1.8206130000000001E-2</v>
      </c>
      <c r="T2189" s="49" t="s">
        <v>92</v>
      </c>
    </row>
    <row r="2190" spans="1:20" x14ac:dyDescent="0.25">
      <c r="A2190" s="49" t="str">
        <f t="shared" si="34"/>
        <v>41850ALL4_15Dually Enrolled</v>
      </c>
      <c r="B2190" s="7">
        <v>41850</v>
      </c>
      <c r="C2190">
        <v>15</v>
      </c>
      <c r="D2190" t="s">
        <v>16</v>
      </c>
      <c r="E2190">
        <v>1.7145706999999999</v>
      </c>
      <c r="F2190">
        <v>1.8116923</v>
      </c>
      <c r="G2190">
        <v>4</v>
      </c>
      <c r="H2190" s="49">
        <v>4076.3359999999998</v>
      </c>
      <c r="I2190" s="49">
        <v>40522.686999999998</v>
      </c>
      <c r="J2190">
        <v>91.737939999999995</v>
      </c>
      <c r="M2190">
        <v>4.1035299999999997E-2</v>
      </c>
      <c r="N2190" s="49">
        <v>-9.7121600000000002E-2</v>
      </c>
      <c r="O2190" s="49">
        <v>-0.14964678000000001</v>
      </c>
      <c r="P2190" s="49">
        <v>-0.11887031000000001</v>
      </c>
      <c r="Q2190" s="49">
        <v>-9.7121600000000002E-2</v>
      </c>
      <c r="R2190" s="49">
        <v>-7.5372889999999998E-2</v>
      </c>
      <c r="S2190" s="49">
        <v>-4.4596419999999998E-2</v>
      </c>
      <c r="T2190" s="49" t="s">
        <v>92</v>
      </c>
    </row>
    <row r="2191" spans="1:20" x14ac:dyDescent="0.25">
      <c r="A2191" s="49" t="str">
        <f t="shared" si="34"/>
        <v>41850ALL4_10Dually Enrolled</v>
      </c>
      <c r="B2191" s="7">
        <v>41850</v>
      </c>
      <c r="C2191">
        <v>10</v>
      </c>
      <c r="D2191" t="s">
        <v>16</v>
      </c>
      <c r="E2191">
        <v>0.90344261000000003</v>
      </c>
      <c r="F2191">
        <v>0.93527296000000004</v>
      </c>
      <c r="G2191">
        <v>4</v>
      </c>
      <c r="H2191" s="49">
        <v>4076.3359999999998</v>
      </c>
      <c r="I2191" s="49">
        <v>40522.686999999998</v>
      </c>
      <c r="J2191">
        <v>76.598489999999998</v>
      </c>
      <c r="M2191">
        <v>2.2397799999999999E-2</v>
      </c>
      <c r="N2191" s="49">
        <v>-3.183035E-2</v>
      </c>
      <c r="O2191" s="49">
        <v>-6.0499530000000003E-2</v>
      </c>
      <c r="P2191" s="49">
        <v>-4.3701179999999999E-2</v>
      </c>
      <c r="Q2191" s="49">
        <v>-3.183035E-2</v>
      </c>
      <c r="R2191" s="49">
        <v>-1.9959520000000001E-2</v>
      </c>
      <c r="S2191" s="49">
        <v>-3.16117E-3</v>
      </c>
      <c r="T2191" s="49" t="s">
        <v>92</v>
      </c>
    </row>
    <row r="2192" spans="1:20" x14ac:dyDescent="0.25">
      <c r="A2192" s="49" t="str">
        <f t="shared" si="34"/>
        <v>41850ALL4_11Dually Enrolled</v>
      </c>
      <c r="B2192" s="7">
        <v>41850</v>
      </c>
      <c r="C2192">
        <v>11</v>
      </c>
      <c r="D2192" t="s">
        <v>16</v>
      </c>
      <c r="E2192">
        <v>1.0119638</v>
      </c>
      <c r="F2192">
        <v>1.0462187999999999</v>
      </c>
      <c r="G2192">
        <v>4</v>
      </c>
      <c r="H2192" s="49">
        <v>4076.3359999999998</v>
      </c>
      <c r="I2192" s="49">
        <v>40522.686999999998</v>
      </c>
      <c r="J2192">
        <v>80.283389999999997</v>
      </c>
      <c r="M2192">
        <v>2.5925900000000002E-2</v>
      </c>
      <c r="N2192" s="49">
        <v>-3.4255000000000001E-2</v>
      </c>
      <c r="O2192" s="49">
        <v>-6.7440150000000004E-2</v>
      </c>
      <c r="P2192" s="49">
        <v>-4.799573E-2</v>
      </c>
      <c r="Q2192" s="49">
        <v>-3.4255000000000001E-2</v>
      </c>
      <c r="R2192" s="49">
        <v>-2.0514270000000001E-2</v>
      </c>
      <c r="S2192" s="49">
        <v>-1.06985E-3</v>
      </c>
      <c r="T2192" s="49" t="s">
        <v>92</v>
      </c>
    </row>
    <row r="2193" spans="1:20" x14ac:dyDescent="0.25">
      <c r="A2193" s="49" t="str">
        <f t="shared" si="34"/>
        <v>41850ALL4_21Dually Enrolled</v>
      </c>
      <c r="B2193" s="7">
        <v>41850</v>
      </c>
      <c r="C2193">
        <v>21</v>
      </c>
      <c r="D2193" t="s">
        <v>16</v>
      </c>
      <c r="E2193">
        <v>2.0937074</v>
      </c>
      <c r="F2193">
        <v>2.1147828999999998</v>
      </c>
      <c r="G2193">
        <v>4</v>
      </c>
      <c r="H2193" s="49">
        <v>4076.3359999999998</v>
      </c>
      <c r="I2193" s="49">
        <v>40522.686999999998</v>
      </c>
      <c r="J2193">
        <v>83.817080000000004</v>
      </c>
      <c r="M2193">
        <v>4.0633900000000001E-2</v>
      </c>
      <c r="N2193" s="49">
        <v>-2.10755E-2</v>
      </c>
      <c r="O2193" s="49">
        <v>-7.3086890000000002E-2</v>
      </c>
      <c r="P2193" s="49">
        <v>-4.2611469999999999E-2</v>
      </c>
      <c r="Q2193" s="49">
        <v>-2.10755E-2</v>
      </c>
      <c r="R2193" s="49">
        <v>4.6046999999999999E-4</v>
      </c>
      <c r="S2193" s="49">
        <v>3.0935890000000001E-2</v>
      </c>
      <c r="T2193" s="49" t="s">
        <v>92</v>
      </c>
    </row>
    <row r="2194" spans="1:20" x14ac:dyDescent="0.25">
      <c r="A2194" s="49" t="str">
        <f t="shared" si="34"/>
        <v>41850ALL4_13Dually Enrolled</v>
      </c>
      <c r="B2194" s="7">
        <v>41850</v>
      </c>
      <c r="C2194">
        <v>13</v>
      </c>
      <c r="D2194" t="s">
        <v>16</v>
      </c>
      <c r="E2194">
        <v>1.3714691000000001</v>
      </c>
      <c r="F2194">
        <v>1.3239475000000001</v>
      </c>
      <c r="G2194">
        <v>4</v>
      </c>
      <c r="H2194" s="49">
        <v>4076.3359999999998</v>
      </c>
      <c r="I2194" s="49">
        <v>40522.686999999998</v>
      </c>
      <c r="J2194">
        <v>87.242580000000004</v>
      </c>
      <c r="M2194">
        <v>3.27584E-2</v>
      </c>
      <c r="N2194" s="49">
        <v>4.7521599999999997E-2</v>
      </c>
      <c r="O2194" s="49">
        <v>5.5908499999999996E-3</v>
      </c>
      <c r="P2194" s="49">
        <v>3.015965E-2</v>
      </c>
      <c r="Q2194" s="49">
        <v>4.7521599999999997E-2</v>
      </c>
      <c r="R2194" s="49">
        <v>6.4883549999999998E-2</v>
      </c>
      <c r="S2194" s="49">
        <v>8.945235E-2</v>
      </c>
      <c r="T2194" s="49" t="s">
        <v>92</v>
      </c>
    </row>
    <row r="2195" spans="1:20" x14ac:dyDescent="0.25">
      <c r="A2195" s="49" t="str">
        <f t="shared" si="34"/>
        <v>41850ALL4_20Dually Enrolled</v>
      </c>
      <c r="B2195" s="7">
        <v>41850</v>
      </c>
      <c r="C2195">
        <v>20</v>
      </c>
      <c r="D2195" t="s">
        <v>16</v>
      </c>
      <c r="E2195">
        <v>2.255538</v>
      </c>
      <c r="F2195">
        <v>2.2749104999999998</v>
      </c>
      <c r="G2195">
        <v>4</v>
      </c>
      <c r="H2195" s="49">
        <v>4076.3359999999998</v>
      </c>
      <c r="I2195" s="49">
        <v>40522.686999999998</v>
      </c>
      <c r="J2195">
        <v>88.450329999999994</v>
      </c>
      <c r="M2195">
        <v>4.3031399999999997E-2</v>
      </c>
      <c r="N2195" s="49">
        <v>-1.9372500000000001E-2</v>
      </c>
      <c r="O2195" s="49">
        <v>-7.4452690000000002E-2</v>
      </c>
      <c r="P2195" s="49">
        <v>-4.2179139999999997E-2</v>
      </c>
      <c r="Q2195" s="49">
        <v>-1.9372500000000001E-2</v>
      </c>
      <c r="R2195" s="49">
        <v>3.43414E-3</v>
      </c>
      <c r="S2195" s="49">
        <v>3.570769E-2</v>
      </c>
      <c r="T2195" s="49" t="s">
        <v>92</v>
      </c>
    </row>
    <row r="2196" spans="1:20" x14ac:dyDescent="0.25">
      <c r="A2196" s="49" t="str">
        <f t="shared" si="34"/>
        <v>41850ALL4_4Dually Enrolled</v>
      </c>
      <c r="B2196" s="7">
        <v>41850</v>
      </c>
      <c r="C2196">
        <v>4</v>
      </c>
      <c r="D2196" t="s">
        <v>16</v>
      </c>
      <c r="E2196">
        <v>0.66142858999999998</v>
      </c>
      <c r="F2196">
        <v>0.68720272999999998</v>
      </c>
      <c r="G2196">
        <v>4</v>
      </c>
      <c r="H2196" s="49">
        <v>4076.3359999999998</v>
      </c>
      <c r="I2196" s="49">
        <v>40522.686999999998</v>
      </c>
      <c r="J2196">
        <v>71.47636</v>
      </c>
      <c r="M2196">
        <v>1.6187099999999999E-2</v>
      </c>
      <c r="N2196" s="49">
        <v>-2.5774140000000001E-2</v>
      </c>
      <c r="O2196" s="49">
        <v>-4.6493630000000001E-2</v>
      </c>
      <c r="P2196" s="49">
        <v>-3.4353300000000003E-2</v>
      </c>
      <c r="Q2196" s="49">
        <v>-2.5774140000000001E-2</v>
      </c>
      <c r="R2196" s="49">
        <v>-1.7194979999999999E-2</v>
      </c>
      <c r="S2196" s="49">
        <v>-5.0546499999999999E-3</v>
      </c>
      <c r="T2196" s="49" t="s">
        <v>92</v>
      </c>
    </row>
    <row r="2197" spans="1:20" x14ac:dyDescent="0.25">
      <c r="A2197" s="49" t="str">
        <f t="shared" si="34"/>
        <v>41850ALL4_5Dually Enrolled</v>
      </c>
      <c r="B2197" s="7">
        <v>41850</v>
      </c>
      <c r="C2197">
        <v>5</v>
      </c>
      <c r="D2197" t="s">
        <v>16</v>
      </c>
      <c r="E2197">
        <v>0.64175530000000003</v>
      </c>
      <c r="F2197">
        <v>0.65521726999999996</v>
      </c>
      <c r="G2197">
        <v>4</v>
      </c>
      <c r="H2197" s="49">
        <v>4076.3359999999998</v>
      </c>
      <c r="I2197" s="49">
        <v>40522.686999999998</v>
      </c>
      <c r="J2197">
        <v>70.087459999999993</v>
      </c>
      <c r="M2197">
        <v>1.4968199999999999E-2</v>
      </c>
      <c r="N2197" s="49">
        <v>-1.346197E-2</v>
      </c>
      <c r="O2197" s="49">
        <v>-3.2621270000000001E-2</v>
      </c>
      <c r="P2197" s="49">
        <v>-2.139512E-2</v>
      </c>
      <c r="Q2197" s="49">
        <v>-1.346197E-2</v>
      </c>
      <c r="R2197" s="49">
        <v>-5.5288200000000003E-3</v>
      </c>
      <c r="S2197" s="49">
        <v>5.6973299999999996E-3</v>
      </c>
      <c r="T2197" s="49" t="s">
        <v>92</v>
      </c>
    </row>
    <row r="2198" spans="1:20" x14ac:dyDescent="0.25">
      <c r="A2198" s="49" t="str">
        <f t="shared" si="34"/>
        <v>41850ALL4_22Dually Enrolled</v>
      </c>
      <c r="B2198" s="7">
        <v>41850</v>
      </c>
      <c r="C2198">
        <v>22</v>
      </c>
      <c r="D2198" t="s">
        <v>16</v>
      </c>
      <c r="E2198">
        <v>1.9300653000000001</v>
      </c>
      <c r="F2198">
        <v>1.9197165</v>
      </c>
      <c r="G2198">
        <v>4</v>
      </c>
      <c r="H2198" s="49">
        <v>4076.3359999999998</v>
      </c>
      <c r="I2198" s="49">
        <v>40522.686999999998</v>
      </c>
      <c r="J2198">
        <v>80.363950000000003</v>
      </c>
      <c r="M2198">
        <v>3.8512999999999999E-2</v>
      </c>
      <c r="N2198" s="49">
        <v>1.03488E-2</v>
      </c>
      <c r="O2198" s="49">
        <v>-3.8947839999999997E-2</v>
      </c>
      <c r="P2198" s="49">
        <v>-1.006309E-2</v>
      </c>
      <c r="Q2198" s="49">
        <v>1.03488E-2</v>
      </c>
      <c r="R2198" s="49">
        <v>3.076069E-2</v>
      </c>
      <c r="S2198" s="49">
        <v>5.9645440000000001E-2</v>
      </c>
      <c r="T2198" s="49" t="s">
        <v>92</v>
      </c>
    </row>
    <row r="2199" spans="1:20" x14ac:dyDescent="0.25">
      <c r="A2199" s="49" t="str">
        <f t="shared" si="34"/>
        <v>41850ALL4_24Dually Enrolled</v>
      </c>
      <c r="B2199" s="7">
        <v>41850</v>
      </c>
      <c r="C2199">
        <v>24</v>
      </c>
      <c r="D2199" t="s">
        <v>16</v>
      </c>
      <c r="E2199">
        <v>1.2030924999999999</v>
      </c>
      <c r="F2199">
        <v>1.2153516</v>
      </c>
      <c r="G2199">
        <v>4</v>
      </c>
      <c r="H2199" s="49">
        <v>4076.3359999999998</v>
      </c>
      <c r="I2199" s="49">
        <v>40522.686999999998</v>
      </c>
      <c r="J2199">
        <v>74.925190000000001</v>
      </c>
      <c r="M2199">
        <v>2.82373E-2</v>
      </c>
      <c r="N2199" s="49">
        <v>-1.22591E-2</v>
      </c>
      <c r="O2199" s="49">
        <v>-4.8402840000000003E-2</v>
      </c>
      <c r="P2199" s="49">
        <v>-2.7224870000000002E-2</v>
      </c>
      <c r="Q2199" s="49">
        <v>-1.22591E-2</v>
      </c>
      <c r="R2199" s="49">
        <v>2.70667E-3</v>
      </c>
      <c r="S2199" s="49">
        <v>2.3884639999999999E-2</v>
      </c>
      <c r="T2199" s="49" t="s">
        <v>92</v>
      </c>
    </row>
    <row r="2200" spans="1:20" x14ac:dyDescent="0.25">
      <c r="A2200" s="49" t="str">
        <f t="shared" si="34"/>
        <v>41850ALL4_8Dually Enrolled</v>
      </c>
      <c r="B2200" s="7">
        <v>41850</v>
      </c>
      <c r="C2200">
        <v>8</v>
      </c>
      <c r="D2200" t="s">
        <v>16</v>
      </c>
      <c r="E2200">
        <v>0.8016141</v>
      </c>
      <c r="F2200">
        <v>0.80711465000000004</v>
      </c>
      <c r="G2200">
        <v>4</v>
      </c>
      <c r="H2200" s="49">
        <v>4076.3359999999998</v>
      </c>
      <c r="I2200" s="49">
        <v>40522.686999999998</v>
      </c>
      <c r="J2200">
        <v>70.092969999999994</v>
      </c>
      <c r="M2200">
        <v>1.8204000000000001E-2</v>
      </c>
      <c r="N2200" s="49">
        <v>-5.5005499999999999E-3</v>
      </c>
      <c r="O2200" s="49">
        <v>-2.8801670000000001E-2</v>
      </c>
      <c r="P2200" s="49">
        <v>-1.5148669999999999E-2</v>
      </c>
      <c r="Q2200" s="49">
        <v>-5.5005499999999999E-3</v>
      </c>
      <c r="R2200" s="49">
        <v>4.1475699999999997E-3</v>
      </c>
      <c r="S2200" s="49">
        <v>1.7800570000000002E-2</v>
      </c>
      <c r="T2200" s="49" t="s">
        <v>92</v>
      </c>
    </row>
    <row r="2201" spans="1:20" x14ac:dyDescent="0.25">
      <c r="A2201" s="49" t="str">
        <f t="shared" si="34"/>
        <v>41850ALL4_2Dually Enrolled</v>
      </c>
      <c r="B2201" s="7">
        <v>41850</v>
      </c>
      <c r="C2201">
        <v>2</v>
      </c>
      <c r="D2201" t="s">
        <v>16</v>
      </c>
      <c r="E2201">
        <v>0.80980648</v>
      </c>
      <c r="F2201">
        <v>0.84911711000000001</v>
      </c>
      <c r="G2201">
        <v>4</v>
      </c>
      <c r="H2201" s="49">
        <v>4076.3359999999998</v>
      </c>
      <c r="I2201" s="49">
        <v>40522.686999999998</v>
      </c>
      <c r="J2201">
        <v>73.304820000000007</v>
      </c>
      <c r="M2201">
        <v>2.05253E-2</v>
      </c>
      <c r="N2201" s="49">
        <v>-3.9310629999999999E-2</v>
      </c>
      <c r="O2201" s="49">
        <v>-6.5583009999999997E-2</v>
      </c>
      <c r="P2201" s="49">
        <v>-5.0189039999999997E-2</v>
      </c>
      <c r="Q2201" s="49">
        <v>-3.9310629999999999E-2</v>
      </c>
      <c r="R2201" s="49">
        <v>-2.8432220000000001E-2</v>
      </c>
      <c r="S2201" s="49">
        <v>-1.3038249999999999E-2</v>
      </c>
      <c r="T2201" s="49" t="s">
        <v>92</v>
      </c>
    </row>
    <row r="2202" spans="1:20" x14ac:dyDescent="0.25">
      <c r="A2202" s="49" t="str">
        <f t="shared" si="34"/>
        <v>41850ALL4_12Dually Enrolled</v>
      </c>
      <c r="B2202" s="7">
        <v>41850</v>
      </c>
      <c r="C2202">
        <v>12</v>
      </c>
      <c r="D2202" t="s">
        <v>16</v>
      </c>
      <c r="E2202">
        <v>1.1657545</v>
      </c>
      <c r="F2202">
        <v>1.2008421</v>
      </c>
      <c r="G2202">
        <v>4</v>
      </c>
      <c r="H2202" s="49">
        <v>4076.3359999999998</v>
      </c>
      <c r="I2202" s="49">
        <v>40522.686999999998</v>
      </c>
      <c r="J2202">
        <v>83.812420000000003</v>
      </c>
      <c r="M2202">
        <v>2.97328E-2</v>
      </c>
      <c r="N2202" s="49">
        <v>-3.5087599999999997E-2</v>
      </c>
      <c r="O2202" s="49">
        <v>-7.3145580000000002E-2</v>
      </c>
      <c r="P2202" s="49">
        <v>-5.0845979999999999E-2</v>
      </c>
      <c r="Q2202" s="49">
        <v>-3.5087599999999997E-2</v>
      </c>
      <c r="R2202" s="49">
        <v>-1.9329220000000001E-2</v>
      </c>
      <c r="S2202" s="49">
        <v>2.9703799999999999E-3</v>
      </c>
      <c r="T2202" s="49" t="s">
        <v>92</v>
      </c>
    </row>
    <row r="2203" spans="1:20" x14ac:dyDescent="0.25">
      <c r="A2203" s="49" t="str">
        <f t="shared" si="34"/>
        <v>41850ALL4_9Dually Enrolled</v>
      </c>
      <c r="B2203" s="7">
        <v>41850</v>
      </c>
      <c r="C2203">
        <v>9</v>
      </c>
      <c r="D2203" t="s">
        <v>16</v>
      </c>
      <c r="E2203">
        <v>0.83106066000000001</v>
      </c>
      <c r="F2203">
        <v>0.85154465000000001</v>
      </c>
      <c r="G2203">
        <v>4</v>
      </c>
      <c r="H2203" s="49">
        <v>4076.3359999999998</v>
      </c>
      <c r="I2203" s="49">
        <v>40522.686999999998</v>
      </c>
      <c r="J2203">
        <v>72.798919999999995</v>
      </c>
      <c r="M2203">
        <v>1.9456999999999999E-2</v>
      </c>
      <c r="N2203" s="49">
        <v>-2.0483990000000001E-2</v>
      </c>
      <c r="O2203" s="49">
        <v>-4.5388949999999997E-2</v>
      </c>
      <c r="P2203" s="49">
        <v>-3.0796199999999999E-2</v>
      </c>
      <c r="Q2203" s="49">
        <v>-2.0483990000000001E-2</v>
      </c>
      <c r="R2203" s="49">
        <v>-1.017178E-2</v>
      </c>
      <c r="S2203" s="49">
        <v>4.4209699999999998E-3</v>
      </c>
      <c r="T2203" s="49" t="s">
        <v>92</v>
      </c>
    </row>
    <row r="2204" spans="1:20" x14ac:dyDescent="0.25">
      <c r="A2204" s="49" t="str">
        <f t="shared" si="34"/>
        <v>41850ALL4_18Dually Enrolled</v>
      </c>
      <c r="B2204" s="7">
        <v>41850</v>
      </c>
      <c r="C2204">
        <v>18</v>
      </c>
      <c r="D2204" t="s">
        <v>16</v>
      </c>
      <c r="E2204">
        <v>2.3267717000000001</v>
      </c>
      <c r="F2204">
        <v>2.3426497999999998</v>
      </c>
      <c r="G2204">
        <v>4</v>
      </c>
      <c r="H2204" s="49">
        <v>4076.3359999999998</v>
      </c>
      <c r="I2204" s="49">
        <v>40522.686999999998</v>
      </c>
      <c r="J2204">
        <v>93.569659999999999</v>
      </c>
      <c r="M2204">
        <v>4.6493E-2</v>
      </c>
      <c r="N2204" s="49">
        <v>-1.5878099999999999E-2</v>
      </c>
      <c r="O2204" s="49">
        <v>-7.5389139999999993E-2</v>
      </c>
      <c r="P2204" s="49">
        <v>-4.0519390000000002E-2</v>
      </c>
      <c r="Q2204" s="49">
        <v>-1.5878099999999999E-2</v>
      </c>
      <c r="R2204" s="49">
        <v>8.7631900000000006E-3</v>
      </c>
      <c r="S2204" s="49">
        <v>4.3632940000000002E-2</v>
      </c>
      <c r="T2204" s="49" t="s">
        <v>92</v>
      </c>
    </row>
    <row r="2205" spans="1:20" x14ac:dyDescent="0.25">
      <c r="A2205" s="49" t="str">
        <f t="shared" si="34"/>
        <v>41850ALL4_1Dually Enrolled</v>
      </c>
      <c r="B2205" s="7">
        <v>41850</v>
      </c>
      <c r="C2205">
        <v>1</v>
      </c>
      <c r="D2205" t="s">
        <v>16</v>
      </c>
      <c r="E2205">
        <v>0.95107076000000002</v>
      </c>
      <c r="F2205">
        <v>0.99468973999999999</v>
      </c>
      <c r="G2205">
        <v>4</v>
      </c>
      <c r="H2205" s="49">
        <v>4076.3359999999998</v>
      </c>
      <c r="I2205" s="49">
        <v>40522.686999999998</v>
      </c>
      <c r="J2205">
        <v>75.101879999999994</v>
      </c>
      <c r="M2205">
        <v>2.3807700000000001E-2</v>
      </c>
      <c r="N2205" s="49">
        <v>-4.3618980000000002E-2</v>
      </c>
      <c r="O2205" s="49">
        <v>-7.4092839999999993E-2</v>
      </c>
      <c r="P2205" s="49">
        <v>-5.6237059999999998E-2</v>
      </c>
      <c r="Q2205" s="49">
        <v>-4.3618980000000002E-2</v>
      </c>
      <c r="R2205" s="49">
        <v>-3.1000900000000001E-2</v>
      </c>
      <c r="S2205" s="49">
        <v>-1.314512E-2</v>
      </c>
      <c r="T2205" s="49" t="s">
        <v>92</v>
      </c>
    </row>
    <row r="2206" spans="1:20" x14ac:dyDescent="0.25">
      <c r="A2206" s="49" t="str">
        <f t="shared" si="34"/>
        <v>41850ALL4_19Dually Enrolled</v>
      </c>
      <c r="B2206" s="7">
        <v>41850</v>
      </c>
      <c r="C2206">
        <v>19</v>
      </c>
      <c r="D2206" t="s">
        <v>16</v>
      </c>
      <c r="E2206">
        <v>2.3427614999999999</v>
      </c>
      <c r="F2206">
        <v>2.3934001999999999</v>
      </c>
      <c r="G2206">
        <v>4</v>
      </c>
      <c r="H2206" s="49">
        <v>4076.3359999999998</v>
      </c>
      <c r="I2206" s="49">
        <v>40522.686999999998</v>
      </c>
      <c r="J2206">
        <v>91.938980000000001</v>
      </c>
      <c r="M2206">
        <v>4.57925E-2</v>
      </c>
      <c r="N2206" s="49">
        <v>-5.0638700000000002E-2</v>
      </c>
      <c r="O2206" s="49">
        <v>-0.10925310000000001</v>
      </c>
      <c r="P2206" s="49">
        <v>-7.4908719999999998E-2</v>
      </c>
      <c r="Q2206" s="49">
        <v>-5.0638700000000002E-2</v>
      </c>
      <c r="R2206" s="49">
        <v>-2.636867E-2</v>
      </c>
      <c r="S2206" s="49">
        <v>7.9757000000000005E-3</v>
      </c>
      <c r="T2206" s="49" t="s">
        <v>92</v>
      </c>
    </row>
    <row r="2207" spans="1:20" x14ac:dyDescent="0.25">
      <c r="A2207" s="49" t="str">
        <f t="shared" si="34"/>
        <v>41850ALL4_7Dually Enrolled</v>
      </c>
      <c r="B2207" s="7">
        <v>41850</v>
      </c>
      <c r="C2207">
        <v>7</v>
      </c>
      <c r="D2207" t="s">
        <v>16</v>
      </c>
      <c r="E2207">
        <v>0.71429036999999995</v>
      </c>
      <c r="F2207">
        <v>0.75060737</v>
      </c>
      <c r="G2207">
        <v>4</v>
      </c>
      <c r="H2207" s="49">
        <v>4076.3359999999998</v>
      </c>
      <c r="I2207" s="49">
        <v>40522.686999999998</v>
      </c>
      <c r="J2207">
        <v>68.6173</v>
      </c>
      <c r="M2207">
        <v>1.6814300000000001E-2</v>
      </c>
      <c r="N2207" s="49">
        <v>-3.6317000000000002E-2</v>
      </c>
      <c r="O2207" s="49">
        <v>-5.7839300000000003E-2</v>
      </c>
      <c r="P2207" s="49">
        <v>-4.5228579999999997E-2</v>
      </c>
      <c r="Q2207" s="49">
        <v>-3.6317000000000002E-2</v>
      </c>
      <c r="R2207" s="49">
        <v>-2.740542E-2</v>
      </c>
      <c r="S2207" s="49">
        <v>-1.4794699999999999E-2</v>
      </c>
      <c r="T2207" s="49" t="s">
        <v>92</v>
      </c>
    </row>
    <row r="2208" spans="1:20" x14ac:dyDescent="0.25">
      <c r="A2208" s="49" t="str">
        <f t="shared" si="34"/>
        <v>41850ALL4_3Dually Enrolled</v>
      </c>
      <c r="B2208" s="7">
        <v>41850</v>
      </c>
      <c r="C2208">
        <v>3</v>
      </c>
      <c r="D2208" t="s">
        <v>16</v>
      </c>
      <c r="E2208">
        <v>0.71837556000000002</v>
      </c>
      <c r="F2208">
        <v>0.74996507000000001</v>
      </c>
      <c r="G2208">
        <v>4</v>
      </c>
      <c r="H2208" s="49">
        <v>4076.3359999999998</v>
      </c>
      <c r="I2208" s="49">
        <v>40522.686999999998</v>
      </c>
      <c r="J2208">
        <v>72.299779999999998</v>
      </c>
      <c r="M2208">
        <v>1.8025099999999999E-2</v>
      </c>
      <c r="N2208" s="49">
        <v>-3.1589510000000001E-2</v>
      </c>
      <c r="O2208" s="49">
        <v>-5.4661639999999997E-2</v>
      </c>
      <c r="P2208" s="49">
        <v>-4.1142810000000002E-2</v>
      </c>
      <c r="Q2208" s="49">
        <v>-3.1589510000000001E-2</v>
      </c>
      <c r="R2208" s="49">
        <v>-2.2036210000000001E-2</v>
      </c>
      <c r="S2208" s="49">
        <v>-8.5173799999999997E-3</v>
      </c>
      <c r="T2208" s="49" t="s">
        <v>92</v>
      </c>
    </row>
    <row r="2209" spans="1:20" x14ac:dyDescent="0.25">
      <c r="A2209" s="49" t="str">
        <f t="shared" si="34"/>
        <v>41850ALL4_23Dually Enrolled</v>
      </c>
      <c r="B2209" s="7">
        <v>41850</v>
      </c>
      <c r="C2209">
        <v>23</v>
      </c>
      <c r="D2209" t="s">
        <v>16</v>
      </c>
      <c r="E2209">
        <v>1.5552839000000001</v>
      </c>
      <c r="F2209">
        <v>1.5537224000000001</v>
      </c>
      <c r="G2209">
        <v>4</v>
      </c>
      <c r="H2209" s="49">
        <v>4076.3359999999998</v>
      </c>
      <c r="I2209" s="49">
        <v>40522.686999999998</v>
      </c>
      <c r="J2209">
        <v>77.475499999999997</v>
      </c>
      <c r="M2209">
        <v>3.3933499999999998E-2</v>
      </c>
      <c r="N2209" s="49">
        <v>1.5615E-3</v>
      </c>
      <c r="O2209" s="49">
        <v>-4.1873380000000002E-2</v>
      </c>
      <c r="P2209" s="49">
        <v>-1.6423259999999999E-2</v>
      </c>
      <c r="Q2209" s="49">
        <v>1.5615E-3</v>
      </c>
      <c r="R2209" s="49">
        <v>1.9546250000000001E-2</v>
      </c>
      <c r="S2209" s="49">
        <v>4.4996380000000002E-2</v>
      </c>
      <c r="T2209" s="49" t="s">
        <v>92</v>
      </c>
    </row>
    <row r="2210" spans="1:20" x14ac:dyDescent="0.25">
      <c r="A2210" s="49" t="str">
        <f t="shared" si="34"/>
        <v>41850ALL5_19Dually Enrolled</v>
      </c>
      <c r="B2210" s="7">
        <v>41850</v>
      </c>
      <c r="C2210">
        <v>19</v>
      </c>
      <c r="D2210" t="s">
        <v>16</v>
      </c>
      <c r="E2210">
        <v>2.3427614999999999</v>
      </c>
      <c r="F2210">
        <v>2.3492696</v>
      </c>
      <c r="G2210">
        <v>5</v>
      </c>
      <c r="H2210" s="49">
        <v>3906.1529999999998</v>
      </c>
      <c r="I2210" s="49">
        <v>40522.686999999998</v>
      </c>
      <c r="J2210">
        <v>91.938980000000001</v>
      </c>
      <c r="M2210">
        <v>4.5701899999999997E-2</v>
      </c>
      <c r="N2210" s="49">
        <v>-6.5081000000000002E-3</v>
      </c>
      <c r="O2210" s="49">
        <v>-6.5006530000000007E-2</v>
      </c>
      <c r="P2210" s="49">
        <v>-3.0730110000000001E-2</v>
      </c>
      <c r="Q2210" s="49">
        <v>-6.5081000000000002E-3</v>
      </c>
      <c r="R2210" s="49">
        <v>1.7713909999999999E-2</v>
      </c>
      <c r="S2210" s="49">
        <v>5.1990330000000001E-2</v>
      </c>
      <c r="T2210" s="49" t="s">
        <v>92</v>
      </c>
    </row>
    <row r="2211" spans="1:20" x14ac:dyDescent="0.25">
      <c r="A2211" s="49" t="str">
        <f t="shared" si="34"/>
        <v>41850ALL5_22Dually Enrolled</v>
      </c>
      <c r="B2211" s="7">
        <v>41850</v>
      </c>
      <c r="C2211">
        <v>22</v>
      </c>
      <c r="D2211" t="s">
        <v>16</v>
      </c>
      <c r="E2211">
        <v>1.9300653000000001</v>
      </c>
      <c r="F2211">
        <v>1.9310377000000001</v>
      </c>
      <c r="G2211">
        <v>5</v>
      </c>
      <c r="H2211" s="49">
        <v>3906.1529999999998</v>
      </c>
      <c r="I2211" s="49">
        <v>40522.686999999998</v>
      </c>
      <c r="J2211">
        <v>80.363950000000003</v>
      </c>
      <c r="M2211">
        <v>3.8641200000000001E-2</v>
      </c>
      <c r="N2211" s="49">
        <v>-9.724E-4</v>
      </c>
      <c r="O2211" s="49">
        <v>-5.0433140000000001E-2</v>
      </c>
      <c r="P2211" s="49">
        <v>-2.1452240000000001E-2</v>
      </c>
      <c r="Q2211" s="49">
        <v>-9.724E-4</v>
      </c>
      <c r="R2211" s="49">
        <v>1.9507440000000001E-2</v>
      </c>
      <c r="S2211" s="49">
        <v>4.8488339999999998E-2</v>
      </c>
      <c r="T2211" s="49" t="s">
        <v>92</v>
      </c>
    </row>
    <row r="2212" spans="1:20" x14ac:dyDescent="0.25">
      <c r="A2212" s="49" t="str">
        <f t="shared" si="34"/>
        <v>41850ALL5_13Dually Enrolled</v>
      </c>
      <c r="B2212" s="7">
        <v>41850</v>
      </c>
      <c r="C2212">
        <v>13</v>
      </c>
      <c r="D2212" t="s">
        <v>16</v>
      </c>
      <c r="E2212">
        <v>1.3714691000000001</v>
      </c>
      <c r="F2212">
        <v>1.4117999999999999</v>
      </c>
      <c r="G2212">
        <v>5</v>
      </c>
      <c r="H2212" s="49">
        <v>3906.1529999999998</v>
      </c>
      <c r="I2212" s="49">
        <v>40522.686999999998</v>
      </c>
      <c r="J2212">
        <v>87.242580000000004</v>
      </c>
      <c r="M2212">
        <v>3.4352000000000001E-2</v>
      </c>
      <c r="N2212" s="49">
        <v>-4.0330900000000003E-2</v>
      </c>
      <c r="O2212" s="49">
        <v>-8.4301459999999995E-2</v>
      </c>
      <c r="P2212" s="49">
        <v>-5.8537459999999999E-2</v>
      </c>
      <c r="Q2212" s="49">
        <v>-4.0330900000000003E-2</v>
      </c>
      <c r="R2212" s="49">
        <v>-2.2124339999999999E-2</v>
      </c>
      <c r="S2212" s="49">
        <v>3.6396599999999999E-3</v>
      </c>
      <c r="T2212" s="49" t="s">
        <v>92</v>
      </c>
    </row>
    <row r="2213" spans="1:20" x14ac:dyDescent="0.25">
      <c r="A2213" s="49" t="str">
        <f t="shared" si="34"/>
        <v>41850ALL5_14Dually Enrolled</v>
      </c>
      <c r="B2213" s="7">
        <v>41850</v>
      </c>
      <c r="C2213">
        <v>14</v>
      </c>
      <c r="D2213" t="s">
        <v>16</v>
      </c>
      <c r="E2213">
        <v>1.5551526</v>
      </c>
      <c r="F2213">
        <v>1.5022656000000001</v>
      </c>
      <c r="G2213">
        <v>5</v>
      </c>
      <c r="H2213" s="49">
        <v>3906.1529999999998</v>
      </c>
      <c r="I2213" s="49">
        <v>40522.686999999998</v>
      </c>
      <c r="J2213">
        <v>89.676919999999996</v>
      </c>
      <c r="M2213">
        <v>3.6770799999999999E-2</v>
      </c>
      <c r="N2213" s="49">
        <v>5.2887000000000003E-2</v>
      </c>
      <c r="O2213" s="49">
        <v>5.82038E-3</v>
      </c>
      <c r="P2213" s="49">
        <v>3.3398480000000001E-2</v>
      </c>
      <c r="Q2213" s="49">
        <v>5.2887000000000003E-2</v>
      </c>
      <c r="R2213" s="49">
        <v>7.2375519999999999E-2</v>
      </c>
      <c r="S2213" s="49">
        <v>9.9953620000000007E-2</v>
      </c>
      <c r="T2213" s="49" t="s">
        <v>92</v>
      </c>
    </row>
    <row r="2214" spans="1:20" x14ac:dyDescent="0.25">
      <c r="A2214" s="49" t="str">
        <f t="shared" si="34"/>
        <v>41850ALL5_18Dually Enrolled</v>
      </c>
      <c r="B2214" s="7">
        <v>41850</v>
      </c>
      <c r="C2214">
        <v>18</v>
      </c>
      <c r="D2214" t="s">
        <v>16</v>
      </c>
      <c r="E2214">
        <v>2.3267717000000001</v>
      </c>
      <c r="F2214">
        <v>2.3516878000000001</v>
      </c>
      <c r="G2214">
        <v>5</v>
      </c>
      <c r="H2214" s="49">
        <v>3906.1529999999998</v>
      </c>
      <c r="I2214" s="49">
        <v>40522.686999999998</v>
      </c>
      <c r="J2214">
        <v>93.569659999999999</v>
      </c>
      <c r="M2214">
        <v>4.68844E-2</v>
      </c>
      <c r="N2214" s="49">
        <v>-2.49161E-2</v>
      </c>
      <c r="O2214" s="49">
        <v>-8.4928130000000004E-2</v>
      </c>
      <c r="P2214" s="49">
        <v>-4.9764830000000003E-2</v>
      </c>
      <c r="Q2214" s="49">
        <v>-2.49161E-2</v>
      </c>
      <c r="R2214" s="49">
        <v>-6.737E-5</v>
      </c>
      <c r="S2214" s="49">
        <v>3.5095929999999997E-2</v>
      </c>
      <c r="T2214" s="49" t="s">
        <v>92</v>
      </c>
    </row>
    <row r="2215" spans="1:20" x14ac:dyDescent="0.25">
      <c r="A2215" s="49" t="str">
        <f t="shared" si="34"/>
        <v>41850ALL5_7Dually Enrolled</v>
      </c>
      <c r="B2215" s="7">
        <v>41850</v>
      </c>
      <c r="C2215">
        <v>7</v>
      </c>
      <c r="D2215" t="s">
        <v>16</v>
      </c>
      <c r="E2215">
        <v>0.71429036999999995</v>
      </c>
      <c r="F2215">
        <v>0.71976574000000004</v>
      </c>
      <c r="G2215">
        <v>5</v>
      </c>
      <c r="H2215" s="49">
        <v>3906.1529999999998</v>
      </c>
      <c r="I2215" s="49">
        <v>40522.686999999998</v>
      </c>
      <c r="J2215">
        <v>68.6173</v>
      </c>
      <c r="M2215">
        <v>1.5662499999999999E-2</v>
      </c>
      <c r="N2215" s="49">
        <v>-5.4753700000000002E-3</v>
      </c>
      <c r="O2215" s="49">
        <v>-2.552337E-2</v>
      </c>
      <c r="P2215" s="49">
        <v>-1.3776500000000001E-2</v>
      </c>
      <c r="Q2215" s="49">
        <v>-5.4753700000000002E-3</v>
      </c>
      <c r="R2215" s="49">
        <v>2.8257500000000001E-3</v>
      </c>
      <c r="S2215" s="49">
        <v>1.457263E-2</v>
      </c>
      <c r="T2215" s="49" t="s">
        <v>92</v>
      </c>
    </row>
    <row r="2216" spans="1:20" x14ac:dyDescent="0.25">
      <c r="A2216" s="49" t="str">
        <f t="shared" si="34"/>
        <v>41850ALL5_10Dually Enrolled</v>
      </c>
      <c r="B2216" s="7">
        <v>41850</v>
      </c>
      <c r="C2216">
        <v>10</v>
      </c>
      <c r="D2216" t="s">
        <v>16</v>
      </c>
      <c r="E2216">
        <v>0.90344261000000003</v>
      </c>
      <c r="F2216">
        <v>0.94369709000000002</v>
      </c>
      <c r="G2216">
        <v>5</v>
      </c>
      <c r="H2216" s="49">
        <v>3906.1529999999998</v>
      </c>
      <c r="I2216" s="49">
        <v>40522.686999999998</v>
      </c>
      <c r="J2216">
        <v>76.598489999999998</v>
      </c>
      <c r="M2216">
        <v>2.2385700000000001E-2</v>
      </c>
      <c r="N2216" s="49">
        <v>-4.0254480000000002E-2</v>
      </c>
      <c r="O2216" s="49">
        <v>-6.8908179999999999E-2</v>
      </c>
      <c r="P2216" s="49">
        <v>-5.2118900000000003E-2</v>
      </c>
      <c r="Q2216" s="49">
        <v>-4.0254480000000002E-2</v>
      </c>
      <c r="R2216" s="49">
        <v>-2.8390060000000002E-2</v>
      </c>
      <c r="S2216" s="49">
        <v>-1.160078E-2</v>
      </c>
      <c r="T2216" s="49" t="s">
        <v>92</v>
      </c>
    </row>
    <row r="2217" spans="1:20" x14ac:dyDescent="0.25">
      <c r="A2217" s="49" t="str">
        <f t="shared" si="34"/>
        <v>41850ALL5_6Dually Enrolled</v>
      </c>
      <c r="B2217" s="7">
        <v>41850</v>
      </c>
      <c r="C2217">
        <v>6</v>
      </c>
      <c r="D2217" t="s">
        <v>16</v>
      </c>
      <c r="E2217">
        <v>0.64520023999999998</v>
      </c>
      <c r="F2217">
        <v>0.66893376999999998</v>
      </c>
      <c r="G2217">
        <v>5</v>
      </c>
      <c r="H2217" s="49">
        <v>3906.1529999999998</v>
      </c>
      <c r="I2217" s="49">
        <v>40522.686999999998</v>
      </c>
      <c r="J2217">
        <v>69.098740000000006</v>
      </c>
      <c r="M2217">
        <v>1.4581E-2</v>
      </c>
      <c r="N2217" s="49">
        <v>-2.3733529999999999E-2</v>
      </c>
      <c r="O2217" s="49">
        <v>-4.2397209999999998E-2</v>
      </c>
      <c r="P2217" s="49">
        <v>-3.1461459999999997E-2</v>
      </c>
      <c r="Q2217" s="49">
        <v>-2.3733529999999999E-2</v>
      </c>
      <c r="R2217" s="49">
        <v>-1.6005599999999998E-2</v>
      </c>
      <c r="S2217" s="49">
        <v>-5.0698499999999999E-3</v>
      </c>
      <c r="T2217" s="49" t="s">
        <v>92</v>
      </c>
    </row>
    <row r="2218" spans="1:20" x14ac:dyDescent="0.25">
      <c r="A2218" s="49" t="str">
        <f t="shared" si="34"/>
        <v>41850ALL5_12Dually Enrolled</v>
      </c>
      <c r="B2218" s="7">
        <v>41850</v>
      </c>
      <c r="C2218">
        <v>12</v>
      </c>
      <c r="D2218" t="s">
        <v>16</v>
      </c>
      <c r="E2218">
        <v>1.1657545</v>
      </c>
      <c r="F2218">
        <v>1.2283170000000001</v>
      </c>
      <c r="G2218">
        <v>5</v>
      </c>
      <c r="H2218" s="49">
        <v>3906.1529999999998</v>
      </c>
      <c r="I2218" s="49">
        <v>40522.686999999998</v>
      </c>
      <c r="J2218">
        <v>83.812420000000003</v>
      </c>
      <c r="M2218">
        <v>2.9928400000000001E-2</v>
      </c>
      <c r="N2218" s="49">
        <v>-6.2562499999999993E-2</v>
      </c>
      <c r="O2218" s="49">
        <v>-0.10087085</v>
      </c>
      <c r="P2218" s="49">
        <v>-7.8424549999999996E-2</v>
      </c>
      <c r="Q2218" s="49">
        <v>-6.2562499999999993E-2</v>
      </c>
      <c r="R2218" s="49">
        <v>-4.6700449999999998E-2</v>
      </c>
      <c r="S2218" s="49">
        <v>-2.4254149999999999E-2</v>
      </c>
      <c r="T2218" s="49" t="s">
        <v>92</v>
      </c>
    </row>
    <row r="2219" spans="1:20" x14ac:dyDescent="0.25">
      <c r="A2219" s="49" t="str">
        <f t="shared" si="34"/>
        <v>41850ALL5_21Dually Enrolled</v>
      </c>
      <c r="B2219" s="7">
        <v>41850</v>
      </c>
      <c r="C2219">
        <v>21</v>
      </c>
      <c r="D2219" t="s">
        <v>16</v>
      </c>
      <c r="E2219">
        <v>2.0937074</v>
      </c>
      <c r="F2219">
        <v>2.1291319</v>
      </c>
      <c r="G2219">
        <v>5</v>
      </c>
      <c r="H2219" s="49">
        <v>3906.1529999999998</v>
      </c>
      <c r="I2219" s="49">
        <v>40522.686999999998</v>
      </c>
      <c r="J2219">
        <v>83.817080000000004</v>
      </c>
      <c r="M2219">
        <v>4.0663299999999999E-2</v>
      </c>
      <c r="N2219" s="49">
        <v>-3.5424499999999998E-2</v>
      </c>
      <c r="O2219" s="49">
        <v>-8.7473519999999999E-2</v>
      </c>
      <c r="P2219" s="49">
        <v>-5.697605E-2</v>
      </c>
      <c r="Q2219" s="49">
        <v>-3.5424499999999998E-2</v>
      </c>
      <c r="R2219" s="49">
        <v>-1.387295E-2</v>
      </c>
      <c r="S2219" s="49">
        <v>1.662452E-2</v>
      </c>
      <c r="T2219" s="49" t="s">
        <v>92</v>
      </c>
    </row>
    <row r="2220" spans="1:20" x14ac:dyDescent="0.25">
      <c r="A2220" s="49" t="str">
        <f t="shared" si="34"/>
        <v>41850ALL5_3Dually Enrolled</v>
      </c>
      <c r="B2220" s="7">
        <v>41850</v>
      </c>
      <c r="C2220">
        <v>3</v>
      </c>
      <c r="D2220" t="s">
        <v>16</v>
      </c>
      <c r="E2220">
        <v>0.71837556000000002</v>
      </c>
      <c r="F2220">
        <v>0.74340002999999999</v>
      </c>
      <c r="G2220">
        <v>5</v>
      </c>
      <c r="H2220" s="49">
        <v>3906.1529999999998</v>
      </c>
      <c r="I2220" s="49">
        <v>40522.686999999998</v>
      </c>
      <c r="J2220">
        <v>72.299779999999998</v>
      </c>
      <c r="M2220">
        <v>1.7673700000000001E-2</v>
      </c>
      <c r="N2220" s="49">
        <v>-2.502447E-2</v>
      </c>
      <c r="O2220" s="49">
        <v>-4.7646809999999998E-2</v>
      </c>
      <c r="P2220" s="49">
        <v>-3.4391529999999997E-2</v>
      </c>
      <c r="Q2220" s="49">
        <v>-2.502447E-2</v>
      </c>
      <c r="R2220" s="49">
        <v>-1.565741E-2</v>
      </c>
      <c r="S2220" s="49">
        <v>-2.4021300000000002E-3</v>
      </c>
      <c r="T2220" s="49" t="s">
        <v>92</v>
      </c>
    </row>
    <row r="2221" spans="1:20" x14ac:dyDescent="0.25">
      <c r="A2221" s="49" t="str">
        <f t="shared" si="34"/>
        <v>41850ALL5_15Dually Enrolled</v>
      </c>
      <c r="B2221" s="7">
        <v>41850</v>
      </c>
      <c r="C2221">
        <v>15</v>
      </c>
      <c r="D2221" t="s">
        <v>16</v>
      </c>
      <c r="E2221">
        <v>1.7145706999999999</v>
      </c>
      <c r="F2221">
        <v>1.4876484999999999</v>
      </c>
      <c r="G2221">
        <v>5</v>
      </c>
      <c r="H2221" s="49">
        <v>3906.1529999999998</v>
      </c>
      <c r="I2221" s="49">
        <v>40522.686999999998</v>
      </c>
      <c r="J2221">
        <v>91.737939999999995</v>
      </c>
      <c r="M2221">
        <v>3.6969700000000001E-2</v>
      </c>
      <c r="N2221" s="49">
        <v>0.22692219999999999</v>
      </c>
      <c r="O2221" s="49">
        <v>0.17960097999999999</v>
      </c>
      <c r="P2221" s="49">
        <v>0.20732825999999999</v>
      </c>
      <c r="Q2221" s="49">
        <v>0.22692219999999999</v>
      </c>
      <c r="R2221" s="49">
        <v>0.24651613999999999</v>
      </c>
      <c r="S2221" s="49">
        <v>0.27424342000000002</v>
      </c>
      <c r="T2221" s="49" t="s">
        <v>92</v>
      </c>
    </row>
    <row r="2222" spans="1:20" x14ac:dyDescent="0.25">
      <c r="A2222" s="49" t="str">
        <f t="shared" si="34"/>
        <v>41850ALL5_8Dually Enrolled</v>
      </c>
      <c r="B2222" s="7">
        <v>41850</v>
      </c>
      <c r="C2222">
        <v>8</v>
      </c>
      <c r="D2222" t="s">
        <v>16</v>
      </c>
      <c r="E2222">
        <v>0.8016141</v>
      </c>
      <c r="F2222">
        <v>0.79741951</v>
      </c>
      <c r="G2222">
        <v>5</v>
      </c>
      <c r="H2222" s="49">
        <v>3906.1529999999998</v>
      </c>
      <c r="I2222" s="49">
        <v>40522.686999999998</v>
      </c>
      <c r="J2222">
        <v>70.092969999999994</v>
      </c>
      <c r="M2222">
        <v>1.76732E-2</v>
      </c>
      <c r="N2222" s="49">
        <v>4.1945899999999998E-3</v>
      </c>
      <c r="O2222" s="49">
        <v>-1.842711E-2</v>
      </c>
      <c r="P2222" s="49">
        <v>-5.17221E-3</v>
      </c>
      <c r="Q2222" s="49">
        <v>4.1945899999999998E-3</v>
      </c>
      <c r="R2222" s="49">
        <v>1.356139E-2</v>
      </c>
      <c r="S2222" s="49">
        <v>2.681629E-2</v>
      </c>
      <c r="T2222" s="49" t="s">
        <v>92</v>
      </c>
    </row>
    <row r="2223" spans="1:20" x14ac:dyDescent="0.25">
      <c r="A2223" s="49" t="str">
        <f t="shared" si="34"/>
        <v>41850ALL5_9Dually Enrolled</v>
      </c>
      <c r="B2223" s="7">
        <v>41850</v>
      </c>
      <c r="C2223">
        <v>9</v>
      </c>
      <c r="D2223" t="s">
        <v>16</v>
      </c>
      <c r="E2223">
        <v>0.83106066000000001</v>
      </c>
      <c r="F2223">
        <v>0.86437447000000001</v>
      </c>
      <c r="G2223">
        <v>5</v>
      </c>
      <c r="H2223" s="49">
        <v>3906.1529999999998</v>
      </c>
      <c r="I2223" s="49">
        <v>40522.686999999998</v>
      </c>
      <c r="J2223">
        <v>72.798919999999995</v>
      </c>
      <c r="M2223">
        <v>1.93416E-2</v>
      </c>
      <c r="N2223" s="49">
        <v>-3.3313809999999999E-2</v>
      </c>
      <c r="O2223" s="49">
        <v>-5.8071060000000001E-2</v>
      </c>
      <c r="P2223" s="49">
        <v>-4.3564859999999997E-2</v>
      </c>
      <c r="Q2223" s="49">
        <v>-3.3313809999999999E-2</v>
      </c>
      <c r="R2223" s="49">
        <v>-2.3062760000000002E-2</v>
      </c>
      <c r="S2223" s="49">
        <v>-8.5565599999999995E-3</v>
      </c>
      <c r="T2223" s="49" t="s">
        <v>92</v>
      </c>
    </row>
    <row r="2224" spans="1:20" x14ac:dyDescent="0.25">
      <c r="A2224" s="49" t="str">
        <f t="shared" si="34"/>
        <v>41850ALL5_16Dually Enrolled</v>
      </c>
      <c r="B2224" s="7">
        <v>41850</v>
      </c>
      <c r="C2224">
        <v>16</v>
      </c>
      <c r="D2224" t="s">
        <v>16</v>
      </c>
      <c r="E2224">
        <v>1.9460297</v>
      </c>
      <c r="F2224">
        <v>2.0465464</v>
      </c>
      <c r="G2224">
        <v>5</v>
      </c>
      <c r="H2224" s="49">
        <v>3906.1529999999998</v>
      </c>
      <c r="I2224" s="49">
        <v>40522.686999999998</v>
      </c>
      <c r="J2224">
        <v>94.074029999999993</v>
      </c>
      <c r="M2224">
        <v>4.4234500000000003E-2</v>
      </c>
      <c r="N2224" s="49">
        <v>-0.1005167</v>
      </c>
      <c r="O2224" s="49">
        <v>-0.15713685999999999</v>
      </c>
      <c r="P2224" s="49">
        <v>-0.12396098999999999</v>
      </c>
      <c r="Q2224" s="49">
        <v>-0.1005167</v>
      </c>
      <c r="R2224" s="49">
        <v>-7.7072420000000003E-2</v>
      </c>
      <c r="S2224" s="49">
        <v>-4.3896539999999998E-2</v>
      </c>
      <c r="T2224" s="49" t="s">
        <v>92</v>
      </c>
    </row>
    <row r="2225" spans="1:20" x14ac:dyDescent="0.25">
      <c r="A2225" s="49" t="str">
        <f t="shared" si="34"/>
        <v>41850ALL5_20Dually Enrolled</v>
      </c>
      <c r="B2225" s="7">
        <v>41850</v>
      </c>
      <c r="C2225">
        <v>20</v>
      </c>
      <c r="D2225" t="s">
        <v>16</v>
      </c>
      <c r="E2225">
        <v>2.255538</v>
      </c>
      <c r="F2225">
        <v>2.2815498999999999</v>
      </c>
      <c r="G2225">
        <v>5</v>
      </c>
      <c r="H2225" s="49">
        <v>3906.1529999999998</v>
      </c>
      <c r="I2225" s="49">
        <v>40522.686999999998</v>
      </c>
      <c r="J2225">
        <v>88.450329999999994</v>
      </c>
      <c r="M2225">
        <v>4.2890600000000001E-2</v>
      </c>
      <c r="N2225" s="49">
        <v>-2.6011900000000001E-2</v>
      </c>
      <c r="O2225" s="49">
        <v>-8.0911869999999997E-2</v>
      </c>
      <c r="P2225" s="49">
        <v>-4.8743920000000003E-2</v>
      </c>
      <c r="Q2225" s="49">
        <v>-2.6011900000000001E-2</v>
      </c>
      <c r="R2225" s="49">
        <v>-3.2798800000000002E-3</v>
      </c>
      <c r="S2225" s="49">
        <v>2.8888069999999998E-2</v>
      </c>
      <c r="T2225" s="49" t="s">
        <v>92</v>
      </c>
    </row>
    <row r="2226" spans="1:20" x14ac:dyDescent="0.25">
      <c r="A2226" s="49" t="str">
        <f t="shared" si="34"/>
        <v>41850ALL5_1Dually Enrolled</v>
      </c>
      <c r="B2226" s="7">
        <v>41850</v>
      </c>
      <c r="C2226">
        <v>1</v>
      </c>
      <c r="D2226" t="s">
        <v>16</v>
      </c>
      <c r="E2226">
        <v>0.95107076000000002</v>
      </c>
      <c r="F2226">
        <v>0.99241696999999995</v>
      </c>
      <c r="G2226">
        <v>5</v>
      </c>
      <c r="H2226" s="49">
        <v>3906.1529999999998</v>
      </c>
      <c r="I2226" s="49">
        <v>40522.686999999998</v>
      </c>
      <c r="J2226">
        <v>75.101879999999994</v>
      </c>
      <c r="M2226">
        <v>2.3690800000000001E-2</v>
      </c>
      <c r="N2226" s="49">
        <v>-4.1346210000000001E-2</v>
      </c>
      <c r="O2226" s="49">
        <v>-7.1670429999999993E-2</v>
      </c>
      <c r="P2226" s="49">
        <v>-5.3902329999999998E-2</v>
      </c>
      <c r="Q2226" s="49">
        <v>-4.1346210000000001E-2</v>
      </c>
      <c r="R2226" s="49">
        <v>-2.8790090000000001E-2</v>
      </c>
      <c r="S2226" s="49">
        <v>-1.1021990000000001E-2</v>
      </c>
      <c r="T2226" s="49" t="s">
        <v>92</v>
      </c>
    </row>
    <row r="2227" spans="1:20" x14ac:dyDescent="0.25">
      <c r="A2227" s="49" t="str">
        <f t="shared" si="34"/>
        <v>41850ALL5_4Dually Enrolled</v>
      </c>
      <c r="B2227" s="7">
        <v>41850</v>
      </c>
      <c r="C2227">
        <v>4</v>
      </c>
      <c r="D2227" t="s">
        <v>16</v>
      </c>
      <c r="E2227">
        <v>0.66142858999999998</v>
      </c>
      <c r="F2227">
        <v>0.69178885000000001</v>
      </c>
      <c r="G2227">
        <v>5</v>
      </c>
      <c r="H2227" s="49">
        <v>3906.1529999999998</v>
      </c>
      <c r="I2227" s="49">
        <v>40522.686999999998</v>
      </c>
      <c r="J2227">
        <v>71.47636</v>
      </c>
      <c r="M2227">
        <v>1.62571E-2</v>
      </c>
      <c r="N2227" s="49">
        <v>-3.036026E-2</v>
      </c>
      <c r="O2227" s="49">
        <v>-5.1169350000000002E-2</v>
      </c>
      <c r="P2227" s="49">
        <v>-3.8976520000000001E-2</v>
      </c>
      <c r="Q2227" s="49">
        <v>-3.036026E-2</v>
      </c>
      <c r="R2227" s="49">
        <v>-2.1743999999999999E-2</v>
      </c>
      <c r="S2227" s="49">
        <v>-9.5511699999999995E-3</v>
      </c>
      <c r="T2227" s="49" t="s">
        <v>92</v>
      </c>
    </row>
    <row r="2228" spans="1:20" x14ac:dyDescent="0.25">
      <c r="A2228" s="49" t="str">
        <f t="shared" si="34"/>
        <v>41850ALL5_17Dually Enrolled</v>
      </c>
      <c r="B2228" s="7">
        <v>41850</v>
      </c>
      <c r="C2228">
        <v>17</v>
      </c>
      <c r="D2228" t="s">
        <v>16</v>
      </c>
      <c r="E2228">
        <v>2.1593711</v>
      </c>
      <c r="F2228">
        <v>2.2223069</v>
      </c>
      <c r="G2228">
        <v>5</v>
      </c>
      <c r="H2228" s="49">
        <v>3906.1529999999998</v>
      </c>
      <c r="I2228" s="49">
        <v>40522.686999999998</v>
      </c>
      <c r="J2228">
        <v>94.52637</v>
      </c>
      <c r="M2228">
        <v>4.6162500000000002E-2</v>
      </c>
      <c r="N2228" s="49">
        <v>-6.29358E-2</v>
      </c>
      <c r="O2228" s="49">
        <v>-0.1220238</v>
      </c>
      <c r="P2228" s="49">
        <v>-8.7401919999999994E-2</v>
      </c>
      <c r="Q2228" s="49">
        <v>-6.29358E-2</v>
      </c>
      <c r="R2228" s="49">
        <v>-3.8469669999999997E-2</v>
      </c>
      <c r="S2228" s="49">
        <v>-3.8478000000000002E-3</v>
      </c>
      <c r="T2228" s="49" t="s">
        <v>92</v>
      </c>
    </row>
    <row r="2229" spans="1:20" x14ac:dyDescent="0.25">
      <c r="A2229" s="49" t="str">
        <f t="shared" si="34"/>
        <v>41850ALL5_11Dually Enrolled</v>
      </c>
      <c r="B2229" s="7">
        <v>41850</v>
      </c>
      <c r="C2229">
        <v>11</v>
      </c>
      <c r="D2229" t="s">
        <v>16</v>
      </c>
      <c r="E2229">
        <v>1.0119638</v>
      </c>
      <c r="F2229">
        <v>1.0780042999999999</v>
      </c>
      <c r="G2229">
        <v>5</v>
      </c>
      <c r="H2229" s="49">
        <v>3906.1529999999998</v>
      </c>
      <c r="I2229" s="49">
        <v>40522.686999999998</v>
      </c>
      <c r="J2229">
        <v>80.283389999999997</v>
      </c>
      <c r="M2229">
        <v>2.6321000000000001E-2</v>
      </c>
      <c r="N2229" s="49">
        <v>-6.6040500000000002E-2</v>
      </c>
      <c r="O2229" s="49">
        <v>-9.9731379999999994E-2</v>
      </c>
      <c r="P2229" s="49">
        <v>-7.9990629999999993E-2</v>
      </c>
      <c r="Q2229" s="49">
        <v>-6.6040500000000002E-2</v>
      </c>
      <c r="R2229" s="49">
        <v>-5.2090369999999997E-2</v>
      </c>
      <c r="S2229" s="49">
        <v>-3.2349620000000003E-2</v>
      </c>
      <c r="T2229" s="49" t="s">
        <v>92</v>
      </c>
    </row>
    <row r="2230" spans="1:20" x14ac:dyDescent="0.25">
      <c r="A2230" s="49" t="str">
        <f t="shared" si="34"/>
        <v>41850ALL5_24Dually Enrolled</v>
      </c>
      <c r="B2230" s="7">
        <v>41850</v>
      </c>
      <c r="C2230">
        <v>24</v>
      </c>
      <c r="D2230" t="s">
        <v>16</v>
      </c>
      <c r="E2230">
        <v>1.2030924999999999</v>
      </c>
      <c r="F2230">
        <v>1.2343835999999999</v>
      </c>
      <c r="G2230">
        <v>5</v>
      </c>
      <c r="H2230" s="49">
        <v>3906.1529999999998</v>
      </c>
      <c r="I2230" s="49">
        <v>40522.686999999998</v>
      </c>
      <c r="J2230">
        <v>74.925190000000001</v>
      </c>
      <c r="M2230">
        <v>2.8328800000000001E-2</v>
      </c>
      <c r="N2230" s="49">
        <v>-3.1291100000000002E-2</v>
      </c>
      <c r="O2230" s="49">
        <v>-6.7551959999999994E-2</v>
      </c>
      <c r="P2230" s="49">
        <v>-4.6305359999999997E-2</v>
      </c>
      <c r="Q2230" s="49">
        <v>-3.1291100000000002E-2</v>
      </c>
      <c r="R2230" s="49">
        <v>-1.6276840000000001E-2</v>
      </c>
      <c r="S2230" s="49">
        <v>4.9697600000000001E-3</v>
      </c>
      <c r="T2230" s="49" t="s">
        <v>92</v>
      </c>
    </row>
    <row r="2231" spans="1:20" x14ac:dyDescent="0.25">
      <c r="A2231" s="49" t="str">
        <f t="shared" si="34"/>
        <v>41850ALL5_5Dually Enrolled</v>
      </c>
      <c r="B2231" s="7">
        <v>41850</v>
      </c>
      <c r="C2231">
        <v>5</v>
      </c>
      <c r="D2231" t="s">
        <v>16</v>
      </c>
      <c r="E2231">
        <v>0.64175530000000003</v>
      </c>
      <c r="F2231">
        <v>0.66019974000000003</v>
      </c>
      <c r="G2231">
        <v>5</v>
      </c>
      <c r="H2231" s="49">
        <v>3906.1529999999998</v>
      </c>
      <c r="I2231" s="49">
        <v>40522.686999999998</v>
      </c>
      <c r="J2231">
        <v>70.087459999999993</v>
      </c>
      <c r="M2231">
        <v>1.4936899999999999E-2</v>
      </c>
      <c r="N2231" s="49">
        <v>-1.8444439999999999E-2</v>
      </c>
      <c r="O2231" s="49">
        <v>-3.756367E-2</v>
      </c>
      <c r="P2231" s="49">
        <v>-2.6360999999999999E-2</v>
      </c>
      <c r="Q2231" s="49">
        <v>-1.8444439999999999E-2</v>
      </c>
      <c r="R2231" s="49">
        <v>-1.052788E-2</v>
      </c>
      <c r="S2231" s="49">
        <v>6.7478999999999998E-4</v>
      </c>
      <c r="T2231" s="49" t="s">
        <v>92</v>
      </c>
    </row>
    <row r="2232" spans="1:20" x14ac:dyDescent="0.25">
      <c r="A2232" s="49" t="str">
        <f t="shared" si="34"/>
        <v>41850ALL5_23Dually Enrolled</v>
      </c>
      <c r="B2232" s="7">
        <v>41850</v>
      </c>
      <c r="C2232">
        <v>23</v>
      </c>
      <c r="D2232" t="s">
        <v>16</v>
      </c>
      <c r="E2232">
        <v>1.5552839000000001</v>
      </c>
      <c r="F2232">
        <v>1.5691902</v>
      </c>
      <c r="G2232">
        <v>5</v>
      </c>
      <c r="H2232" s="49">
        <v>3906.1529999999998</v>
      </c>
      <c r="I2232" s="49">
        <v>40522.686999999998</v>
      </c>
      <c r="J2232">
        <v>77.475499999999997</v>
      </c>
      <c r="M2232">
        <v>3.37031E-2</v>
      </c>
      <c r="N2232" s="49">
        <v>-1.39063E-2</v>
      </c>
      <c r="O2232" s="49">
        <v>-5.7046270000000003E-2</v>
      </c>
      <c r="P2232" s="49">
        <v>-3.1768940000000002E-2</v>
      </c>
      <c r="Q2232" s="49">
        <v>-1.39063E-2</v>
      </c>
      <c r="R2232" s="49">
        <v>3.95634E-3</v>
      </c>
      <c r="S2232" s="49">
        <v>2.923367E-2</v>
      </c>
      <c r="T2232" s="49" t="s">
        <v>92</v>
      </c>
    </row>
    <row r="2233" spans="1:20" x14ac:dyDescent="0.25">
      <c r="A2233" s="49" t="str">
        <f t="shared" si="34"/>
        <v>41850ALL5_2Dually Enrolled</v>
      </c>
      <c r="B2233" s="7">
        <v>41850</v>
      </c>
      <c r="C2233">
        <v>2</v>
      </c>
      <c r="D2233" t="s">
        <v>16</v>
      </c>
      <c r="E2233">
        <v>0.80980648</v>
      </c>
      <c r="F2233">
        <v>0.83920225000000004</v>
      </c>
      <c r="G2233">
        <v>5</v>
      </c>
      <c r="H2233" s="49">
        <v>3906.1529999999998</v>
      </c>
      <c r="I2233" s="49">
        <v>40522.686999999998</v>
      </c>
      <c r="J2233">
        <v>73.304820000000007</v>
      </c>
      <c r="M2233">
        <v>2.0039100000000001E-2</v>
      </c>
      <c r="N2233" s="49">
        <v>-2.9395770000000002E-2</v>
      </c>
      <c r="O2233" s="49">
        <v>-5.5045820000000002E-2</v>
      </c>
      <c r="P2233" s="49">
        <v>-4.0016490000000002E-2</v>
      </c>
      <c r="Q2233" s="49">
        <v>-2.9395770000000002E-2</v>
      </c>
      <c r="R2233" s="49">
        <v>-1.8775050000000001E-2</v>
      </c>
      <c r="S2233" s="49">
        <v>-3.7457200000000001E-3</v>
      </c>
      <c r="T2233" s="49" t="s">
        <v>92</v>
      </c>
    </row>
    <row r="2234" spans="1:20" x14ac:dyDescent="0.25">
      <c r="A2234" s="49" t="str">
        <f t="shared" si="34"/>
        <v>41850ALL6+7_5Dually Enrolled</v>
      </c>
      <c r="B2234" s="7">
        <v>41850</v>
      </c>
      <c r="C2234">
        <v>5</v>
      </c>
      <c r="D2234" t="s">
        <v>16</v>
      </c>
      <c r="E2234">
        <v>0.64175530000000003</v>
      </c>
      <c r="F2234">
        <v>0.63243488000000003</v>
      </c>
      <c r="G2234" t="s">
        <v>69</v>
      </c>
      <c r="H2234" s="49">
        <v>8031.8320000000003</v>
      </c>
      <c r="I2234" s="49">
        <v>40522.686999999998</v>
      </c>
      <c r="J2234">
        <v>70.087459999999993</v>
      </c>
      <c r="M2234">
        <v>1.2578600000000001E-2</v>
      </c>
      <c r="N2234" s="49">
        <v>9.3204199999999994E-3</v>
      </c>
      <c r="O2234" s="49">
        <v>-6.7801900000000002E-3</v>
      </c>
      <c r="P2234" s="49">
        <v>2.6537599999999998E-3</v>
      </c>
      <c r="Q2234" s="49">
        <v>9.3204199999999994E-3</v>
      </c>
      <c r="R2234" s="49">
        <v>1.5987080000000001E-2</v>
      </c>
      <c r="S2234" s="49">
        <v>2.5421030000000001E-2</v>
      </c>
      <c r="T2234" s="49" t="s">
        <v>92</v>
      </c>
    </row>
    <row r="2235" spans="1:20" x14ac:dyDescent="0.25">
      <c r="A2235" s="49" t="str">
        <f t="shared" si="34"/>
        <v>41850ALL6+7_2Dually Enrolled</v>
      </c>
      <c r="B2235" s="7">
        <v>41850</v>
      </c>
      <c r="C2235">
        <v>2</v>
      </c>
      <c r="D2235" t="s">
        <v>16</v>
      </c>
      <c r="E2235">
        <v>0.80980648</v>
      </c>
      <c r="F2235">
        <v>0.81313935000000004</v>
      </c>
      <c r="G2235" t="s">
        <v>69</v>
      </c>
      <c r="H2235" s="49">
        <v>8031.8320000000003</v>
      </c>
      <c r="I2235" s="49">
        <v>40522.686999999998</v>
      </c>
      <c r="J2235">
        <v>73.304820000000007</v>
      </c>
      <c r="M2235">
        <v>1.7163999999999999E-2</v>
      </c>
      <c r="N2235" s="49">
        <v>-3.3328699999999999E-3</v>
      </c>
      <c r="O2235" s="49">
        <v>-2.5302789999999999E-2</v>
      </c>
      <c r="P2235" s="49">
        <v>-1.242979E-2</v>
      </c>
      <c r="Q2235" s="49">
        <v>-3.3328699999999999E-3</v>
      </c>
      <c r="R2235" s="49">
        <v>5.7640499999999997E-3</v>
      </c>
      <c r="S2235" s="49">
        <v>1.8637049999999999E-2</v>
      </c>
      <c r="T2235" s="49" t="s">
        <v>92</v>
      </c>
    </row>
    <row r="2236" spans="1:20" x14ac:dyDescent="0.25">
      <c r="A2236" s="49" t="str">
        <f t="shared" si="34"/>
        <v>41850ALL6+7_22Dually Enrolled</v>
      </c>
      <c r="B2236" s="7">
        <v>41850</v>
      </c>
      <c r="C2236">
        <v>22</v>
      </c>
      <c r="D2236" t="s">
        <v>16</v>
      </c>
      <c r="E2236">
        <v>1.9300653000000001</v>
      </c>
      <c r="F2236">
        <v>1.949146</v>
      </c>
      <c r="G2236" t="s">
        <v>69</v>
      </c>
      <c r="H2236" s="49">
        <v>8031.8320000000003</v>
      </c>
      <c r="I2236" s="49">
        <v>40522.686999999998</v>
      </c>
      <c r="J2236">
        <v>80.363950000000003</v>
      </c>
      <c r="M2236">
        <v>3.3818399999999998E-2</v>
      </c>
      <c r="N2236" s="49">
        <v>-1.9080699999999999E-2</v>
      </c>
      <c r="O2236" s="49">
        <v>-6.236825E-2</v>
      </c>
      <c r="P2236" s="49">
        <v>-3.7004450000000001E-2</v>
      </c>
      <c r="Q2236" s="49">
        <v>-1.9080699999999999E-2</v>
      </c>
      <c r="R2236" s="49">
        <v>-1.1569499999999999E-3</v>
      </c>
      <c r="S2236" s="49">
        <v>2.4206849999999999E-2</v>
      </c>
      <c r="T2236" s="49" t="s">
        <v>92</v>
      </c>
    </row>
    <row r="2237" spans="1:20" x14ac:dyDescent="0.25">
      <c r="A2237" s="49" t="str">
        <f t="shared" si="34"/>
        <v>41850ALL6+7_9Dually Enrolled</v>
      </c>
      <c r="B2237" s="7">
        <v>41850</v>
      </c>
      <c r="C2237">
        <v>9</v>
      </c>
      <c r="D2237" t="s">
        <v>16</v>
      </c>
      <c r="E2237">
        <v>0.83106066000000001</v>
      </c>
      <c r="F2237">
        <v>0.84585341000000003</v>
      </c>
      <c r="G2237" t="s">
        <v>69</v>
      </c>
      <c r="H2237" s="49">
        <v>8031.8320000000003</v>
      </c>
      <c r="I2237" s="49">
        <v>40522.686999999998</v>
      </c>
      <c r="J2237">
        <v>72.798919999999995</v>
      </c>
      <c r="M2237">
        <v>1.6685499999999999E-2</v>
      </c>
      <c r="N2237" s="49">
        <v>-1.479275E-2</v>
      </c>
      <c r="O2237" s="49">
        <v>-3.6150189999999999E-2</v>
      </c>
      <c r="P2237" s="49">
        <v>-2.3636069999999999E-2</v>
      </c>
      <c r="Q2237" s="49">
        <v>-1.479275E-2</v>
      </c>
      <c r="R2237" s="49">
        <v>-5.9494400000000003E-3</v>
      </c>
      <c r="S2237" s="49">
        <v>6.5646899999999998E-3</v>
      </c>
      <c r="T2237" s="49" t="s">
        <v>92</v>
      </c>
    </row>
    <row r="2238" spans="1:20" x14ac:dyDescent="0.25">
      <c r="A2238" s="49" t="str">
        <f t="shared" si="34"/>
        <v>41850ALL6+7_8Dually Enrolled</v>
      </c>
      <c r="B2238" s="7">
        <v>41850</v>
      </c>
      <c r="C2238">
        <v>8</v>
      </c>
      <c r="D2238" t="s">
        <v>16</v>
      </c>
      <c r="E2238">
        <v>0.8016141</v>
      </c>
      <c r="F2238">
        <v>0.78692695000000001</v>
      </c>
      <c r="G2238" t="s">
        <v>69</v>
      </c>
      <c r="H2238" s="49">
        <v>8031.8320000000003</v>
      </c>
      <c r="I2238" s="49">
        <v>40522.686999999998</v>
      </c>
      <c r="J2238">
        <v>70.092969999999994</v>
      </c>
      <c r="M2238">
        <v>1.55654E-2</v>
      </c>
      <c r="N2238" s="49">
        <v>1.468715E-2</v>
      </c>
      <c r="O2238" s="49">
        <v>-5.2365600000000003E-3</v>
      </c>
      <c r="P2238" s="49">
        <v>6.4374899999999997E-3</v>
      </c>
      <c r="Q2238" s="49">
        <v>1.468715E-2</v>
      </c>
      <c r="R2238" s="49">
        <v>2.2936809999999998E-2</v>
      </c>
      <c r="S2238" s="49">
        <v>3.461086E-2</v>
      </c>
      <c r="T2238" s="49" t="s">
        <v>92</v>
      </c>
    </row>
    <row r="2239" spans="1:20" x14ac:dyDescent="0.25">
      <c r="A2239" s="49" t="str">
        <f t="shared" si="34"/>
        <v>41850ALL6+7_10Dually Enrolled</v>
      </c>
      <c r="B2239" s="7">
        <v>41850</v>
      </c>
      <c r="C2239">
        <v>10</v>
      </c>
      <c r="D2239" t="s">
        <v>16</v>
      </c>
      <c r="E2239">
        <v>0.90344261000000003</v>
      </c>
      <c r="F2239">
        <v>0.90738534999999998</v>
      </c>
      <c r="G2239" t="s">
        <v>69</v>
      </c>
      <c r="H2239" s="49">
        <v>8031.8320000000003</v>
      </c>
      <c r="I2239" s="49">
        <v>40522.686999999998</v>
      </c>
      <c r="J2239">
        <v>76.598489999999998</v>
      </c>
      <c r="M2239">
        <v>1.9232699999999998E-2</v>
      </c>
      <c r="N2239" s="49">
        <v>-3.9427400000000001E-3</v>
      </c>
      <c r="O2239" s="49">
        <v>-2.8560599999999998E-2</v>
      </c>
      <c r="P2239" s="49">
        <v>-1.4136070000000001E-2</v>
      </c>
      <c r="Q2239" s="49">
        <v>-3.9427400000000001E-3</v>
      </c>
      <c r="R2239" s="49">
        <v>6.2505900000000003E-3</v>
      </c>
      <c r="S2239" s="49">
        <v>2.0675120000000002E-2</v>
      </c>
      <c r="T2239" s="49" t="s">
        <v>92</v>
      </c>
    </row>
    <row r="2240" spans="1:20" x14ac:dyDescent="0.25">
      <c r="A2240" s="49" t="str">
        <f t="shared" si="34"/>
        <v>41850ALL6+7_23Dually Enrolled</v>
      </c>
      <c r="B2240" s="7">
        <v>41850</v>
      </c>
      <c r="C2240">
        <v>23</v>
      </c>
      <c r="D2240" t="s">
        <v>16</v>
      </c>
      <c r="E2240">
        <v>1.5552839000000001</v>
      </c>
      <c r="F2240">
        <v>1.5555988000000001</v>
      </c>
      <c r="G2240" t="s">
        <v>69</v>
      </c>
      <c r="H2240" s="49">
        <v>8031.8320000000003</v>
      </c>
      <c r="I2240" s="49">
        <v>40522.686999999998</v>
      </c>
      <c r="J2240">
        <v>77.475499999999997</v>
      </c>
      <c r="M2240">
        <v>2.9543799999999999E-2</v>
      </c>
      <c r="N2240" s="49">
        <v>-3.1490000000000001E-4</v>
      </c>
      <c r="O2240" s="49">
        <v>-3.8130959999999998E-2</v>
      </c>
      <c r="P2240" s="49">
        <v>-1.5973109999999999E-2</v>
      </c>
      <c r="Q2240" s="49">
        <v>-3.1490000000000001E-4</v>
      </c>
      <c r="R2240" s="49">
        <v>1.5343310000000001E-2</v>
      </c>
      <c r="S2240" s="49">
        <v>3.7501159999999999E-2</v>
      </c>
      <c r="T2240" s="49" t="s">
        <v>92</v>
      </c>
    </row>
    <row r="2241" spans="1:20" x14ac:dyDescent="0.25">
      <c r="A2241" s="49" t="str">
        <f t="shared" si="34"/>
        <v>41850ALL6+7_19Dually Enrolled</v>
      </c>
      <c r="B2241" s="7">
        <v>41850</v>
      </c>
      <c r="C2241">
        <v>19</v>
      </c>
      <c r="D2241" t="s">
        <v>16</v>
      </c>
      <c r="E2241">
        <v>2.3427614999999999</v>
      </c>
      <c r="F2241">
        <v>2.4179138</v>
      </c>
      <c r="G2241" t="s">
        <v>69</v>
      </c>
      <c r="H2241" s="49">
        <v>8031.8320000000003</v>
      </c>
      <c r="I2241" s="49">
        <v>40522.686999999998</v>
      </c>
      <c r="J2241">
        <v>91.938980000000001</v>
      </c>
      <c r="M2241">
        <v>3.9997100000000001E-2</v>
      </c>
      <c r="N2241" s="49">
        <v>-7.5152300000000005E-2</v>
      </c>
      <c r="O2241" s="49">
        <v>-0.12634859000000001</v>
      </c>
      <c r="P2241" s="49">
        <v>-9.6350759999999994E-2</v>
      </c>
      <c r="Q2241" s="49">
        <v>-7.5152300000000005E-2</v>
      </c>
      <c r="R2241" s="49">
        <v>-5.3953840000000003E-2</v>
      </c>
      <c r="S2241" s="49">
        <v>-2.395601E-2</v>
      </c>
      <c r="T2241" s="49" t="s">
        <v>92</v>
      </c>
    </row>
    <row r="2242" spans="1:20" x14ac:dyDescent="0.25">
      <c r="A2242" s="49" t="str">
        <f t="shared" si="34"/>
        <v>41850ALL6+7_18Dually Enrolled</v>
      </c>
      <c r="B2242" s="7">
        <v>41850</v>
      </c>
      <c r="C2242">
        <v>18</v>
      </c>
      <c r="D2242" t="s">
        <v>16</v>
      </c>
      <c r="E2242">
        <v>2.3267717000000001</v>
      </c>
      <c r="F2242">
        <v>1.8472674</v>
      </c>
      <c r="G2242" t="s">
        <v>69</v>
      </c>
      <c r="H2242" s="49">
        <v>8031.8320000000003</v>
      </c>
      <c r="I2242" s="49">
        <v>40522.686999999998</v>
      </c>
      <c r="J2242">
        <v>93.569659999999999</v>
      </c>
      <c r="M2242">
        <v>3.8054900000000003E-2</v>
      </c>
      <c r="N2242" s="49">
        <v>0.47950429999999999</v>
      </c>
      <c r="O2242" s="49">
        <v>0.43079402999999999</v>
      </c>
      <c r="P2242" s="49">
        <v>0.4593352</v>
      </c>
      <c r="Q2242" s="49">
        <v>0.47950429999999999</v>
      </c>
      <c r="R2242" s="49">
        <v>0.49967339999999999</v>
      </c>
      <c r="S2242" s="49">
        <v>0.52821457000000005</v>
      </c>
      <c r="T2242" s="49" t="s">
        <v>92</v>
      </c>
    </row>
    <row r="2243" spans="1:20" x14ac:dyDescent="0.25">
      <c r="A2243" s="49" t="str">
        <f t="shared" ref="A2243:A2306" si="35">CONCATENATE(B2243,D2243,G2243,"_",C2243,T2243)</f>
        <v>41850ALL6+7_13Dually Enrolled</v>
      </c>
      <c r="B2243" s="7">
        <v>41850</v>
      </c>
      <c r="C2243">
        <v>13</v>
      </c>
      <c r="D2243" t="s">
        <v>16</v>
      </c>
      <c r="E2243">
        <v>1.3714691000000001</v>
      </c>
      <c r="F2243">
        <v>1.3513196999999999</v>
      </c>
      <c r="G2243" t="s">
        <v>69</v>
      </c>
      <c r="H2243" s="49">
        <v>8031.8320000000003</v>
      </c>
      <c r="I2243" s="49">
        <v>40522.686999999998</v>
      </c>
      <c r="J2243">
        <v>87.242580000000004</v>
      </c>
      <c r="M2243">
        <v>2.9560400000000001E-2</v>
      </c>
      <c r="N2243" s="49">
        <v>2.0149400000000001E-2</v>
      </c>
      <c r="O2243" s="49">
        <v>-1.7687910000000001E-2</v>
      </c>
      <c r="P2243" s="49">
        <v>4.4823900000000002E-3</v>
      </c>
      <c r="Q2243" s="49">
        <v>2.0149400000000001E-2</v>
      </c>
      <c r="R2243" s="49">
        <v>3.581641E-2</v>
      </c>
      <c r="S2243" s="49">
        <v>5.7986709999999997E-2</v>
      </c>
      <c r="T2243" s="49" t="s">
        <v>92</v>
      </c>
    </row>
    <row r="2244" spans="1:20" x14ac:dyDescent="0.25">
      <c r="A2244" s="49" t="str">
        <f t="shared" si="35"/>
        <v>41850ALL6+7_1Dually Enrolled</v>
      </c>
      <c r="B2244" s="7">
        <v>41850</v>
      </c>
      <c r="C2244">
        <v>1</v>
      </c>
      <c r="D2244" t="s">
        <v>16</v>
      </c>
      <c r="E2244">
        <v>0.95107076000000002</v>
      </c>
      <c r="F2244">
        <v>0.96364327999999999</v>
      </c>
      <c r="G2244" t="s">
        <v>69</v>
      </c>
      <c r="H2244" s="49">
        <v>8031.8320000000003</v>
      </c>
      <c r="I2244" s="49">
        <v>40522.686999999998</v>
      </c>
      <c r="J2244">
        <v>75.101879999999994</v>
      </c>
      <c r="M2244">
        <v>2.02711E-2</v>
      </c>
      <c r="N2244" s="49">
        <v>-1.257252E-2</v>
      </c>
      <c r="O2244" s="49">
        <v>-3.8519530000000003E-2</v>
      </c>
      <c r="P2244" s="49">
        <v>-2.3316199999999999E-2</v>
      </c>
      <c r="Q2244" s="49">
        <v>-1.257252E-2</v>
      </c>
      <c r="R2244" s="49">
        <v>-1.82884E-3</v>
      </c>
      <c r="S2244" s="49">
        <v>1.3374489999999999E-2</v>
      </c>
      <c r="T2244" s="49" t="s">
        <v>92</v>
      </c>
    </row>
    <row r="2245" spans="1:20" x14ac:dyDescent="0.25">
      <c r="A2245" s="49" t="str">
        <f t="shared" si="35"/>
        <v>41850ALL6+7_16Dually Enrolled</v>
      </c>
      <c r="B2245" s="7">
        <v>41850</v>
      </c>
      <c r="C2245">
        <v>16</v>
      </c>
      <c r="D2245" t="s">
        <v>16</v>
      </c>
      <c r="E2245">
        <v>1.9460297</v>
      </c>
      <c r="F2245">
        <v>1.6149344000000001</v>
      </c>
      <c r="G2245" t="s">
        <v>69</v>
      </c>
      <c r="H2245" s="49">
        <v>8031.8320000000003</v>
      </c>
      <c r="I2245" s="49">
        <v>40522.686999999998</v>
      </c>
      <c r="J2245">
        <v>94.074029999999993</v>
      </c>
      <c r="M2245">
        <v>3.5883400000000003E-2</v>
      </c>
      <c r="N2245" s="49">
        <v>0.33109529999999998</v>
      </c>
      <c r="O2245" s="49">
        <v>0.28516455000000002</v>
      </c>
      <c r="P2245" s="49">
        <v>0.3120771</v>
      </c>
      <c r="Q2245" s="49">
        <v>0.33109529999999998</v>
      </c>
      <c r="R2245" s="49">
        <v>0.35011350000000002</v>
      </c>
      <c r="S2245" s="49">
        <v>0.37702605</v>
      </c>
      <c r="T2245" s="49" t="s">
        <v>92</v>
      </c>
    </row>
    <row r="2246" spans="1:20" x14ac:dyDescent="0.25">
      <c r="A2246" s="49" t="str">
        <f t="shared" si="35"/>
        <v>41850ALL6+7_4Dually Enrolled</v>
      </c>
      <c r="B2246" s="7">
        <v>41850</v>
      </c>
      <c r="C2246">
        <v>4</v>
      </c>
      <c r="D2246" t="s">
        <v>16</v>
      </c>
      <c r="E2246">
        <v>0.66142858999999998</v>
      </c>
      <c r="F2246">
        <v>0.65726636999999999</v>
      </c>
      <c r="G2246" t="s">
        <v>69</v>
      </c>
      <c r="H2246" s="49">
        <v>8031.8320000000003</v>
      </c>
      <c r="I2246" s="49">
        <v>40522.686999999998</v>
      </c>
      <c r="J2246">
        <v>71.47636</v>
      </c>
      <c r="M2246">
        <v>1.3513000000000001E-2</v>
      </c>
      <c r="N2246" s="49">
        <v>4.1622200000000003E-3</v>
      </c>
      <c r="O2246" s="49">
        <v>-1.3134420000000001E-2</v>
      </c>
      <c r="P2246" s="49">
        <v>-2.9996699999999999E-3</v>
      </c>
      <c r="Q2246" s="49">
        <v>4.1622200000000003E-3</v>
      </c>
      <c r="R2246" s="49">
        <v>1.132411E-2</v>
      </c>
      <c r="S2246" s="49">
        <v>2.145886E-2</v>
      </c>
      <c r="T2246" s="49" t="s">
        <v>92</v>
      </c>
    </row>
    <row r="2247" spans="1:20" x14ac:dyDescent="0.25">
      <c r="A2247" s="49" t="str">
        <f t="shared" si="35"/>
        <v>41850ALL6+7_21Dually Enrolled</v>
      </c>
      <c r="B2247" s="7">
        <v>41850</v>
      </c>
      <c r="C2247">
        <v>21</v>
      </c>
      <c r="D2247" t="s">
        <v>16</v>
      </c>
      <c r="E2247">
        <v>2.0937074</v>
      </c>
      <c r="F2247">
        <v>2.2098148000000002</v>
      </c>
      <c r="G2247" t="s">
        <v>69</v>
      </c>
      <c r="H2247" s="49">
        <v>8031.8320000000003</v>
      </c>
      <c r="I2247" s="49">
        <v>40522.686999999998</v>
      </c>
      <c r="J2247">
        <v>83.817080000000004</v>
      </c>
      <c r="M2247">
        <v>3.5846099999999999E-2</v>
      </c>
      <c r="N2247" s="49">
        <v>-0.1161074</v>
      </c>
      <c r="O2247" s="49">
        <v>-0.16199041</v>
      </c>
      <c r="P2247" s="49">
        <v>-0.13510583000000001</v>
      </c>
      <c r="Q2247" s="49">
        <v>-0.1161074</v>
      </c>
      <c r="R2247" s="49">
        <v>-9.7108970000000003E-2</v>
      </c>
      <c r="S2247" s="49">
        <v>-7.0224389999999998E-2</v>
      </c>
      <c r="T2247" s="49" t="s">
        <v>92</v>
      </c>
    </row>
    <row r="2248" spans="1:20" x14ac:dyDescent="0.25">
      <c r="A2248" s="49" t="str">
        <f t="shared" si="35"/>
        <v>41850ALL6+7_14Dually Enrolled</v>
      </c>
      <c r="B2248" s="7">
        <v>41850</v>
      </c>
      <c r="C2248">
        <v>14</v>
      </c>
      <c r="D2248" t="s">
        <v>16</v>
      </c>
      <c r="E2248">
        <v>1.5551526</v>
      </c>
      <c r="F2248">
        <v>1.5407485000000001</v>
      </c>
      <c r="G2248" t="s">
        <v>69</v>
      </c>
      <c r="H2248" s="49">
        <v>8031.8320000000003</v>
      </c>
      <c r="I2248" s="49">
        <v>40522.686999999998</v>
      </c>
      <c r="J2248">
        <v>89.676919999999996</v>
      </c>
      <c r="M2248">
        <v>3.2881100000000003E-2</v>
      </c>
      <c r="N2248" s="49">
        <v>1.44041E-2</v>
      </c>
      <c r="O2248" s="49">
        <v>-2.768371E-2</v>
      </c>
      <c r="P2248" s="49">
        <v>-3.0228799999999999E-3</v>
      </c>
      <c r="Q2248" s="49">
        <v>1.44041E-2</v>
      </c>
      <c r="R2248" s="49">
        <v>3.1831079999999998E-2</v>
      </c>
      <c r="S2248" s="49">
        <v>5.6491909999999999E-2</v>
      </c>
      <c r="T2248" s="49" t="s">
        <v>92</v>
      </c>
    </row>
    <row r="2249" spans="1:20" x14ac:dyDescent="0.25">
      <c r="A2249" s="49" t="str">
        <f t="shared" si="35"/>
        <v>41850ALL6+7_3Dually Enrolled</v>
      </c>
      <c r="B2249" s="7">
        <v>41850</v>
      </c>
      <c r="C2249">
        <v>3</v>
      </c>
      <c r="D2249" t="s">
        <v>16</v>
      </c>
      <c r="E2249">
        <v>0.71837556000000002</v>
      </c>
      <c r="F2249">
        <v>0.71533195999999999</v>
      </c>
      <c r="G2249" t="s">
        <v>69</v>
      </c>
      <c r="H2249" s="49">
        <v>8031.8320000000003</v>
      </c>
      <c r="I2249" s="49">
        <v>40522.686999999998</v>
      </c>
      <c r="J2249">
        <v>72.299779999999998</v>
      </c>
      <c r="M2249">
        <v>1.4954E-2</v>
      </c>
      <c r="N2249" s="49">
        <v>3.0436E-3</v>
      </c>
      <c r="O2249" s="49">
        <v>-1.6097520000000001E-2</v>
      </c>
      <c r="P2249" s="49">
        <v>-4.8820199999999999E-3</v>
      </c>
      <c r="Q2249" s="49">
        <v>3.0436E-3</v>
      </c>
      <c r="R2249" s="49">
        <v>1.096922E-2</v>
      </c>
      <c r="S2249" s="49">
        <v>2.2184720000000002E-2</v>
      </c>
      <c r="T2249" s="49" t="s">
        <v>92</v>
      </c>
    </row>
    <row r="2250" spans="1:20" x14ac:dyDescent="0.25">
      <c r="A2250" s="49" t="str">
        <f t="shared" si="35"/>
        <v>41850ALL6+7_11Dually Enrolled</v>
      </c>
      <c r="B2250" s="7">
        <v>41850</v>
      </c>
      <c r="C2250">
        <v>11</v>
      </c>
      <c r="D2250" t="s">
        <v>16</v>
      </c>
      <c r="E2250">
        <v>1.0119638</v>
      </c>
      <c r="F2250">
        <v>1.0140339</v>
      </c>
      <c r="G2250" t="s">
        <v>69</v>
      </c>
      <c r="H2250" s="49">
        <v>8031.8320000000003</v>
      </c>
      <c r="I2250" s="49">
        <v>40522.686999999998</v>
      </c>
      <c r="J2250">
        <v>80.283389999999997</v>
      </c>
      <c r="M2250">
        <v>2.2209400000000001E-2</v>
      </c>
      <c r="N2250" s="49">
        <v>-2.0701000000000001E-3</v>
      </c>
      <c r="O2250" s="49">
        <v>-3.0498129999999998E-2</v>
      </c>
      <c r="P2250" s="49">
        <v>-1.384108E-2</v>
      </c>
      <c r="Q2250" s="49">
        <v>-2.0701000000000001E-3</v>
      </c>
      <c r="R2250" s="49">
        <v>9.7008800000000003E-3</v>
      </c>
      <c r="S2250" s="49">
        <v>2.6357930000000002E-2</v>
      </c>
      <c r="T2250" s="49" t="s">
        <v>92</v>
      </c>
    </row>
    <row r="2251" spans="1:20" x14ac:dyDescent="0.25">
      <c r="A2251" s="49" t="str">
        <f t="shared" si="35"/>
        <v>41850ALL6+7_12Dually Enrolled</v>
      </c>
      <c r="B2251" s="7">
        <v>41850</v>
      </c>
      <c r="C2251">
        <v>12</v>
      </c>
      <c r="D2251" t="s">
        <v>16</v>
      </c>
      <c r="E2251">
        <v>1.1657545</v>
      </c>
      <c r="F2251">
        <v>1.1648814999999999</v>
      </c>
      <c r="G2251" t="s">
        <v>69</v>
      </c>
      <c r="H2251" s="49">
        <v>8031.8320000000003</v>
      </c>
      <c r="I2251" s="49">
        <v>40522.686999999998</v>
      </c>
      <c r="J2251">
        <v>83.812420000000003</v>
      </c>
      <c r="M2251">
        <v>2.5605699999999999E-2</v>
      </c>
      <c r="N2251" s="49">
        <v>8.7299999999999997E-4</v>
      </c>
      <c r="O2251" s="49">
        <v>-3.1902300000000001E-2</v>
      </c>
      <c r="P2251" s="49">
        <v>-1.2698020000000001E-2</v>
      </c>
      <c r="Q2251" s="49">
        <v>8.7299999999999997E-4</v>
      </c>
      <c r="R2251" s="49">
        <v>1.444402E-2</v>
      </c>
      <c r="S2251" s="49">
        <v>3.3648299999999999E-2</v>
      </c>
      <c r="T2251" s="49" t="s">
        <v>92</v>
      </c>
    </row>
    <row r="2252" spans="1:20" x14ac:dyDescent="0.25">
      <c r="A2252" s="49" t="str">
        <f t="shared" si="35"/>
        <v>41850ALL6+7_15Dually Enrolled</v>
      </c>
      <c r="B2252" s="7">
        <v>41850</v>
      </c>
      <c r="C2252">
        <v>15</v>
      </c>
      <c r="D2252" t="s">
        <v>16</v>
      </c>
      <c r="E2252">
        <v>1.7145706999999999</v>
      </c>
      <c r="F2252">
        <v>1.626158</v>
      </c>
      <c r="G2252" t="s">
        <v>69</v>
      </c>
      <c r="H2252" s="49">
        <v>8031.8320000000003</v>
      </c>
      <c r="I2252" s="49">
        <v>40522.686999999998</v>
      </c>
      <c r="J2252">
        <v>91.737939999999995</v>
      </c>
      <c r="M2252">
        <v>3.4521499999999997E-2</v>
      </c>
      <c r="N2252" s="49">
        <v>8.8412699999999997E-2</v>
      </c>
      <c r="O2252" s="49">
        <v>4.4225180000000003E-2</v>
      </c>
      <c r="P2252" s="49">
        <v>7.0116300000000006E-2</v>
      </c>
      <c r="Q2252" s="49">
        <v>8.8412699999999997E-2</v>
      </c>
      <c r="R2252" s="49">
        <v>0.10670909000000001</v>
      </c>
      <c r="S2252" s="49">
        <v>0.13260021999999999</v>
      </c>
      <c r="T2252" s="49" t="s">
        <v>92</v>
      </c>
    </row>
    <row r="2253" spans="1:20" x14ac:dyDescent="0.25">
      <c r="A2253" s="49" t="str">
        <f t="shared" si="35"/>
        <v>41850ALL6+7_6Dually Enrolled</v>
      </c>
      <c r="B2253" s="7">
        <v>41850</v>
      </c>
      <c r="C2253">
        <v>6</v>
      </c>
      <c r="D2253" t="s">
        <v>16</v>
      </c>
      <c r="E2253">
        <v>0.64520023999999998</v>
      </c>
      <c r="F2253">
        <v>0.65547215000000003</v>
      </c>
      <c r="G2253" t="s">
        <v>69</v>
      </c>
      <c r="H2253" s="49">
        <v>8031.8320000000003</v>
      </c>
      <c r="I2253" s="49">
        <v>40522.686999999998</v>
      </c>
      <c r="J2253">
        <v>69.098740000000006</v>
      </c>
      <c r="M2253">
        <v>1.2616799999999999E-2</v>
      </c>
      <c r="N2253" s="49">
        <v>-1.027191E-2</v>
      </c>
      <c r="O2253" s="49">
        <v>-2.6421409999999999E-2</v>
      </c>
      <c r="P2253" s="49">
        <v>-1.6958810000000001E-2</v>
      </c>
      <c r="Q2253" s="49">
        <v>-1.027191E-2</v>
      </c>
      <c r="R2253" s="49">
        <v>-3.58501E-3</v>
      </c>
      <c r="S2253" s="49">
        <v>5.8775900000000002E-3</v>
      </c>
      <c r="T2253" s="49" t="s">
        <v>92</v>
      </c>
    </row>
    <row r="2254" spans="1:20" x14ac:dyDescent="0.25">
      <c r="A2254" s="49" t="str">
        <f t="shared" si="35"/>
        <v>41850ALL6+7_24Dually Enrolled</v>
      </c>
      <c r="B2254" s="7">
        <v>41850</v>
      </c>
      <c r="C2254">
        <v>24</v>
      </c>
      <c r="D2254" t="s">
        <v>16</v>
      </c>
      <c r="E2254">
        <v>1.2030924999999999</v>
      </c>
      <c r="F2254">
        <v>1.1982440000000001</v>
      </c>
      <c r="G2254" t="s">
        <v>69</v>
      </c>
      <c r="H2254" s="49">
        <v>8031.8320000000003</v>
      </c>
      <c r="I2254" s="49">
        <v>40522.686999999998</v>
      </c>
      <c r="J2254">
        <v>74.925190000000001</v>
      </c>
      <c r="M2254">
        <v>2.4562899999999999E-2</v>
      </c>
      <c r="N2254" s="49">
        <v>4.8485000000000004E-3</v>
      </c>
      <c r="O2254" s="49">
        <v>-2.6592009999999999E-2</v>
      </c>
      <c r="P2254" s="49">
        <v>-8.1698399999999994E-3</v>
      </c>
      <c r="Q2254" s="49">
        <v>4.8485000000000004E-3</v>
      </c>
      <c r="R2254" s="49">
        <v>1.7866839999999998E-2</v>
      </c>
      <c r="S2254" s="49">
        <v>3.6289009999999997E-2</v>
      </c>
      <c r="T2254" s="49" t="s">
        <v>92</v>
      </c>
    </row>
    <row r="2255" spans="1:20" x14ac:dyDescent="0.25">
      <c r="A2255" s="49" t="str">
        <f t="shared" si="35"/>
        <v>41850ALL6+7_20Dually Enrolled</v>
      </c>
      <c r="B2255" s="7">
        <v>41850</v>
      </c>
      <c r="C2255">
        <v>20</v>
      </c>
      <c r="D2255" t="s">
        <v>16</v>
      </c>
      <c r="E2255">
        <v>2.255538</v>
      </c>
      <c r="F2255">
        <v>2.4219086000000001</v>
      </c>
      <c r="G2255" t="s">
        <v>69</v>
      </c>
      <c r="H2255" s="49">
        <v>8031.8320000000003</v>
      </c>
      <c r="I2255" s="49">
        <v>40522.686999999998</v>
      </c>
      <c r="J2255">
        <v>88.450329999999994</v>
      </c>
      <c r="M2255">
        <v>3.8428900000000002E-2</v>
      </c>
      <c r="N2255" s="49">
        <v>-0.16637060000000001</v>
      </c>
      <c r="O2255" s="49">
        <v>-0.21555959</v>
      </c>
      <c r="P2255" s="49">
        <v>-0.18673792</v>
      </c>
      <c r="Q2255" s="49">
        <v>-0.16637060000000001</v>
      </c>
      <c r="R2255" s="49">
        <v>-0.14600328000000001</v>
      </c>
      <c r="S2255" s="49">
        <v>-0.11718161000000001</v>
      </c>
      <c r="T2255" s="49" t="s">
        <v>92</v>
      </c>
    </row>
    <row r="2256" spans="1:20" x14ac:dyDescent="0.25">
      <c r="A2256" s="49" t="str">
        <f t="shared" si="35"/>
        <v>41850ALL6+7_17Dually Enrolled</v>
      </c>
      <c r="B2256" s="7">
        <v>41850</v>
      </c>
      <c r="C2256">
        <v>17</v>
      </c>
      <c r="D2256" t="s">
        <v>16</v>
      </c>
      <c r="E2256">
        <v>2.1593711</v>
      </c>
      <c r="F2256">
        <v>1.7495103999999999</v>
      </c>
      <c r="G2256" t="s">
        <v>69</v>
      </c>
      <c r="H2256" s="49">
        <v>8031.8320000000003</v>
      </c>
      <c r="I2256" s="49">
        <v>40522.686999999998</v>
      </c>
      <c r="J2256">
        <v>94.52637</v>
      </c>
      <c r="M2256">
        <v>3.7373499999999997E-2</v>
      </c>
      <c r="N2256" s="49">
        <v>0.40986070000000002</v>
      </c>
      <c r="O2256" s="49">
        <v>0.36202262000000002</v>
      </c>
      <c r="P2256" s="49">
        <v>0.39005275</v>
      </c>
      <c r="Q2256" s="49">
        <v>0.40986070000000002</v>
      </c>
      <c r="R2256" s="49">
        <v>0.42966865999999998</v>
      </c>
      <c r="S2256" s="49">
        <v>0.45769878000000003</v>
      </c>
      <c r="T2256" s="49" t="s">
        <v>92</v>
      </c>
    </row>
    <row r="2257" spans="1:20" x14ac:dyDescent="0.25">
      <c r="A2257" s="49" t="str">
        <f t="shared" si="35"/>
        <v>41850ALL6+7_7Dually Enrolled</v>
      </c>
      <c r="B2257" s="7">
        <v>41850</v>
      </c>
      <c r="C2257">
        <v>7</v>
      </c>
      <c r="D2257" t="s">
        <v>16</v>
      </c>
      <c r="E2257">
        <v>0.71429036999999995</v>
      </c>
      <c r="F2257">
        <v>0.72953763999999999</v>
      </c>
      <c r="G2257" t="s">
        <v>69</v>
      </c>
      <c r="H2257" s="49">
        <v>8031.8320000000003</v>
      </c>
      <c r="I2257" s="49">
        <v>40522.686999999998</v>
      </c>
      <c r="J2257">
        <v>68.6173</v>
      </c>
      <c r="M2257">
        <v>1.4004900000000001E-2</v>
      </c>
      <c r="N2257" s="49">
        <v>-1.524727E-2</v>
      </c>
      <c r="O2257" s="49">
        <v>-3.3173540000000001E-2</v>
      </c>
      <c r="P2257" s="49">
        <v>-2.2669870000000002E-2</v>
      </c>
      <c r="Q2257" s="49">
        <v>-1.524727E-2</v>
      </c>
      <c r="R2257" s="49">
        <v>-7.8246700000000006E-3</v>
      </c>
      <c r="S2257" s="49">
        <v>2.679E-3</v>
      </c>
      <c r="T2257" s="49" t="s">
        <v>92</v>
      </c>
    </row>
    <row r="2258" spans="1:20" x14ac:dyDescent="0.25">
      <c r="A2258" s="49" t="str">
        <f t="shared" si="35"/>
        <v>41850ALL8_18Dually Enrolled</v>
      </c>
      <c r="B2258" s="7">
        <v>41850</v>
      </c>
      <c r="C2258">
        <v>18</v>
      </c>
      <c r="D2258" t="s">
        <v>16</v>
      </c>
      <c r="E2258">
        <v>2.3267717000000001</v>
      </c>
      <c r="F2258">
        <v>2.1283770999999998</v>
      </c>
      <c r="G2258">
        <v>8</v>
      </c>
      <c r="H2258" s="49">
        <v>4103.5249999999996</v>
      </c>
      <c r="I2258" s="49">
        <v>40522.686999999998</v>
      </c>
      <c r="J2258">
        <v>93.569659999999999</v>
      </c>
      <c r="M2258">
        <v>4.4716400000000003E-2</v>
      </c>
      <c r="N2258" s="49">
        <v>0.1983946</v>
      </c>
      <c r="O2258" s="49">
        <v>0.14115760999999999</v>
      </c>
      <c r="P2258" s="49">
        <v>0.17469491000000001</v>
      </c>
      <c r="Q2258" s="49">
        <v>0.1983946</v>
      </c>
      <c r="R2258" s="49">
        <v>0.22209429</v>
      </c>
      <c r="S2258" s="49">
        <v>0.25563159000000002</v>
      </c>
      <c r="T2258" s="49" t="s">
        <v>92</v>
      </c>
    </row>
    <row r="2259" spans="1:20" x14ac:dyDescent="0.25">
      <c r="A2259" s="49" t="str">
        <f t="shared" si="35"/>
        <v>41850ALL8_5Dually Enrolled</v>
      </c>
      <c r="B2259" s="7">
        <v>41850</v>
      </c>
      <c r="C2259">
        <v>5</v>
      </c>
      <c r="D2259" t="s">
        <v>16</v>
      </c>
      <c r="E2259">
        <v>0.64175530000000003</v>
      </c>
      <c r="F2259">
        <v>0.63544685000000001</v>
      </c>
      <c r="G2259">
        <v>8</v>
      </c>
      <c r="H2259" s="49">
        <v>4103.5249999999996</v>
      </c>
      <c r="I2259" s="49">
        <v>40522.686999999998</v>
      </c>
      <c r="J2259">
        <v>70.087459999999993</v>
      </c>
      <c r="M2259">
        <v>1.47723E-2</v>
      </c>
      <c r="N2259" s="49">
        <v>6.3084500000000002E-3</v>
      </c>
      <c r="O2259" s="49">
        <v>-1.260009E-2</v>
      </c>
      <c r="P2259" s="49">
        <v>-1.5208699999999999E-3</v>
      </c>
      <c r="Q2259" s="49">
        <v>6.3084500000000002E-3</v>
      </c>
      <c r="R2259" s="49">
        <v>1.4137769999999999E-2</v>
      </c>
      <c r="S2259" s="49">
        <v>2.5216990000000002E-2</v>
      </c>
      <c r="T2259" s="49" t="s">
        <v>92</v>
      </c>
    </row>
    <row r="2260" spans="1:20" x14ac:dyDescent="0.25">
      <c r="A2260" s="49" t="str">
        <f t="shared" si="35"/>
        <v>41850ALL8_12Dually Enrolled</v>
      </c>
      <c r="B2260" s="7">
        <v>41850</v>
      </c>
      <c r="C2260">
        <v>12</v>
      </c>
      <c r="D2260" t="s">
        <v>16</v>
      </c>
      <c r="E2260">
        <v>1.1657545</v>
      </c>
      <c r="F2260">
        <v>1.1581520999999999</v>
      </c>
      <c r="G2260">
        <v>8</v>
      </c>
      <c r="H2260" s="49">
        <v>4103.5249999999996</v>
      </c>
      <c r="I2260" s="49">
        <v>40522.686999999998</v>
      </c>
      <c r="J2260">
        <v>83.812420000000003</v>
      </c>
      <c r="M2260">
        <v>2.9331800000000002E-2</v>
      </c>
      <c r="N2260" s="49">
        <v>7.6023999999999996E-3</v>
      </c>
      <c r="O2260" s="49">
        <v>-2.9942300000000002E-2</v>
      </c>
      <c r="P2260" s="49">
        <v>-7.9434499999999995E-3</v>
      </c>
      <c r="Q2260" s="49">
        <v>7.6023999999999996E-3</v>
      </c>
      <c r="R2260" s="49">
        <v>2.3148249999999999E-2</v>
      </c>
      <c r="S2260" s="49">
        <v>4.5147100000000003E-2</v>
      </c>
      <c r="T2260" s="49" t="s">
        <v>92</v>
      </c>
    </row>
    <row r="2261" spans="1:20" x14ac:dyDescent="0.25">
      <c r="A2261" s="49" t="str">
        <f t="shared" si="35"/>
        <v>41850ALL8_20Dually Enrolled</v>
      </c>
      <c r="B2261" s="7">
        <v>41850</v>
      </c>
      <c r="C2261">
        <v>20</v>
      </c>
      <c r="D2261" t="s">
        <v>16</v>
      </c>
      <c r="E2261">
        <v>2.255538</v>
      </c>
      <c r="F2261">
        <v>2.4080756999999999</v>
      </c>
      <c r="G2261">
        <v>8</v>
      </c>
      <c r="H2261" s="49">
        <v>4103.5249999999996</v>
      </c>
      <c r="I2261" s="49">
        <v>40522.686999999998</v>
      </c>
      <c r="J2261">
        <v>88.450329999999994</v>
      </c>
      <c r="M2261">
        <v>4.3827199999999997E-2</v>
      </c>
      <c r="N2261" s="49">
        <v>-0.1525377</v>
      </c>
      <c r="O2261" s="49">
        <v>-0.20863651999999999</v>
      </c>
      <c r="P2261" s="49">
        <v>-0.17576612</v>
      </c>
      <c r="Q2261" s="49">
        <v>-0.1525377</v>
      </c>
      <c r="R2261" s="49">
        <v>-0.12930928</v>
      </c>
      <c r="S2261" s="49">
        <v>-9.6438880000000005E-2</v>
      </c>
      <c r="T2261" s="49" t="s">
        <v>92</v>
      </c>
    </row>
    <row r="2262" spans="1:20" x14ac:dyDescent="0.25">
      <c r="A2262" s="49" t="str">
        <f t="shared" si="35"/>
        <v>41850ALL8_3Dually Enrolled</v>
      </c>
      <c r="B2262" s="7">
        <v>41850</v>
      </c>
      <c r="C2262">
        <v>3</v>
      </c>
      <c r="D2262" t="s">
        <v>16</v>
      </c>
      <c r="E2262">
        <v>0.71837556000000002</v>
      </c>
      <c r="F2262">
        <v>0.72391483000000001</v>
      </c>
      <c r="G2262">
        <v>8</v>
      </c>
      <c r="H2262" s="49">
        <v>4103.5249999999996</v>
      </c>
      <c r="I2262" s="49">
        <v>40522.686999999998</v>
      </c>
      <c r="J2262">
        <v>72.299779999999998</v>
      </c>
      <c r="M2262">
        <v>1.76259E-2</v>
      </c>
      <c r="N2262" s="49">
        <v>-5.5392699999999998E-3</v>
      </c>
      <c r="O2262" s="49">
        <v>-2.8100420000000001E-2</v>
      </c>
      <c r="P2262" s="49">
        <v>-1.4881E-2</v>
      </c>
      <c r="Q2262" s="49">
        <v>-5.5392699999999998E-3</v>
      </c>
      <c r="R2262" s="49">
        <v>3.8024600000000001E-3</v>
      </c>
      <c r="S2262" s="49">
        <v>1.702188E-2</v>
      </c>
      <c r="T2262" s="49" t="s">
        <v>92</v>
      </c>
    </row>
    <row r="2263" spans="1:20" x14ac:dyDescent="0.25">
      <c r="A2263" s="49" t="str">
        <f t="shared" si="35"/>
        <v>41850ALL8_8Dually Enrolled</v>
      </c>
      <c r="B2263" s="7">
        <v>41850</v>
      </c>
      <c r="C2263">
        <v>8</v>
      </c>
      <c r="D2263" t="s">
        <v>16</v>
      </c>
      <c r="E2263">
        <v>0.8016141</v>
      </c>
      <c r="F2263">
        <v>0.77211083000000003</v>
      </c>
      <c r="G2263">
        <v>8</v>
      </c>
      <c r="H2263" s="49">
        <v>4103.5249999999996</v>
      </c>
      <c r="I2263" s="49">
        <v>40522.686999999998</v>
      </c>
      <c r="J2263">
        <v>70.092969999999994</v>
      </c>
      <c r="M2263">
        <v>1.77229E-2</v>
      </c>
      <c r="N2263" s="49">
        <v>2.9503270000000002E-2</v>
      </c>
      <c r="O2263" s="49">
        <v>6.8179599999999996E-3</v>
      </c>
      <c r="P2263" s="49">
        <v>2.011013E-2</v>
      </c>
      <c r="Q2263" s="49">
        <v>2.9503270000000002E-2</v>
      </c>
      <c r="R2263" s="49">
        <v>3.8896409999999999E-2</v>
      </c>
      <c r="S2263" s="49">
        <v>5.2188579999999998E-2</v>
      </c>
      <c r="T2263" s="49" t="s">
        <v>92</v>
      </c>
    </row>
    <row r="2264" spans="1:20" x14ac:dyDescent="0.25">
      <c r="A2264" s="49" t="str">
        <f t="shared" si="35"/>
        <v>41850ALL8_19Dually Enrolled</v>
      </c>
      <c r="B2264" s="7">
        <v>41850</v>
      </c>
      <c r="C2264">
        <v>19</v>
      </c>
      <c r="D2264" t="s">
        <v>16</v>
      </c>
      <c r="E2264">
        <v>2.3427614999999999</v>
      </c>
      <c r="F2264">
        <v>1.9011222000000001</v>
      </c>
      <c r="G2264">
        <v>8</v>
      </c>
      <c r="H2264" s="49">
        <v>4103.5249999999996</v>
      </c>
      <c r="I2264" s="49">
        <v>40522.686999999998</v>
      </c>
      <c r="J2264">
        <v>91.938980000000001</v>
      </c>
      <c r="M2264">
        <v>4.1229700000000001E-2</v>
      </c>
      <c r="N2264" s="49">
        <v>0.44163930000000001</v>
      </c>
      <c r="O2264" s="49">
        <v>0.38886527999999998</v>
      </c>
      <c r="P2264" s="49">
        <v>0.41978756</v>
      </c>
      <c r="Q2264" s="49">
        <v>0.44163930000000001</v>
      </c>
      <c r="R2264" s="49">
        <v>0.46349104000000002</v>
      </c>
      <c r="S2264" s="49">
        <v>0.49441331999999999</v>
      </c>
      <c r="T2264" s="49" t="s">
        <v>92</v>
      </c>
    </row>
    <row r="2265" spans="1:20" x14ac:dyDescent="0.25">
      <c r="A2265" s="49" t="str">
        <f t="shared" si="35"/>
        <v>41850ALL8_1Dually Enrolled</v>
      </c>
      <c r="B2265" s="7">
        <v>41850</v>
      </c>
      <c r="C2265">
        <v>1</v>
      </c>
      <c r="D2265" t="s">
        <v>16</v>
      </c>
      <c r="E2265">
        <v>0.95107076000000002</v>
      </c>
      <c r="F2265">
        <v>0.96585628999999995</v>
      </c>
      <c r="G2265">
        <v>8</v>
      </c>
      <c r="H2265" s="49">
        <v>4103.5249999999996</v>
      </c>
      <c r="I2265" s="49">
        <v>40522.686999999998</v>
      </c>
      <c r="J2265">
        <v>75.101879999999994</v>
      </c>
      <c r="M2265">
        <v>2.3576900000000001E-2</v>
      </c>
      <c r="N2265" s="49">
        <v>-1.478553E-2</v>
      </c>
      <c r="O2265" s="49">
        <v>-4.4963959999999997E-2</v>
      </c>
      <c r="P2265" s="49">
        <v>-2.728129E-2</v>
      </c>
      <c r="Q2265" s="49">
        <v>-1.478553E-2</v>
      </c>
      <c r="R2265" s="49">
        <v>-2.28977E-3</v>
      </c>
      <c r="S2265" s="49">
        <v>1.5392899999999999E-2</v>
      </c>
      <c r="T2265" s="49" t="s">
        <v>92</v>
      </c>
    </row>
    <row r="2266" spans="1:20" x14ac:dyDescent="0.25">
      <c r="A2266" s="49" t="str">
        <f t="shared" si="35"/>
        <v>41850ALL8_17Dually Enrolled</v>
      </c>
      <c r="B2266" s="7">
        <v>41850</v>
      </c>
      <c r="C2266">
        <v>17</v>
      </c>
      <c r="D2266" t="s">
        <v>16</v>
      </c>
      <c r="E2266">
        <v>2.1593711</v>
      </c>
      <c r="F2266">
        <v>2.1565576000000002</v>
      </c>
      <c r="G2266">
        <v>8</v>
      </c>
      <c r="H2266" s="49">
        <v>4103.5249999999996</v>
      </c>
      <c r="I2266" s="49">
        <v>40522.686999999998</v>
      </c>
      <c r="J2266">
        <v>94.52637</v>
      </c>
      <c r="M2266">
        <v>4.5378000000000002E-2</v>
      </c>
      <c r="N2266" s="49">
        <v>2.8135E-3</v>
      </c>
      <c r="O2266" s="49">
        <v>-5.5270340000000001E-2</v>
      </c>
      <c r="P2266" s="49">
        <v>-2.123684E-2</v>
      </c>
      <c r="Q2266" s="49">
        <v>2.8135E-3</v>
      </c>
      <c r="R2266" s="49">
        <v>2.686384E-2</v>
      </c>
      <c r="S2266" s="49">
        <v>6.0897340000000001E-2</v>
      </c>
      <c r="T2266" s="49" t="s">
        <v>92</v>
      </c>
    </row>
    <row r="2267" spans="1:20" x14ac:dyDescent="0.25">
      <c r="A2267" s="49" t="str">
        <f t="shared" si="35"/>
        <v>41850ALL8_6Dually Enrolled</v>
      </c>
      <c r="B2267" s="7">
        <v>41850</v>
      </c>
      <c r="C2267">
        <v>6</v>
      </c>
      <c r="D2267" t="s">
        <v>16</v>
      </c>
      <c r="E2267">
        <v>0.64520023999999998</v>
      </c>
      <c r="F2267">
        <v>0.65440103000000005</v>
      </c>
      <c r="G2267">
        <v>8</v>
      </c>
      <c r="H2267" s="49">
        <v>4103.5249999999996</v>
      </c>
      <c r="I2267" s="49">
        <v>40522.686999999998</v>
      </c>
      <c r="J2267">
        <v>69.098740000000006</v>
      </c>
      <c r="M2267">
        <v>1.4970499999999999E-2</v>
      </c>
      <c r="N2267" s="49">
        <v>-9.2007900000000004E-3</v>
      </c>
      <c r="O2267" s="49">
        <v>-2.8363030000000001E-2</v>
      </c>
      <c r="P2267" s="49">
        <v>-1.713516E-2</v>
      </c>
      <c r="Q2267" s="49">
        <v>-9.2007900000000004E-3</v>
      </c>
      <c r="R2267" s="49">
        <v>-1.26643E-3</v>
      </c>
      <c r="S2267" s="49">
        <v>9.9614500000000002E-3</v>
      </c>
      <c r="T2267" s="49" t="s">
        <v>92</v>
      </c>
    </row>
    <row r="2268" spans="1:20" x14ac:dyDescent="0.25">
      <c r="A2268" s="49" t="str">
        <f t="shared" si="35"/>
        <v>41850ALL8_23Dually Enrolled</v>
      </c>
      <c r="B2268" s="7">
        <v>41850</v>
      </c>
      <c r="C2268">
        <v>23</v>
      </c>
      <c r="D2268" t="s">
        <v>16</v>
      </c>
      <c r="E2268">
        <v>1.5552839000000001</v>
      </c>
      <c r="F2268">
        <v>1.5536223</v>
      </c>
      <c r="G2268">
        <v>8</v>
      </c>
      <c r="H2268" s="49">
        <v>4103.5249999999996</v>
      </c>
      <c r="I2268" s="49">
        <v>40522.686999999998</v>
      </c>
      <c r="J2268">
        <v>77.475499999999997</v>
      </c>
      <c r="M2268">
        <v>3.3762500000000001E-2</v>
      </c>
      <c r="N2268" s="49">
        <v>1.6616000000000001E-3</v>
      </c>
      <c r="O2268" s="49">
        <v>-4.1554399999999998E-2</v>
      </c>
      <c r="P2268" s="49">
        <v>-1.623252E-2</v>
      </c>
      <c r="Q2268" s="49">
        <v>1.6616000000000001E-3</v>
      </c>
      <c r="R2268" s="49">
        <v>1.955573E-2</v>
      </c>
      <c r="S2268" s="49">
        <v>4.4877599999999997E-2</v>
      </c>
      <c r="T2268" s="49" t="s">
        <v>92</v>
      </c>
    </row>
    <row r="2269" spans="1:20" x14ac:dyDescent="0.25">
      <c r="A2269" s="49" t="str">
        <f t="shared" si="35"/>
        <v>41850ALL8_7Dually Enrolled</v>
      </c>
      <c r="B2269" s="7">
        <v>41850</v>
      </c>
      <c r="C2269">
        <v>7</v>
      </c>
      <c r="D2269" t="s">
        <v>16</v>
      </c>
      <c r="E2269">
        <v>0.71429036999999995</v>
      </c>
      <c r="F2269">
        <v>0.72630300000000003</v>
      </c>
      <c r="G2269">
        <v>8</v>
      </c>
      <c r="H2269" s="49">
        <v>4103.5249999999996</v>
      </c>
      <c r="I2269" s="49">
        <v>40522.686999999998</v>
      </c>
      <c r="J2269">
        <v>68.6173</v>
      </c>
      <c r="M2269">
        <v>1.62874E-2</v>
      </c>
      <c r="N2269" s="49">
        <v>-1.201263E-2</v>
      </c>
      <c r="O2269" s="49">
        <v>-3.2860500000000001E-2</v>
      </c>
      <c r="P2269" s="49">
        <v>-2.0644949999999999E-2</v>
      </c>
      <c r="Q2269" s="49">
        <v>-1.201263E-2</v>
      </c>
      <c r="R2269" s="49">
        <v>-3.3803100000000001E-3</v>
      </c>
      <c r="S2269" s="49">
        <v>8.8352399999999994E-3</v>
      </c>
      <c r="T2269" s="49" t="s">
        <v>92</v>
      </c>
    </row>
    <row r="2270" spans="1:20" x14ac:dyDescent="0.25">
      <c r="A2270" s="49" t="str">
        <f t="shared" si="35"/>
        <v>41850ALL8_14Dually Enrolled</v>
      </c>
      <c r="B2270" s="7">
        <v>41850</v>
      </c>
      <c r="C2270">
        <v>14</v>
      </c>
      <c r="D2270" t="s">
        <v>16</v>
      </c>
      <c r="E2270">
        <v>1.5551526</v>
      </c>
      <c r="F2270">
        <v>1.531053</v>
      </c>
      <c r="G2270">
        <v>8</v>
      </c>
      <c r="H2270" s="49">
        <v>4103.5249999999996</v>
      </c>
      <c r="I2270" s="49">
        <v>40522.686999999998</v>
      </c>
      <c r="J2270">
        <v>89.676919999999996</v>
      </c>
      <c r="M2270">
        <v>3.7494E-2</v>
      </c>
      <c r="N2270" s="49">
        <v>2.4099599999999999E-2</v>
      </c>
      <c r="O2270" s="49">
        <v>-2.3892719999999999E-2</v>
      </c>
      <c r="P2270" s="49">
        <v>4.2277800000000004E-3</v>
      </c>
      <c r="Q2270" s="49">
        <v>2.4099599999999999E-2</v>
      </c>
      <c r="R2270" s="49">
        <v>4.3971419999999997E-2</v>
      </c>
      <c r="S2270" s="49">
        <v>7.2091920000000004E-2</v>
      </c>
      <c r="T2270" s="49" t="s">
        <v>92</v>
      </c>
    </row>
    <row r="2271" spans="1:20" x14ac:dyDescent="0.25">
      <c r="A2271" s="49" t="str">
        <f t="shared" si="35"/>
        <v>41850ALL8_10Dually Enrolled</v>
      </c>
      <c r="B2271" s="7">
        <v>41850</v>
      </c>
      <c r="C2271">
        <v>10</v>
      </c>
      <c r="D2271" t="s">
        <v>16</v>
      </c>
      <c r="E2271">
        <v>0.90344261000000003</v>
      </c>
      <c r="F2271">
        <v>0.89973599000000004</v>
      </c>
      <c r="G2271">
        <v>8</v>
      </c>
      <c r="H2271" s="49">
        <v>4103.5249999999996</v>
      </c>
      <c r="I2271" s="49">
        <v>40522.686999999998</v>
      </c>
      <c r="J2271">
        <v>76.598489999999998</v>
      </c>
      <c r="M2271">
        <v>2.20932E-2</v>
      </c>
      <c r="N2271" s="49">
        <v>3.7066199999999999E-3</v>
      </c>
      <c r="O2271" s="49">
        <v>-2.457268E-2</v>
      </c>
      <c r="P2271" s="49">
        <v>-8.0027799999999993E-3</v>
      </c>
      <c r="Q2271" s="49">
        <v>3.7066199999999999E-3</v>
      </c>
      <c r="R2271" s="49">
        <v>1.5416020000000001E-2</v>
      </c>
      <c r="S2271" s="49">
        <v>3.1985920000000001E-2</v>
      </c>
      <c r="T2271" s="49" t="s">
        <v>92</v>
      </c>
    </row>
    <row r="2272" spans="1:20" x14ac:dyDescent="0.25">
      <c r="A2272" s="49" t="str">
        <f t="shared" si="35"/>
        <v>41850ALL8_13Dually Enrolled</v>
      </c>
      <c r="B2272" s="7">
        <v>41850</v>
      </c>
      <c r="C2272">
        <v>13</v>
      </c>
      <c r="D2272" t="s">
        <v>16</v>
      </c>
      <c r="E2272">
        <v>1.3714691000000001</v>
      </c>
      <c r="F2272">
        <v>1.3527414</v>
      </c>
      <c r="G2272">
        <v>8</v>
      </c>
      <c r="H2272" s="49">
        <v>4103.5249999999996</v>
      </c>
      <c r="I2272" s="49">
        <v>40522.686999999998</v>
      </c>
      <c r="J2272">
        <v>87.242580000000004</v>
      </c>
      <c r="M2272">
        <v>3.3845600000000003E-2</v>
      </c>
      <c r="N2272" s="49">
        <v>1.87277E-2</v>
      </c>
      <c r="O2272" s="49">
        <v>-2.4594669999999999E-2</v>
      </c>
      <c r="P2272" s="49">
        <v>7.8952999999999998E-4</v>
      </c>
      <c r="Q2272" s="49">
        <v>1.87277E-2</v>
      </c>
      <c r="R2272" s="49">
        <v>3.6665870000000003E-2</v>
      </c>
      <c r="S2272" s="49">
        <v>6.2050069999999999E-2</v>
      </c>
      <c r="T2272" s="49" t="s">
        <v>92</v>
      </c>
    </row>
    <row r="2273" spans="1:20" x14ac:dyDescent="0.25">
      <c r="A2273" s="49" t="str">
        <f t="shared" si="35"/>
        <v>41850ALL8_2Dually Enrolled</v>
      </c>
      <c r="B2273" s="7">
        <v>41850</v>
      </c>
      <c r="C2273">
        <v>2</v>
      </c>
      <c r="D2273" t="s">
        <v>16</v>
      </c>
      <c r="E2273">
        <v>0.80980648</v>
      </c>
      <c r="F2273">
        <v>0.82125371000000003</v>
      </c>
      <c r="G2273">
        <v>8</v>
      </c>
      <c r="H2273" s="49">
        <v>4103.5249999999996</v>
      </c>
      <c r="I2273" s="49">
        <v>40522.686999999998</v>
      </c>
      <c r="J2273">
        <v>73.304820000000007</v>
      </c>
      <c r="M2273">
        <v>1.9951099999999999E-2</v>
      </c>
      <c r="N2273" s="49">
        <v>-1.1447229999999999E-2</v>
      </c>
      <c r="O2273" s="49">
        <v>-3.6984639999999999E-2</v>
      </c>
      <c r="P2273" s="49">
        <v>-2.2021309999999999E-2</v>
      </c>
      <c r="Q2273" s="49">
        <v>-1.1447229999999999E-2</v>
      </c>
      <c r="R2273" s="49">
        <v>-8.7314999999999995E-4</v>
      </c>
      <c r="S2273" s="49">
        <v>1.4090180000000001E-2</v>
      </c>
      <c r="T2273" s="49" t="s">
        <v>92</v>
      </c>
    </row>
    <row r="2274" spans="1:20" x14ac:dyDescent="0.25">
      <c r="A2274" s="49" t="str">
        <f t="shared" si="35"/>
        <v>41850ALL8_24Dually Enrolled</v>
      </c>
      <c r="B2274" s="7">
        <v>41850</v>
      </c>
      <c r="C2274">
        <v>24</v>
      </c>
      <c r="D2274" t="s">
        <v>16</v>
      </c>
      <c r="E2274">
        <v>1.2030924999999999</v>
      </c>
      <c r="F2274">
        <v>1.2108296000000001</v>
      </c>
      <c r="G2274">
        <v>8</v>
      </c>
      <c r="H2274" s="49">
        <v>4103.5249999999996</v>
      </c>
      <c r="I2274" s="49">
        <v>40522.686999999998</v>
      </c>
      <c r="J2274">
        <v>74.925190000000001</v>
      </c>
      <c r="M2274">
        <v>2.8443599999999999E-2</v>
      </c>
      <c r="N2274" s="49">
        <v>-7.7371000000000002E-3</v>
      </c>
      <c r="O2274" s="49">
        <v>-4.4144910000000002E-2</v>
      </c>
      <c r="P2274" s="49">
        <v>-2.2812209999999999E-2</v>
      </c>
      <c r="Q2274" s="49">
        <v>-7.7371000000000002E-3</v>
      </c>
      <c r="R2274" s="49">
        <v>7.3380099999999998E-3</v>
      </c>
      <c r="S2274" s="49">
        <v>2.8670709999999999E-2</v>
      </c>
      <c r="T2274" s="49" t="s">
        <v>92</v>
      </c>
    </row>
    <row r="2275" spans="1:20" x14ac:dyDescent="0.25">
      <c r="A2275" s="49" t="str">
        <f t="shared" si="35"/>
        <v>41850ALL8_9Dually Enrolled</v>
      </c>
      <c r="B2275" s="7">
        <v>41850</v>
      </c>
      <c r="C2275">
        <v>9</v>
      </c>
      <c r="D2275" t="s">
        <v>16</v>
      </c>
      <c r="E2275">
        <v>0.83106066000000001</v>
      </c>
      <c r="F2275">
        <v>0.82093638000000002</v>
      </c>
      <c r="G2275">
        <v>8</v>
      </c>
      <c r="H2275" s="49">
        <v>4103.5249999999996</v>
      </c>
      <c r="I2275" s="49">
        <v>40522.686999999998</v>
      </c>
      <c r="J2275">
        <v>72.798919999999995</v>
      </c>
      <c r="M2275">
        <v>1.9185500000000001E-2</v>
      </c>
      <c r="N2275" s="49">
        <v>1.0124279999999999E-2</v>
      </c>
      <c r="O2275" s="49">
        <v>-1.443316E-2</v>
      </c>
      <c r="P2275" s="49">
        <v>-4.4039999999999998E-5</v>
      </c>
      <c r="Q2275" s="49">
        <v>1.0124279999999999E-2</v>
      </c>
      <c r="R2275" s="49">
        <v>2.0292589999999999E-2</v>
      </c>
      <c r="S2275" s="49">
        <v>3.4681719999999999E-2</v>
      </c>
      <c r="T2275" s="49" t="s">
        <v>92</v>
      </c>
    </row>
    <row r="2276" spans="1:20" x14ac:dyDescent="0.25">
      <c r="A2276" s="49" t="str">
        <f t="shared" si="35"/>
        <v>41850ALL8_4Dually Enrolled</v>
      </c>
      <c r="B2276" s="7">
        <v>41850</v>
      </c>
      <c r="C2276">
        <v>4</v>
      </c>
      <c r="D2276" t="s">
        <v>16</v>
      </c>
      <c r="E2276">
        <v>0.66142858999999998</v>
      </c>
      <c r="F2276">
        <v>0.66011907999999997</v>
      </c>
      <c r="G2276">
        <v>8</v>
      </c>
      <c r="H2276" s="49">
        <v>4103.5249999999996</v>
      </c>
      <c r="I2276" s="49">
        <v>40522.686999999998</v>
      </c>
      <c r="J2276">
        <v>71.47636</v>
      </c>
      <c r="M2276">
        <v>1.57869E-2</v>
      </c>
      <c r="N2276" s="49">
        <v>1.3095100000000001E-3</v>
      </c>
      <c r="O2276" s="49">
        <v>-1.889772E-2</v>
      </c>
      <c r="P2276" s="49">
        <v>-7.0575500000000001E-3</v>
      </c>
      <c r="Q2276" s="49">
        <v>1.3095100000000001E-3</v>
      </c>
      <c r="R2276" s="49">
        <v>9.6765700000000007E-3</v>
      </c>
      <c r="S2276" s="49">
        <v>2.1516739999999999E-2</v>
      </c>
      <c r="T2276" s="49" t="s">
        <v>92</v>
      </c>
    </row>
    <row r="2277" spans="1:20" x14ac:dyDescent="0.25">
      <c r="A2277" s="49" t="str">
        <f t="shared" si="35"/>
        <v>41850ALL8_11Dually Enrolled</v>
      </c>
      <c r="B2277" s="7">
        <v>41850</v>
      </c>
      <c r="C2277">
        <v>11</v>
      </c>
      <c r="D2277" t="s">
        <v>16</v>
      </c>
      <c r="E2277">
        <v>1.0119638</v>
      </c>
      <c r="F2277">
        <v>1.0141989</v>
      </c>
      <c r="G2277">
        <v>8</v>
      </c>
      <c r="H2277" s="49">
        <v>4103.5249999999996</v>
      </c>
      <c r="I2277" s="49">
        <v>40522.686999999998</v>
      </c>
      <c r="J2277">
        <v>80.283389999999997</v>
      </c>
      <c r="M2277">
        <v>2.5537799999999999E-2</v>
      </c>
      <c r="N2277" s="49">
        <v>-2.2350999999999998E-3</v>
      </c>
      <c r="O2277" s="49">
        <v>-3.492348E-2</v>
      </c>
      <c r="P2277" s="49">
        <v>-1.577013E-2</v>
      </c>
      <c r="Q2277" s="49">
        <v>-2.2350999999999998E-3</v>
      </c>
      <c r="R2277" s="49">
        <v>1.129993E-2</v>
      </c>
      <c r="S2277" s="49">
        <v>3.0453279999999999E-2</v>
      </c>
      <c r="T2277" s="49" t="s">
        <v>92</v>
      </c>
    </row>
    <row r="2278" spans="1:20" x14ac:dyDescent="0.25">
      <c r="A2278" s="49" t="str">
        <f t="shared" si="35"/>
        <v>41850ALL8_15Dually Enrolled</v>
      </c>
      <c r="B2278" s="7">
        <v>41850</v>
      </c>
      <c r="C2278">
        <v>15</v>
      </c>
      <c r="D2278" t="s">
        <v>16</v>
      </c>
      <c r="E2278">
        <v>1.7145706999999999</v>
      </c>
      <c r="F2278">
        <v>1.7290251999999999</v>
      </c>
      <c r="G2278">
        <v>8</v>
      </c>
      <c r="H2278" s="49">
        <v>4103.5249999999996</v>
      </c>
      <c r="I2278" s="49">
        <v>40522.686999999998</v>
      </c>
      <c r="J2278">
        <v>91.737939999999995</v>
      </c>
      <c r="M2278">
        <v>4.0457699999999999E-2</v>
      </c>
      <c r="N2278" s="49">
        <v>-1.44545E-2</v>
      </c>
      <c r="O2278" s="49">
        <v>-6.6240359999999998E-2</v>
      </c>
      <c r="P2278" s="49">
        <v>-3.5897079999999998E-2</v>
      </c>
      <c r="Q2278" s="49">
        <v>-1.44545E-2</v>
      </c>
      <c r="R2278" s="49">
        <v>6.9880799999999998E-3</v>
      </c>
      <c r="S2278" s="49">
        <v>3.7331360000000001E-2</v>
      </c>
      <c r="T2278" s="49" t="s">
        <v>92</v>
      </c>
    </row>
    <row r="2279" spans="1:20" x14ac:dyDescent="0.25">
      <c r="A2279" s="49" t="str">
        <f t="shared" si="35"/>
        <v>41850ALL8_21Dually Enrolled</v>
      </c>
      <c r="B2279" s="7">
        <v>41850</v>
      </c>
      <c r="C2279">
        <v>21</v>
      </c>
      <c r="D2279" t="s">
        <v>16</v>
      </c>
      <c r="E2279">
        <v>2.0937074</v>
      </c>
      <c r="F2279">
        <v>2.2294155</v>
      </c>
      <c r="G2279">
        <v>8</v>
      </c>
      <c r="H2279" s="49">
        <v>4103.5249999999996</v>
      </c>
      <c r="I2279" s="49">
        <v>40522.686999999998</v>
      </c>
      <c r="J2279">
        <v>83.817080000000004</v>
      </c>
      <c r="M2279">
        <v>4.1190400000000002E-2</v>
      </c>
      <c r="N2279" s="49">
        <v>-0.1357081</v>
      </c>
      <c r="O2279" s="49">
        <v>-0.18843181000000001</v>
      </c>
      <c r="P2279" s="49">
        <v>-0.15753901000000001</v>
      </c>
      <c r="Q2279" s="49">
        <v>-0.1357081</v>
      </c>
      <c r="R2279" s="49">
        <v>-0.11387719</v>
      </c>
      <c r="S2279" s="49">
        <v>-8.2984390000000005E-2</v>
      </c>
      <c r="T2279" s="49" t="s">
        <v>92</v>
      </c>
    </row>
    <row r="2280" spans="1:20" x14ac:dyDescent="0.25">
      <c r="A2280" s="49" t="str">
        <f t="shared" si="35"/>
        <v>41850ALL8_16Dually Enrolled</v>
      </c>
      <c r="B2280" s="7">
        <v>41850</v>
      </c>
      <c r="C2280">
        <v>16</v>
      </c>
      <c r="D2280" t="s">
        <v>16</v>
      </c>
      <c r="E2280">
        <v>1.9460297</v>
      </c>
      <c r="F2280">
        <v>1.9487317</v>
      </c>
      <c r="G2280">
        <v>8</v>
      </c>
      <c r="H2280" s="49">
        <v>4103.5249999999996</v>
      </c>
      <c r="I2280" s="49">
        <v>40522.686999999998</v>
      </c>
      <c r="J2280">
        <v>94.074029999999993</v>
      </c>
      <c r="M2280">
        <v>4.3725199999999999E-2</v>
      </c>
      <c r="N2280" s="49">
        <v>-2.702E-3</v>
      </c>
      <c r="O2280" s="49">
        <v>-5.8670260000000002E-2</v>
      </c>
      <c r="P2280" s="49">
        <v>-2.5876360000000001E-2</v>
      </c>
      <c r="Q2280" s="49">
        <v>-2.702E-3</v>
      </c>
      <c r="R2280" s="49">
        <v>2.0472359999999998E-2</v>
      </c>
      <c r="S2280" s="49">
        <v>5.3266260000000003E-2</v>
      </c>
      <c r="T2280" s="49" t="s">
        <v>92</v>
      </c>
    </row>
    <row r="2281" spans="1:20" x14ac:dyDescent="0.25">
      <c r="A2281" s="49" t="str">
        <f t="shared" si="35"/>
        <v>41850ALL8_22Dually Enrolled</v>
      </c>
      <c r="B2281" s="7">
        <v>41850</v>
      </c>
      <c r="C2281">
        <v>22</v>
      </c>
      <c r="D2281" t="s">
        <v>16</v>
      </c>
      <c r="E2281">
        <v>1.9300653000000001</v>
      </c>
      <c r="F2281">
        <v>1.9434794</v>
      </c>
      <c r="G2281">
        <v>8</v>
      </c>
      <c r="H2281" s="49">
        <v>4103.5249999999996</v>
      </c>
      <c r="I2281" s="49">
        <v>40522.686999999998</v>
      </c>
      <c r="J2281">
        <v>80.363950000000003</v>
      </c>
      <c r="M2281">
        <v>3.8529000000000001E-2</v>
      </c>
      <c r="N2281" s="49">
        <v>-1.34141E-2</v>
      </c>
      <c r="O2281" s="49">
        <v>-6.2731220000000004E-2</v>
      </c>
      <c r="P2281" s="49">
        <v>-3.3834469999999998E-2</v>
      </c>
      <c r="Q2281" s="49">
        <v>-1.34141E-2</v>
      </c>
      <c r="R2281" s="49">
        <v>7.0062700000000002E-3</v>
      </c>
      <c r="S2281" s="49">
        <v>3.5903020000000001E-2</v>
      </c>
      <c r="T2281" s="49" t="s">
        <v>92</v>
      </c>
    </row>
    <row r="2282" spans="1:20" x14ac:dyDescent="0.25">
      <c r="A2282" s="49" t="str">
        <f t="shared" si="35"/>
        <v>41850ALL9_5Dually Enrolled</v>
      </c>
      <c r="B2282" s="7">
        <v>41850</v>
      </c>
      <c r="C2282">
        <v>5</v>
      </c>
      <c r="D2282" t="s">
        <v>16</v>
      </c>
      <c r="E2282">
        <v>0.64175530000000003</v>
      </c>
      <c r="F2282">
        <v>0.64140571999999996</v>
      </c>
      <c r="G2282">
        <v>9</v>
      </c>
      <c r="H2282">
        <v>4012.895</v>
      </c>
      <c r="I2282">
        <v>40522.686999999998</v>
      </c>
      <c r="J2282">
        <v>70.087459999999993</v>
      </c>
      <c r="M2282">
        <v>1.46369E-2</v>
      </c>
      <c r="N2282" s="49">
        <v>3.4958E-4</v>
      </c>
      <c r="O2282" s="49">
        <v>-1.838565E-2</v>
      </c>
      <c r="P2282" s="49">
        <v>-7.4079799999999998E-3</v>
      </c>
      <c r="Q2282" s="49">
        <v>3.4958E-4</v>
      </c>
      <c r="R2282" s="49">
        <v>8.1071400000000005E-3</v>
      </c>
      <c r="S2282" s="49">
        <v>1.9084810000000001E-2</v>
      </c>
      <c r="T2282" s="49" t="s">
        <v>92</v>
      </c>
    </row>
    <row r="2283" spans="1:20" x14ac:dyDescent="0.25">
      <c r="A2283" s="49" t="str">
        <f t="shared" si="35"/>
        <v>41850ALL9_6Dually Enrolled</v>
      </c>
      <c r="B2283" s="7">
        <v>41850</v>
      </c>
      <c r="C2283">
        <v>6</v>
      </c>
      <c r="D2283" t="s">
        <v>16</v>
      </c>
      <c r="E2283">
        <v>0.64520023999999998</v>
      </c>
      <c r="F2283">
        <v>0.65299339000000001</v>
      </c>
      <c r="G2283">
        <v>9</v>
      </c>
      <c r="H2283" s="49">
        <v>4012.895</v>
      </c>
      <c r="I2283" s="49">
        <v>40522.686999999998</v>
      </c>
      <c r="J2283">
        <v>69.098740000000006</v>
      </c>
      <c r="M2283">
        <v>1.44612E-2</v>
      </c>
      <c r="N2283" s="49">
        <v>-7.7931500000000004E-3</v>
      </c>
      <c r="O2283" s="49">
        <v>-2.6303489999999999E-2</v>
      </c>
      <c r="P2283" s="49">
        <v>-1.545759E-2</v>
      </c>
      <c r="Q2283" s="49">
        <v>-7.7931500000000004E-3</v>
      </c>
      <c r="R2283" s="49">
        <v>-1.2871000000000001E-4</v>
      </c>
      <c r="S2283" s="49">
        <v>1.071719E-2</v>
      </c>
      <c r="T2283" s="49" t="s">
        <v>92</v>
      </c>
    </row>
    <row r="2284" spans="1:20" x14ac:dyDescent="0.25">
      <c r="A2284" s="49" t="str">
        <f t="shared" si="35"/>
        <v>41850ALL9_13Dually Enrolled</v>
      </c>
      <c r="B2284" s="7">
        <v>41850</v>
      </c>
      <c r="C2284">
        <v>13</v>
      </c>
      <c r="D2284" t="s">
        <v>16</v>
      </c>
      <c r="E2284">
        <v>1.3714691000000001</v>
      </c>
      <c r="F2284">
        <v>1.3869571000000001</v>
      </c>
      <c r="G2284">
        <v>9</v>
      </c>
      <c r="H2284" s="49">
        <v>4012.895</v>
      </c>
      <c r="I2284" s="49">
        <v>40522.686999999998</v>
      </c>
      <c r="J2284">
        <v>87.242580000000004</v>
      </c>
      <c r="M2284">
        <v>3.4012399999999998E-2</v>
      </c>
      <c r="N2284" s="49">
        <v>-1.5488E-2</v>
      </c>
      <c r="O2284" s="49">
        <v>-5.9023869999999999E-2</v>
      </c>
      <c r="P2284" s="49">
        <v>-3.351457E-2</v>
      </c>
      <c r="Q2284" s="49">
        <v>-1.5488E-2</v>
      </c>
      <c r="R2284" s="49">
        <v>2.53857E-3</v>
      </c>
      <c r="S2284" s="49">
        <v>2.8047869999999999E-2</v>
      </c>
      <c r="T2284" s="49" t="s">
        <v>92</v>
      </c>
    </row>
    <row r="2285" spans="1:20" x14ac:dyDescent="0.25">
      <c r="A2285" s="49" t="str">
        <f t="shared" si="35"/>
        <v>41850ALL9_14Dually Enrolled</v>
      </c>
      <c r="B2285" s="7">
        <v>41850</v>
      </c>
      <c r="C2285">
        <v>14</v>
      </c>
      <c r="D2285" t="s">
        <v>16</v>
      </c>
      <c r="E2285">
        <v>1.5551526</v>
      </c>
      <c r="F2285">
        <v>1.5900628000000001</v>
      </c>
      <c r="G2285">
        <v>9</v>
      </c>
      <c r="H2285" s="49">
        <v>4012.895</v>
      </c>
      <c r="I2285" s="49">
        <v>40522.686999999998</v>
      </c>
      <c r="J2285">
        <v>89.676919999999996</v>
      </c>
      <c r="M2285">
        <v>3.8115400000000001E-2</v>
      </c>
      <c r="N2285" s="49">
        <v>-3.4910200000000002E-2</v>
      </c>
      <c r="O2285" s="49">
        <v>-8.369791E-2</v>
      </c>
      <c r="P2285" s="49">
        <v>-5.5111359999999998E-2</v>
      </c>
      <c r="Q2285" s="49">
        <v>-3.4910200000000002E-2</v>
      </c>
      <c r="R2285" s="49">
        <v>-1.470904E-2</v>
      </c>
      <c r="S2285" s="49">
        <v>1.3877509999999999E-2</v>
      </c>
      <c r="T2285" s="49" t="s">
        <v>92</v>
      </c>
    </row>
    <row r="2286" spans="1:20" x14ac:dyDescent="0.25">
      <c r="A2286" s="49" t="str">
        <f t="shared" si="35"/>
        <v>41850ALL9_11Dually Enrolled</v>
      </c>
      <c r="B2286" s="7">
        <v>41850</v>
      </c>
      <c r="C2286">
        <v>11</v>
      </c>
      <c r="D2286" t="s">
        <v>16</v>
      </c>
      <c r="E2286">
        <v>1.0119638</v>
      </c>
      <c r="F2286">
        <v>1.0187398999999999</v>
      </c>
      <c r="G2286">
        <v>9</v>
      </c>
      <c r="H2286" s="49">
        <v>4012.895</v>
      </c>
      <c r="I2286" s="49">
        <v>40522.686999999998</v>
      </c>
      <c r="J2286">
        <v>80.283389999999997</v>
      </c>
      <c r="M2286">
        <v>2.5257600000000002E-2</v>
      </c>
      <c r="N2286" s="49">
        <v>-6.7761000000000002E-3</v>
      </c>
      <c r="O2286" s="49">
        <v>-3.9105830000000001E-2</v>
      </c>
      <c r="P2286" s="49">
        <v>-2.0162630000000001E-2</v>
      </c>
      <c r="Q2286" s="49">
        <v>-6.7761000000000002E-3</v>
      </c>
      <c r="R2286" s="49">
        <v>6.6104299999999996E-3</v>
      </c>
      <c r="S2286" s="49">
        <v>2.5553630000000001E-2</v>
      </c>
      <c r="T2286" s="49" t="s">
        <v>92</v>
      </c>
    </row>
    <row r="2287" spans="1:20" x14ac:dyDescent="0.25">
      <c r="A2287" s="49" t="str">
        <f t="shared" si="35"/>
        <v>41850ALL9_18Dually Enrolled</v>
      </c>
      <c r="B2287" s="7">
        <v>41850</v>
      </c>
      <c r="C2287">
        <v>18</v>
      </c>
      <c r="D2287" t="s">
        <v>16</v>
      </c>
      <c r="E2287">
        <v>2.3267717000000001</v>
      </c>
      <c r="F2287">
        <v>2.3425356000000002</v>
      </c>
      <c r="G2287">
        <v>9</v>
      </c>
      <c r="H2287" s="49">
        <v>4012.895</v>
      </c>
      <c r="I2287" s="49">
        <v>40522.686999999998</v>
      </c>
      <c r="J2287">
        <v>93.569659999999999</v>
      </c>
      <c r="M2287">
        <v>4.6673399999999997E-2</v>
      </c>
      <c r="N2287" s="49">
        <v>-1.5763900000000001E-2</v>
      </c>
      <c r="O2287" s="49">
        <v>-7.5505849999999999E-2</v>
      </c>
      <c r="P2287" s="49">
        <v>-4.0500800000000003E-2</v>
      </c>
      <c r="Q2287" s="49">
        <v>-1.5763900000000001E-2</v>
      </c>
      <c r="R2287" s="49">
        <v>8.9730000000000001E-3</v>
      </c>
      <c r="S2287" s="49">
        <v>4.3978049999999998E-2</v>
      </c>
      <c r="T2287" s="49" t="s">
        <v>92</v>
      </c>
    </row>
    <row r="2288" spans="1:20" x14ac:dyDescent="0.25">
      <c r="A2288" s="49" t="str">
        <f t="shared" si="35"/>
        <v>41850ALL9_7Dually Enrolled</v>
      </c>
      <c r="B2288" s="7">
        <v>41850</v>
      </c>
      <c r="C2288">
        <v>7</v>
      </c>
      <c r="D2288" t="s">
        <v>16</v>
      </c>
      <c r="E2288">
        <v>0.71429036999999995</v>
      </c>
      <c r="F2288">
        <v>0.73814157999999996</v>
      </c>
      <c r="G2288">
        <v>9</v>
      </c>
      <c r="H2288" s="49">
        <v>4012.895</v>
      </c>
      <c r="I2288" s="49">
        <v>40522.686999999998</v>
      </c>
      <c r="J2288">
        <v>68.6173</v>
      </c>
      <c r="M2288">
        <v>1.6231300000000001E-2</v>
      </c>
      <c r="N2288" s="49">
        <v>-2.3851210000000001E-2</v>
      </c>
      <c r="O2288" s="49">
        <v>-4.4627269999999997E-2</v>
      </c>
      <c r="P2288" s="49">
        <v>-3.2453799999999998E-2</v>
      </c>
      <c r="Q2288" s="49">
        <v>-2.3851210000000001E-2</v>
      </c>
      <c r="R2288" s="49">
        <v>-1.5248619999999999E-2</v>
      </c>
      <c r="S2288" s="49">
        <v>-3.07515E-3</v>
      </c>
      <c r="T2288" s="49" t="s">
        <v>92</v>
      </c>
    </row>
    <row r="2289" spans="1:20" x14ac:dyDescent="0.25">
      <c r="A2289" s="49" t="str">
        <f t="shared" si="35"/>
        <v>41850ALL9_19Dually Enrolled</v>
      </c>
      <c r="B2289" s="7">
        <v>41850</v>
      </c>
      <c r="C2289">
        <v>19</v>
      </c>
      <c r="D2289" t="s">
        <v>16</v>
      </c>
      <c r="E2289">
        <v>2.3427614999999999</v>
      </c>
      <c r="F2289">
        <v>2.2019714000000001</v>
      </c>
      <c r="G2289">
        <v>9</v>
      </c>
      <c r="H2289" s="49">
        <v>4012.895</v>
      </c>
      <c r="I2289" s="49">
        <v>40522.686999999998</v>
      </c>
      <c r="J2289">
        <v>91.938980000000001</v>
      </c>
      <c r="M2289">
        <v>4.4086E-2</v>
      </c>
      <c r="N2289" s="49">
        <v>0.1407901</v>
      </c>
      <c r="O2289" s="49">
        <v>8.4360019999999994E-2</v>
      </c>
      <c r="P2289" s="49">
        <v>0.11742452</v>
      </c>
      <c r="Q2289" s="49">
        <v>0.1407901</v>
      </c>
      <c r="R2289" s="49">
        <v>0.16415568</v>
      </c>
      <c r="S2289" s="49">
        <v>0.19722017999999999</v>
      </c>
      <c r="T2289" s="49" t="s">
        <v>92</v>
      </c>
    </row>
    <row r="2290" spans="1:20" x14ac:dyDescent="0.25">
      <c r="A2290" s="49" t="str">
        <f t="shared" si="35"/>
        <v>41850ALL9_20Dually Enrolled</v>
      </c>
      <c r="B2290" s="7">
        <v>41850</v>
      </c>
      <c r="C2290">
        <v>20</v>
      </c>
      <c r="D2290" t="s">
        <v>16</v>
      </c>
      <c r="E2290">
        <v>2.255538</v>
      </c>
      <c r="F2290">
        <v>1.8975749</v>
      </c>
      <c r="G2290">
        <v>9</v>
      </c>
      <c r="H2290" s="49">
        <v>4012.895</v>
      </c>
      <c r="I2290" s="49">
        <v>40522.686999999998</v>
      </c>
      <c r="J2290">
        <v>88.450329999999994</v>
      </c>
      <c r="M2290">
        <v>3.91916E-2</v>
      </c>
      <c r="N2290" s="49">
        <v>0.35796309999999998</v>
      </c>
      <c r="O2290" s="49">
        <v>0.30779784999999998</v>
      </c>
      <c r="P2290" s="49">
        <v>0.33719155000000001</v>
      </c>
      <c r="Q2290" s="49">
        <v>0.35796309999999998</v>
      </c>
      <c r="R2290" s="49">
        <v>0.37873465000000001</v>
      </c>
      <c r="S2290" s="49">
        <v>0.40812834999999997</v>
      </c>
      <c r="T2290" s="49" t="s">
        <v>92</v>
      </c>
    </row>
    <row r="2291" spans="1:20" x14ac:dyDescent="0.25">
      <c r="A2291" s="49" t="str">
        <f t="shared" si="35"/>
        <v>41850ALL9_12Dually Enrolled</v>
      </c>
      <c r="B2291" s="7">
        <v>41850</v>
      </c>
      <c r="C2291">
        <v>12</v>
      </c>
      <c r="D2291" t="s">
        <v>16</v>
      </c>
      <c r="E2291">
        <v>1.1657545</v>
      </c>
      <c r="F2291">
        <v>1.1807276</v>
      </c>
      <c r="G2291">
        <v>9</v>
      </c>
      <c r="H2291" s="49">
        <v>4012.895</v>
      </c>
      <c r="I2291" s="49">
        <v>40522.686999999998</v>
      </c>
      <c r="J2291">
        <v>83.812420000000003</v>
      </c>
      <c r="M2291">
        <v>2.9249500000000001E-2</v>
      </c>
      <c r="N2291" s="49">
        <v>-1.49731E-2</v>
      </c>
      <c r="O2291" s="49">
        <v>-5.2412460000000001E-2</v>
      </c>
      <c r="P2291" s="49">
        <v>-3.0475329999999998E-2</v>
      </c>
      <c r="Q2291" s="49">
        <v>-1.49731E-2</v>
      </c>
      <c r="R2291" s="49">
        <v>5.2913999999999999E-4</v>
      </c>
      <c r="S2291" s="49">
        <v>2.2466259999999998E-2</v>
      </c>
      <c r="T2291" s="49" t="s">
        <v>92</v>
      </c>
    </row>
    <row r="2292" spans="1:20" x14ac:dyDescent="0.25">
      <c r="A2292" s="49" t="str">
        <f t="shared" si="35"/>
        <v>41850ALL9_9Dually Enrolled</v>
      </c>
      <c r="B2292" s="7">
        <v>41850</v>
      </c>
      <c r="C2292">
        <v>9</v>
      </c>
      <c r="D2292" t="s">
        <v>16</v>
      </c>
      <c r="E2292">
        <v>0.83106066000000001</v>
      </c>
      <c r="F2292">
        <v>0.85748128999999995</v>
      </c>
      <c r="G2292">
        <v>9</v>
      </c>
      <c r="H2292" s="49">
        <v>4012.895</v>
      </c>
      <c r="I2292" s="49">
        <v>40522.686999999998</v>
      </c>
      <c r="J2292">
        <v>72.798919999999995</v>
      </c>
      <c r="M2292">
        <v>1.96022E-2</v>
      </c>
      <c r="N2292" s="49">
        <v>-2.6420630000000001E-2</v>
      </c>
      <c r="O2292" s="49">
        <v>-5.151145E-2</v>
      </c>
      <c r="P2292" s="49">
        <v>-3.6809799999999997E-2</v>
      </c>
      <c r="Q2292" s="49">
        <v>-2.6420630000000001E-2</v>
      </c>
      <c r="R2292" s="49">
        <v>-1.6031460000000001E-2</v>
      </c>
      <c r="S2292" s="49">
        <v>-1.3298100000000001E-3</v>
      </c>
      <c r="T2292" s="49" t="s">
        <v>92</v>
      </c>
    </row>
    <row r="2293" spans="1:20" x14ac:dyDescent="0.25">
      <c r="A2293" s="49" t="str">
        <f t="shared" si="35"/>
        <v>41850ALL9_3Dually Enrolled</v>
      </c>
      <c r="B2293" s="7">
        <v>41850</v>
      </c>
      <c r="C2293">
        <v>3</v>
      </c>
      <c r="D2293" t="s">
        <v>16</v>
      </c>
      <c r="E2293">
        <v>0.71837556000000002</v>
      </c>
      <c r="F2293">
        <v>0.73914804000000001</v>
      </c>
      <c r="G2293">
        <v>9</v>
      </c>
      <c r="H2293" s="49">
        <v>4012.895</v>
      </c>
      <c r="I2293" s="49">
        <v>40522.686999999998</v>
      </c>
      <c r="J2293">
        <v>72.299779999999998</v>
      </c>
      <c r="M2293">
        <v>1.7864000000000001E-2</v>
      </c>
      <c r="N2293" s="49">
        <v>-2.0772479999999999E-2</v>
      </c>
      <c r="O2293" s="49">
        <v>-4.3638400000000001E-2</v>
      </c>
      <c r="P2293" s="49">
        <v>-3.0240400000000001E-2</v>
      </c>
      <c r="Q2293" s="49">
        <v>-2.0772479999999999E-2</v>
      </c>
      <c r="R2293" s="49">
        <v>-1.130456E-2</v>
      </c>
      <c r="S2293" s="49">
        <v>2.0934399999999998E-3</v>
      </c>
      <c r="T2293" s="49" t="s">
        <v>92</v>
      </c>
    </row>
    <row r="2294" spans="1:20" x14ac:dyDescent="0.25">
      <c r="A2294" s="49" t="str">
        <f t="shared" si="35"/>
        <v>41850ALL9_4Dually Enrolled</v>
      </c>
      <c r="B2294" s="7">
        <v>41850</v>
      </c>
      <c r="C2294">
        <v>4</v>
      </c>
      <c r="D2294" t="s">
        <v>16</v>
      </c>
      <c r="E2294">
        <v>0.66142858999999998</v>
      </c>
      <c r="F2294">
        <v>0.66603710999999999</v>
      </c>
      <c r="G2294">
        <v>9</v>
      </c>
      <c r="H2294" s="49">
        <v>4012.895</v>
      </c>
      <c r="I2294" s="49">
        <v>40522.686999999998</v>
      </c>
      <c r="J2294">
        <v>71.47636</v>
      </c>
      <c r="M2294">
        <v>1.5813399999999998E-2</v>
      </c>
      <c r="N2294" s="49">
        <v>-4.6085199999999996E-3</v>
      </c>
      <c r="O2294" s="49">
        <v>-2.4849670000000001E-2</v>
      </c>
      <c r="P2294" s="49">
        <v>-1.298962E-2</v>
      </c>
      <c r="Q2294" s="49">
        <v>-4.6085199999999996E-3</v>
      </c>
      <c r="R2294" s="49">
        <v>3.7725800000000002E-3</v>
      </c>
      <c r="S2294" s="49">
        <v>1.5632630000000002E-2</v>
      </c>
      <c r="T2294" s="49" t="s">
        <v>92</v>
      </c>
    </row>
    <row r="2295" spans="1:20" x14ac:dyDescent="0.25">
      <c r="A2295" s="49" t="str">
        <f t="shared" si="35"/>
        <v>41850ALL9_23Dually Enrolled</v>
      </c>
      <c r="B2295" s="7">
        <v>41850</v>
      </c>
      <c r="C2295">
        <v>23</v>
      </c>
      <c r="D2295" t="s">
        <v>16</v>
      </c>
      <c r="E2295">
        <v>1.5552839000000001</v>
      </c>
      <c r="F2295">
        <v>1.6046905</v>
      </c>
      <c r="G2295">
        <v>9</v>
      </c>
      <c r="H2295" s="49">
        <v>4012.895</v>
      </c>
      <c r="I2295" s="49">
        <v>40522.686999999998</v>
      </c>
      <c r="J2295">
        <v>77.475499999999997</v>
      </c>
      <c r="M2295">
        <v>3.4902799999999998E-2</v>
      </c>
      <c r="N2295" s="49">
        <v>-4.9406600000000002E-2</v>
      </c>
      <c r="O2295" s="49">
        <v>-9.4082180000000001E-2</v>
      </c>
      <c r="P2295" s="49">
        <v>-6.7905080000000007E-2</v>
      </c>
      <c r="Q2295" s="49">
        <v>-4.9406600000000002E-2</v>
      </c>
      <c r="R2295" s="49">
        <v>-3.0908120000000001E-2</v>
      </c>
      <c r="S2295" s="49">
        <v>-4.7310199999999998E-3</v>
      </c>
      <c r="T2295" s="49" t="s">
        <v>92</v>
      </c>
    </row>
    <row r="2296" spans="1:20" x14ac:dyDescent="0.25">
      <c r="A2296" s="49" t="str">
        <f t="shared" si="35"/>
        <v>41850ALL9_8Dually Enrolled</v>
      </c>
      <c r="B2296" s="7">
        <v>41850</v>
      </c>
      <c r="C2296">
        <v>8</v>
      </c>
      <c r="D2296" t="s">
        <v>16</v>
      </c>
      <c r="E2296">
        <v>0.8016141</v>
      </c>
      <c r="F2296">
        <v>0.79571099000000001</v>
      </c>
      <c r="G2296">
        <v>9</v>
      </c>
      <c r="H2296" s="49">
        <v>4012.895</v>
      </c>
      <c r="I2296" s="49">
        <v>40522.686999999998</v>
      </c>
      <c r="J2296">
        <v>70.092969999999994</v>
      </c>
      <c r="M2296">
        <v>1.78035E-2</v>
      </c>
      <c r="N2296" s="49">
        <v>5.9031099999999996E-3</v>
      </c>
      <c r="O2296" s="49">
        <v>-1.688537E-2</v>
      </c>
      <c r="P2296" s="49">
        <v>-3.5327499999999999E-3</v>
      </c>
      <c r="Q2296" s="49">
        <v>5.9031099999999996E-3</v>
      </c>
      <c r="R2296" s="49">
        <v>1.533896E-2</v>
      </c>
      <c r="S2296" s="49">
        <v>2.8691589999999999E-2</v>
      </c>
      <c r="T2296" s="49" t="s">
        <v>92</v>
      </c>
    </row>
    <row r="2297" spans="1:20" x14ac:dyDescent="0.25">
      <c r="A2297" s="49" t="str">
        <f t="shared" si="35"/>
        <v>41850ALL9_21Dually Enrolled</v>
      </c>
      <c r="B2297" s="7">
        <v>41850</v>
      </c>
      <c r="C2297">
        <v>21</v>
      </c>
      <c r="D2297" t="s">
        <v>16</v>
      </c>
      <c r="E2297">
        <v>2.0937074</v>
      </c>
      <c r="F2297">
        <v>2.3082756</v>
      </c>
      <c r="G2297">
        <v>9</v>
      </c>
      <c r="H2297" s="49">
        <v>4012.895</v>
      </c>
      <c r="I2297" s="49">
        <v>40522.686999999998</v>
      </c>
      <c r="J2297">
        <v>83.817080000000004</v>
      </c>
      <c r="M2297">
        <v>4.18199E-2</v>
      </c>
      <c r="N2297" s="49">
        <v>-0.21456819999999999</v>
      </c>
      <c r="O2297" s="49">
        <v>-0.26809767000000001</v>
      </c>
      <c r="P2297" s="49">
        <v>-0.23673274999999999</v>
      </c>
      <c r="Q2297" s="49">
        <v>-0.21456819999999999</v>
      </c>
      <c r="R2297" s="49">
        <v>-0.19240365000000001</v>
      </c>
      <c r="S2297" s="49">
        <v>-0.16103872999999999</v>
      </c>
      <c r="T2297" s="49" t="s">
        <v>92</v>
      </c>
    </row>
    <row r="2298" spans="1:20" x14ac:dyDescent="0.25">
      <c r="A2298" s="49" t="str">
        <f t="shared" si="35"/>
        <v>41850ALL9_24Dually Enrolled</v>
      </c>
      <c r="B2298" s="7">
        <v>41850</v>
      </c>
      <c r="C2298">
        <v>24</v>
      </c>
      <c r="D2298" t="s">
        <v>16</v>
      </c>
      <c r="E2298">
        <v>1.2030924999999999</v>
      </c>
      <c r="F2298">
        <v>1.2207634999999999</v>
      </c>
      <c r="G2298">
        <v>9</v>
      </c>
      <c r="H2298" s="49">
        <v>4012.895</v>
      </c>
      <c r="I2298" s="49">
        <v>40522.686999999998</v>
      </c>
      <c r="J2298">
        <v>74.925190000000001</v>
      </c>
      <c r="M2298">
        <v>2.8670899999999999E-2</v>
      </c>
      <c r="N2298" s="49">
        <v>-1.7670999999999999E-2</v>
      </c>
      <c r="O2298" s="49">
        <v>-5.4369750000000001E-2</v>
      </c>
      <c r="P2298" s="49">
        <v>-3.2866579999999999E-2</v>
      </c>
      <c r="Q2298" s="49">
        <v>-1.7670999999999999E-2</v>
      </c>
      <c r="R2298" s="49">
        <v>-2.4754199999999999E-3</v>
      </c>
      <c r="S2298" s="49">
        <v>1.902775E-2</v>
      </c>
      <c r="T2298" s="49" t="s">
        <v>92</v>
      </c>
    </row>
    <row r="2299" spans="1:20" x14ac:dyDescent="0.25">
      <c r="A2299" s="49" t="str">
        <f t="shared" si="35"/>
        <v>41850ALL9_2Dually Enrolled</v>
      </c>
      <c r="B2299" s="7">
        <v>41850</v>
      </c>
      <c r="C2299">
        <v>2</v>
      </c>
      <c r="D2299" t="s">
        <v>16</v>
      </c>
      <c r="E2299">
        <v>0.80980648</v>
      </c>
      <c r="F2299">
        <v>0.82361839999999997</v>
      </c>
      <c r="G2299">
        <v>9</v>
      </c>
      <c r="H2299" s="49">
        <v>4012.895</v>
      </c>
      <c r="I2299" s="49">
        <v>40522.686999999998</v>
      </c>
      <c r="J2299">
        <v>73.304820000000007</v>
      </c>
      <c r="M2299">
        <v>1.9945899999999999E-2</v>
      </c>
      <c r="N2299" s="49">
        <v>-1.381192E-2</v>
      </c>
      <c r="O2299" s="49">
        <v>-3.9342670000000003E-2</v>
      </c>
      <c r="P2299" s="49">
        <v>-2.4383249999999999E-2</v>
      </c>
      <c r="Q2299" s="49">
        <v>-1.381192E-2</v>
      </c>
      <c r="R2299" s="49">
        <v>-3.2405899999999998E-3</v>
      </c>
      <c r="S2299" s="49">
        <v>1.171883E-2</v>
      </c>
      <c r="T2299" s="49" t="s">
        <v>92</v>
      </c>
    </row>
    <row r="2300" spans="1:20" x14ac:dyDescent="0.25">
      <c r="A2300" s="49" t="str">
        <f t="shared" si="35"/>
        <v>41850ALL9_15Dually Enrolled</v>
      </c>
      <c r="B2300" s="7">
        <v>41850</v>
      </c>
      <c r="C2300">
        <v>15</v>
      </c>
      <c r="D2300" t="s">
        <v>16</v>
      </c>
      <c r="E2300">
        <v>1.7145706999999999</v>
      </c>
      <c r="F2300">
        <v>1.758351</v>
      </c>
      <c r="G2300">
        <v>9</v>
      </c>
      <c r="H2300" s="49">
        <v>4012.895</v>
      </c>
      <c r="I2300" s="49">
        <v>40522.686999999998</v>
      </c>
      <c r="J2300">
        <v>91.737939999999995</v>
      </c>
      <c r="M2300">
        <v>4.0804399999999998E-2</v>
      </c>
      <c r="N2300" s="49">
        <v>-4.3780300000000001E-2</v>
      </c>
      <c r="O2300" s="49">
        <v>-9.6009929999999993E-2</v>
      </c>
      <c r="P2300" s="49">
        <v>-6.5406629999999993E-2</v>
      </c>
      <c r="Q2300" s="49">
        <v>-4.3780300000000001E-2</v>
      </c>
      <c r="R2300" s="49">
        <v>-2.2153969999999999E-2</v>
      </c>
      <c r="S2300" s="49">
        <v>8.4493299999999997E-3</v>
      </c>
      <c r="T2300" s="49" t="s">
        <v>92</v>
      </c>
    </row>
    <row r="2301" spans="1:20" x14ac:dyDescent="0.25">
      <c r="A2301" s="49" t="str">
        <f t="shared" si="35"/>
        <v>41850ALL9_16Dually Enrolled</v>
      </c>
      <c r="B2301" s="7">
        <v>41850</v>
      </c>
      <c r="C2301">
        <v>16</v>
      </c>
      <c r="D2301" t="s">
        <v>16</v>
      </c>
      <c r="E2301">
        <v>1.9460297</v>
      </c>
      <c r="F2301">
        <v>1.9888191</v>
      </c>
      <c r="G2301">
        <v>9</v>
      </c>
      <c r="H2301" s="49">
        <v>4012.895</v>
      </c>
      <c r="I2301" s="49">
        <v>40522.686999999998</v>
      </c>
      <c r="J2301">
        <v>94.074029999999993</v>
      </c>
      <c r="M2301">
        <v>4.39914E-2</v>
      </c>
      <c r="N2301" s="49">
        <v>-4.2789399999999998E-2</v>
      </c>
      <c r="O2301" s="49">
        <v>-9.9098389999999995E-2</v>
      </c>
      <c r="P2301" s="49">
        <v>-6.6104839999999998E-2</v>
      </c>
      <c r="Q2301" s="49">
        <v>-4.2789399999999998E-2</v>
      </c>
      <c r="R2301" s="49">
        <v>-1.9473959999999998E-2</v>
      </c>
      <c r="S2301" s="49">
        <v>1.351959E-2</v>
      </c>
      <c r="T2301" s="49" t="s">
        <v>92</v>
      </c>
    </row>
    <row r="2302" spans="1:20" x14ac:dyDescent="0.25">
      <c r="A2302" s="49" t="str">
        <f t="shared" si="35"/>
        <v>41850ALL9_10Dually Enrolled</v>
      </c>
      <c r="B2302" s="7">
        <v>41850</v>
      </c>
      <c r="C2302">
        <v>10</v>
      </c>
      <c r="D2302" t="s">
        <v>16</v>
      </c>
      <c r="E2302">
        <v>0.90344261000000003</v>
      </c>
      <c r="F2302">
        <v>0.92838138000000003</v>
      </c>
      <c r="G2302">
        <v>9</v>
      </c>
      <c r="H2302" s="49">
        <v>4012.895</v>
      </c>
      <c r="I2302" s="49">
        <v>40522.686999999998</v>
      </c>
      <c r="J2302">
        <v>76.598489999999998</v>
      </c>
      <c r="M2302">
        <v>2.2170800000000001E-2</v>
      </c>
      <c r="N2302" s="49">
        <v>-2.4938769999999999E-2</v>
      </c>
      <c r="O2302" s="49">
        <v>-5.3317389999999999E-2</v>
      </c>
      <c r="P2302" s="49">
        <v>-3.6689289999999999E-2</v>
      </c>
      <c r="Q2302" s="49">
        <v>-2.4938769999999999E-2</v>
      </c>
      <c r="R2302" s="49">
        <v>-1.318825E-2</v>
      </c>
      <c r="S2302" s="49">
        <v>3.4398499999999999E-3</v>
      </c>
      <c r="T2302" s="49" t="s">
        <v>92</v>
      </c>
    </row>
    <row r="2303" spans="1:20" x14ac:dyDescent="0.25">
      <c r="A2303" s="49" t="str">
        <f t="shared" si="35"/>
        <v>41850ALL9_17Dually Enrolled</v>
      </c>
      <c r="B2303" s="7">
        <v>41850</v>
      </c>
      <c r="C2303">
        <v>17</v>
      </c>
      <c r="D2303" t="s">
        <v>16</v>
      </c>
      <c r="E2303">
        <v>2.1593711</v>
      </c>
      <c r="F2303">
        <v>2.1888641</v>
      </c>
      <c r="G2303">
        <v>9</v>
      </c>
      <c r="H2303" s="49">
        <v>4012.895</v>
      </c>
      <c r="I2303" s="49">
        <v>40522.686999999998</v>
      </c>
      <c r="J2303">
        <v>94.52637</v>
      </c>
      <c r="M2303">
        <v>4.5912399999999999E-2</v>
      </c>
      <c r="N2303" s="49">
        <v>-2.9492999999999998E-2</v>
      </c>
      <c r="O2303" s="49">
        <v>-8.8260870000000005E-2</v>
      </c>
      <c r="P2303" s="49">
        <v>-5.3826569999999997E-2</v>
      </c>
      <c r="Q2303" s="49">
        <v>-2.9492999999999998E-2</v>
      </c>
      <c r="R2303" s="49">
        <v>-5.1594299999999996E-3</v>
      </c>
      <c r="S2303" s="49">
        <v>2.9274870000000001E-2</v>
      </c>
      <c r="T2303" s="49" t="s">
        <v>92</v>
      </c>
    </row>
    <row r="2304" spans="1:20" x14ac:dyDescent="0.25">
      <c r="A2304" s="49" t="str">
        <f t="shared" si="35"/>
        <v>41850ALL9_1Dually Enrolled</v>
      </c>
      <c r="B2304" s="7">
        <v>41850</v>
      </c>
      <c r="C2304">
        <v>1</v>
      </c>
      <c r="D2304" t="s">
        <v>16</v>
      </c>
      <c r="E2304">
        <v>0.95107076000000002</v>
      </c>
      <c r="F2304">
        <v>0.96873467000000002</v>
      </c>
      <c r="G2304">
        <v>9</v>
      </c>
      <c r="H2304" s="49">
        <v>4012.895</v>
      </c>
      <c r="I2304" s="49">
        <v>40522.686999999998</v>
      </c>
      <c r="J2304">
        <v>75.101879999999994</v>
      </c>
      <c r="M2304">
        <v>2.3385E-2</v>
      </c>
      <c r="N2304" s="49">
        <v>-1.7663910000000001E-2</v>
      </c>
      <c r="O2304" s="49">
        <v>-4.759671E-2</v>
      </c>
      <c r="P2304" s="49">
        <v>-3.0057960000000002E-2</v>
      </c>
      <c r="Q2304" s="49">
        <v>-1.7663910000000001E-2</v>
      </c>
      <c r="R2304" s="49">
        <v>-5.2698600000000003E-3</v>
      </c>
      <c r="S2304" s="49">
        <v>1.2268889999999999E-2</v>
      </c>
      <c r="T2304" s="49" t="s">
        <v>92</v>
      </c>
    </row>
    <row r="2305" spans="1:20" x14ac:dyDescent="0.25">
      <c r="A2305" s="49" t="str">
        <f t="shared" si="35"/>
        <v>41850ALL9_22Dually Enrolled</v>
      </c>
      <c r="B2305" s="7">
        <v>41850</v>
      </c>
      <c r="C2305">
        <v>22</v>
      </c>
      <c r="D2305" t="s">
        <v>16</v>
      </c>
      <c r="E2305">
        <v>1.9300653000000001</v>
      </c>
      <c r="F2305">
        <v>2.0398464000000001</v>
      </c>
      <c r="G2305">
        <v>9</v>
      </c>
      <c r="H2305" s="49">
        <v>4012.895</v>
      </c>
      <c r="I2305" s="49">
        <v>40522.686999999998</v>
      </c>
      <c r="J2305">
        <v>80.363950000000003</v>
      </c>
      <c r="M2305">
        <v>3.98272E-2</v>
      </c>
      <c r="N2305" s="49">
        <v>-0.10978110000000001</v>
      </c>
      <c r="O2305" s="49">
        <v>-0.16075992</v>
      </c>
      <c r="P2305" s="49">
        <v>-0.13088952000000001</v>
      </c>
      <c r="Q2305" s="49">
        <v>-0.10978110000000001</v>
      </c>
      <c r="R2305" s="49">
        <v>-8.8672680000000004E-2</v>
      </c>
      <c r="S2305" s="49">
        <v>-5.8802279999999998E-2</v>
      </c>
      <c r="T2305" s="49" t="s">
        <v>92</v>
      </c>
    </row>
    <row r="2306" spans="1:20" x14ac:dyDescent="0.25">
      <c r="A2306" s="49" t="str">
        <f t="shared" si="35"/>
        <v>41852ALLN/A_22Dually Enrolled</v>
      </c>
      <c r="B2306" s="7">
        <v>41852</v>
      </c>
      <c r="C2306">
        <v>22</v>
      </c>
      <c r="D2306" t="s">
        <v>16</v>
      </c>
      <c r="E2306">
        <v>1.9400367000000001</v>
      </c>
      <c r="F2306">
        <v>2.0534816999999999</v>
      </c>
      <c r="G2306" t="s">
        <v>33</v>
      </c>
      <c r="H2306">
        <v>8187.9170000000004</v>
      </c>
      <c r="I2306">
        <v>40375.665000000001</v>
      </c>
      <c r="J2306">
        <v>81.390129999999999</v>
      </c>
      <c r="M2306">
        <v>2.2100600000000001E-2</v>
      </c>
      <c r="N2306" s="49">
        <v>-0.113445</v>
      </c>
      <c r="O2306" s="49">
        <v>-0.14173377000000001</v>
      </c>
      <c r="P2306" s="49">
        <v>-0.12515831999999999</v>
      </c>
      <c r="Q2306" s="49">
        <v>-0.113445</v>
      </c>
      <c r="R2306" s="49">
        <v>-0.10173168</v>
      </c>
      <c r="S2306" s="49">
        <v>-8.5156229999999999E-2</v>
      </c>
      <c r="T2306" s="49" t="s">
        <v>92</v>
      </c>
    </row>
    <row r="2307" spans="1:20" x14ac:dyDescent="0.25">
      <c r="A2307" s="49" t="str">
        <f t="shared" ref="A2307:A2370" si="36">CONCATENATE(B2307,D2307,G2307,"_",C2307,T2307)</f>
        <v>41852ALLN/A_24Dually Enrolled</v>
      </c>
      <c r="B2307" s="7">
        <v>41852</v>
      </c>
      <c r="C2307">
        <v>24</v>
      </c>
      <c r="D2307" t="s">
        <v>16</v>
      </c>
      <c r="E2307">
        <v>1.253889</v>
      </c>
      <c r="F2307">
        <v>1.2832051</v>
      </c>
      <c r="G2307" t="s">
        <v>33</v>
      </c>
      <c r="H2307">
        <v>8187.9170000000004</v>
      </c>
      <c r="I2307">
        <v>40375.665000000001</v>
      </c>
      <c r="J2307">
        <v>75.514870000000002</v>
      </c>
      <c r="M2307">
        <v>1.6298199999999999E-2</v>
      </c>
      <c r="N2307" s="49">
        <v>-2.9316100000000001E-2</v>
      </c>
      <c r="O2307" s="49">
        <v>-5.0177800000000002E-2</v>
      </c>
      <c r="P2307" s="49">
        <v>-3.7954149999999999E-2</v>
      </c>
      <c r="Q2307" s="49">
        <v>-2.9316100000000001E-2</v>
      </c>
      <c r="R2307" s="49">
        <v>-2.067805E-2</v>
      </c>
      <c r="S2307" s="49">
        <v>-8.4544000000000008E-3</v>
      </c>
      <c r="T2307" s="49" t="s">
        <v>92</v>
      </c>
    </row>
    <row r="2308" spans="1:20" x14ac:dyDescent="0.25">
      <c r="A2308" s="49" t="str">
        <f t="shared" si="36"/>
        <v>41852ALLN/A_14Dually Enrolled</v>
      </c>
      <c r="B2308" s="7">
        <v>41852</v>
      </c>
      <c r="C2308">
        <v>14</v>
      </c>
      <c r="D2308" t="s">
        <v>16</v>
      </c>
      <c r="E2308">
        <v>1.8160961</v>
      </c>
      <c r="F2308">
        <v>1.8071895</v>
      </c>
      <c r="G2308" t="s">
        <v>33</v>
      </c>
      <c r="H2308">
        <v>8187.9170000000004</v>
      </c>
      <c r="I2308">
        <v>40375.665000000001</v>
      </c>
      <c r="J2308">
        <v>93.818569999999994</v>
      </c>
      <c r="M2308">
        <v>2.2853800000000001E-2</v>
      </c>
      <c r="N2308" s="49">
        <v>8.9066000000000006E-3</v>
      </c>
      <c r="O2308" s="49">
        <v>-2.0346260000000001E-2</v>
      </c>
      <c r="P2308" s="49">
        <v>-3.2059100000000002E-3</v>
      </c>
      <c r="Q2308" s="49">
        <v>8.9066000000000006E-3</v>
      </c>
      <c r="R2308" s="49">
        <v>2.1019110000000001E-2</v>
      </c>
      <c r="S2308" s="49">
        <v>3.8159459999999999E-2</v>
      </c>
      <c r="T2308" s="49" t="s">
        <v>92</v>
      </c>
    </row>
    <row r="2309" spans="1:20" x14ac:dyDescent="0.25">
      <c r="A2309" s="49" t="str">
        <f t="shared" si="36"/>
        <v>41852ALLN/A_20Dually Enrolled</v>
      </c>
      <c r="B2309" s="7">
        <v>41852</v>
      </c>
      <c r="C2309">
        <v>20</v>
      </c>
      <c r="D2309" t="s">
        <v>16</v>
      </c>
      <c r="E2309">
        <v>2.4058142</v>
      </c>
      <c r="F2309">
        <v>2.6505594000000001</v>
      </c>
      <c r="G2309" t="s">
        <v>33</v>
      </c>
      <c r="H2309">
        <v>8187.9170000000004</v>
      </c>
      <c r="I2309">
        <v>40375.665000000001</v>
      </c>
      <c r="J2309">
        <v>90.903360000000006</v>
      </c>
      <c r="M2309">
        <v>2.66412E-2</v>
      </c>
      <c r="N2309" s="49">
        <v>-0.2447452</v>
      </c>
      <c r="O2309" s="49">
        <v>-0.27884594000000001</v>
      </c>
      <c r="P2309" s="49">
        <v>-0.25886503999999999</v>
      </c>
      <c r="Q2309" s="49">
        <v>-0.2447452</v>
      </c>
      <c r="R2309" s="49">
        <v>-0.23062536</v>
      </c>
      <c r="S2309" s="49">
        <v>-0.21064446000000001</v>
      </c>
      <c r="T2309" s="49" t="s">
        <v>92</v>
      </c>
    </row>
    <row r="2310" spans="1:20" x14ac:dyDescent="0.25">
      <c r="A2310" s="49" t="str">
        <f t="shared" si="36"/>
        <v>41852ALLN/A_18Dually Enrolled</v>
      </c>
      <c r="B2310" s="7">
        <v>41852</v>
      </c>
      <c r="C2310">
        <v>18</v>
      </c>
      <c r="D2310" t="s">
        <v>16</v>
      </c>
      <c r="E2310">
        <v>2.5608042000000002</v>
      </c>
      <c r="F2310">
        <v>2.0032147</v>
      </c>
      <c r="G2310" t="s">
        <v>33</v>
      </c>
      <c r="H2310">
        <v>8187.9170000000004</v>
      </c>
      <c r="I2310">
        <v>40375.665000000001</v>
      </c>
      <c r="J2310">
        <v>97.028940000000006</v>
      </c>
      <c r="M2310">
        <v>2.2340100000000002E-2</v>
      </c>
      <c r="N2310" s="49">
        <v>0.55758949999999996</v>
      </c>
      <c r="O2310" s="49">
        <v>0.52899417000000004</v>
      </c>
      <c r="P2310" s="49">
        <v>0.54574924999999996</v>
      </c>
      <c r="Q2310" s="49">
        <v>0.55758949999999996</v>
      </c>
      <c r="R2310" s="49">
        <v>0.56942974999999996</v>
      </c>
      <c r="S2310" s="49">
        <v>0.58618482999999999</v>
      </c>
      <c r="T2310" s="49" t="s">
        <v>92</v>
      </c>
    </row>
    <row r="2311" spans="1:20" x14ac:dyDescent="0.25">
      <c r="A2311" s="49" t="str">
        <f t="shared" si="36"/>
        <v>41852ALLN/A_9Dually Enrolled</v>
      </c>
      <c r="B2311" s="7">
        <v>41852</v>
      </c>
      <c r="C2311">
        <v>9</v>
      </c>
      <c r="D2311" t="s">
        <v>16</v>
      </c>
      <c r="E2311">
        <v>0.88306611000000002</v>
      </c>
      <c r="F2311">
        <v>0.87824469999999999</v>
      </c>
      <c r="G2311" t="s">
        <v>33</v>
      </c>
      <c r="H2311">
        <v>8187.9170000000004</v>
      </c>
      <c r="I2311">
        <v>40375.665000000001</v>
      </c>
      <c r="J2311">
        <v>75.243390000000005</v>
      </c>
      <c r="M2311">
        <v>1.13381E-2</v>
      </c>
      <c r="N2311" s="49">
        <v>4.8214099999999999E-3</v>
      </c>
      <c r="O2311" s="49">
        <v>-9.6913599999999996E-3</v>
      </c>
      <c r="P2311" s="49">
        <v>-1.18778E-3</v>
      </c>
      <c r="Q2311" s="49">
        <v>4.8214099999999999E-3</v>
      </c>
      <c r="R2311" s="49">
        <v>1.0830599999999999E-2</v>
      </c>
      <c r="S2311" s="49">
        <v>1.9334179999999999E-2</v>
      </c>
      <c r="T2311" s="49" t="s">
        <v>92</v>
      </c>
    </row>
    <row r="2312" spans="1:20" x14ac:dyDescent="0.25">
      <c r="A2312" s="49" t="str">
        <f t="shared" si="36"/>
        <v>41852ALLN/A_1Dually Enrolled</v>
      </c>
      <c r="B2312" s="7">
        <v>41852</v>
      </c>
      <c r="C2312">
        <v>1</v>
      </c>
      <c r="D2312" t="s">
        <v>16</v>
      </c>
      <c r="E2312">
        <v>1.0337413</v>
      </c>
      <c r="F2312">
        <v>1.0399236000000001</v>
      </c>
      <c r="G2312" t="s">
        <v>33</v>
      </c>
      <c r="H2312">
        <v>8187.9170000000004</v>
      </c>
      <c r="I2312">
        <v>40375.665000000001</v>
      </c>
      <c r="J2312">
        <v>74.599180000000004</v>
      </c>
      <c r="M2312">
        <v>1.43275E-2</v>
      </c>
      <c r="N2312" s="49">
        <v>-6.1822999999999999E-3</v>
      </c>
      <c r="O2312" s="49">
        <v>-2.4521500000000002E-2</v>
      </c>
      <c r="P2312" s="49">
        <v>-1.3775880000000001E-2</v>
      </c>
      <c r="Q2312" s="49">
        <v>-6.1822999999999999E-3</v>
      </c>
      <c r="R2312" s="49">
        <v>1.4112700000000001E-3</v>
      </c>
      <c r="S2312" s="49">
        <v>1.21569E-2</v>
      </c>
      <c r="T2312" s="49" t="s">
        <v>92</v>
      </c>
    </row>
    <row r="2313" spans="1:20" x14ac:dyDescent="0.25">
      <c r="A2313" s="49" t="str">
        <f t="shared" si="36"/>
        <v>41852ALLN/A_15Dually Enrolled</v>
      </c>
      <c r="B2313" s="7">
        <v>41852</v>
      </c>
      <c r="C2313">
        <v>15</v>
      </c>
      <c r="D2313" t="s">
        <v>16</v>
      </c>
      <c r="E2313">
        <v>2.0128332000000002</v>
      </c>
      <c r="F2313">
        <v>1.8975993</v>
      </c>
      <c r="G2313" t="s">
        <v>33</v>
      </c>
      <c r="H2313" s="49">
        <v>8187.9170000000004</v>
      </c>
      <c r="I2313" s="49">
        <v>40375.665000000001</v>
      </c>
      <c r="J2313">
        <v>96.527810000000002</v>
      </c>
      <c r="M2313">
        <v>2.3607699999999999E-2</v>
      </c>
      <c r="N2313" s="49">
        <v>0.1152339</v>
      </c>
      <c r="O2313" s="49">
        <v>8.5016040000000001E-2</v>
      </c>
      <c r="P2313" s="49">
        <v>0.10272182000000001</v>
      </c>
      <c r="Q2313" s="49">
        <v>0.1152339</v>
      </c>
      <c r="R2313" s="49">
        <v>0.12774598000000001</v>
      </c>
      <c r="S2313" s="49">
        <v>0.14545176000000001</v>
      </c>
      <c r="T2313" s="49" t="s">
        <v>92</v>
      </c>
    </row>
    <row r="2314" spans="1:20" x14ac:dyDescent="0.25">
      <c r="A2314" s="49" t="str">
        <f t="shared" si="36"/>
        <v>41852ALLN/A_23Dually Enrolled</v>
      </c>
      <c r="B2314" s="7">
        <v>41852</v>
      </c>
      <c r="C2314">
        <v>23</v>
      </c>
      <c r="D2314" t="s">
        <v>16</v>
      </c>
      <c r="E2314">
        <v>1.5843927</v>
      </c>
      <c r="F2314">
        <v>1.6378687000000001</v>
      </c>
      <c r="G2314" t="s">
        <v>33</v>
      </c>
      <c r="H2314" s="49">
        <v>8187.9170000000004</v>
      </c>
      <c r="I2314" s="49">
        <v>40375.665000000001</v>
      </c>
      <c r="J2314">
        <v>77.89376</v>
      </c>
      <c r="M2314">
        <v>1.9245000000000002E-2</v>
      </c>
      <c r="N2314" s="49">
        <v>-5.3476000000000003E-2</v>
      </c>
      <c r="O2314" s="49">
        <v>-7.8109600000000001E-2</v>
      </c>
      <c r="P2314" s="49">
        <v>-6.3675850000000006E-2</v>
      </c>
      <c r="Q2314" s="49">
        <v>-5.3476000000000003E-2</v>
      </c>
      <c r="R2314" s="49">
        <v>-4.3276149999999999E-2</v>
      </c>
      <c r="S2314" s="49">
        <v>-2.8842400000000001E-2</v>
      </c>
      <c r="T2314" s="49" t="s">
        <v>92</v>
      </c>
    </row>
    <row r="2315" spans="1:20" x14ac:dyDescent="0.25">
      <c r="A2315" s="49" t="str">
        <f t="shared" si="36"/>
        <v>41852ALLN/A_2Dually Enrolled</v>
      </c>
      <c r="B2315" s="7">
        <v>41852</v>
      </c>
      <c r="C2315">
        <v>2</v>
      </c>
      <c r="D2315" t="s">
        <v>16</v>
      </c>
      <c r="E2315">
        <v>0.86375849000000005</v>
      </c>
      <c r="F2315">
        <v>0.86405381999999997</v>
      </c>
      <c r="G2315" t="s">
        <v>33</v>
      </c>
      <c r="H2315" s="49">
        <v>8187.9170000000004</v>
      </c>
      <c r="I2315" s="49">
        <v>40375.665000000001</v>
      </c>
      <c r="J2315">
        <v>73.03931</v>
      </c>
      <c r="M2315">
        <v>1.2230100000000001E-2</v>
      </c>
      <c r="N2315" s="49">
        <v>-2.9533000000000001E-4</v>
      </c>
      <c r="O2315" s="49">
        <v>-1.594986E-2</v>
      </c>
      <c r="P2315" s="49">
        <v>-6.7772800000000001E-3</v>
      </c>
      <c r="Q2315" s="49">
        <v>-2.9533000000000001E-4</v>
      </c>
      <c r="R2315" s="49">
        <v>6.1866200000000003E-3</v>
      </c>
      <c r="S2315" s="49">
        <v>1.53592E-2</v>
      </c>
      <c r="T2315" s="49" t="s">
        <v>92</v>
      </c>
    </row>
    <row r="2316" spans="1:20" x14ac:dyDescent="0.25">
      <c r="A2316" s="49" t="str">
        <f t="shared" si="36"/>
        <v>41852ALLN/A_11Dually Enrolled</v>
      </c>
      <c r="B2316" s="7">
        <v>41852</v>
      </c>
      <c r="C2316">
        <v>11</v>
      </c>
      <c r="D2316" t="s">
        <v>16</v>
      </c>
      <c r="E2316">
        <v>1.1303563999999999</v>
      </c>
      <c r="F2316">
        <v>1.1213572000000001</v>
      </c>
      <c r="G2316" t="s">
        <v>33</v>
      </c>
      <c r="H2316" s="49">
        <v>8187.9170000000004</v>
      </c>
      <c r="I2316" s="49">
        <v>40375.665000000001</v>
      </c>
      <c r="J2316">
        <v>84.033839999999998</v>
      </c>
      <c r="M2316">
        <v>1.5551000000000001E-2</v>
      </c>
      <c r="N2316" s="49">
        <v>8.9992000000000006E-3</v>
      </c>
      <c r="O2316" s="49">
        <v>-1.090608E-2</v>
      </c>
      <c r="P2316" s="49">
        <v>7.5717000000000004E-4</v>
      </c>
      <c r="Q2316" s="49">
        <v>8.9992000000000006E-3</v>
      </c>
      <c r="R2316" s="49">
        <v>1.724123E-2</v>
      </c>
      <c r="S2316" s="49">
        <v>2.890448E-2</v>
      </c>
      <c r="T2316" s="49" t="s">
        <v>92</v>
      </c>
    </row>
    <row r="2317" spans="1:20" x14ac:dyDescent="0.25">
      <c r="A2317" s="49" t="str">
        <f t="shared" si="36"/>
        <v>41852ALLN/A_10Dually Enrolled</v>
      </c>
      <c r="B2317" s="7">
        <v>41852</v>
      </c>
      <c r="C2317">
        <v>10</v>
      </c>
      <c r="D2317" t="s">
        <v>16</v>
      </c>
      <c r="E2317">
        <v>0.98612721000000003</v>
      </c>
      <c r="F2317">
        <v>0.99034559</v>
      </c>
      <c r="G2317" t="s">
        <v>33</v>
      </c>
      <c r="H2317" s="49">
        <v>8187.9170000000004</v>
      </c>
      <c r="I2317" s="49">
        <v>40375.665000000001</v>
      </c>
      <c r="J2317">
        <v>79.573170000000005</v>
      </c>
      <c r="M2317">
        <v>1.3375E-2</v>
      </c>
      <c r="N2317" s="49">
        <v>-4.2183799999999999E-3</v>
      </c>
      <c r="O2317" s="49">
        <v>-2.1338380000000001E-2</v>
      </c>
      <c r="P2317" s="49">
        <v>-1.130713E-2</v>
      </c>
      <c r="Q2317" s="49">
        <v>-4.2183799999999999E-3</v>
      </c>
      <c r="R2317" s="49">
        <v>2.8703700000000001E-3</v>
      </c>
      <c r="S2317" s="49">
        <v>1.2901620000000001E-2</v>
      </c>
      <c r="T2317" s="49" t="s">
        <v>92</v>
      </c>
    </row>
    <row r="2318" spans="1:20" x14ac:dyDescent="0.25">
      <c r="A2318" s="49" t="str">
        <f t="shared" si="36"/>
        <v>41852ALLN/A_16Dually Enrolled</v>
      </c>
      <c r="B2318" s="7">
        <v>41852</v>
      </c>
      <c r="C2318">
        <v>16</v>
      </c>
      <c r="D2318" t="s">
        <v>16</v>
      </c>
      <c r="E2318">
        <v>2.2381828000000001</v>
      </c>
      <c r="F2318">
        <v>1.8243525</v>
      </c>
      <c r="G2318" t="s">
        <v>33</v>
      </c>
      <c r="H2318" s="49">
        <v>8187.9170000000004</v>
      </c>
      <c r="I2318" s="49">
        <v>40375.665000000001</v>
      </c>
      <c r="J2318">
        <v>97.563050000000004</v>
      </c>
      <c r="M2318">
        <v>2.23416E-2</v>
      </c>
      <c r="N2318" s="49">
        <v>0.41383029999999998</v>
      </c>
      <c r="O2318" s="49">
        <v>0.38523305000000002</v>
      </c>
      <c r="P2318" s="49">
        <v>0.40198925000000002</v>
      </c>
      <c r="Q2318" s="49">
        <v>0.41383029999999998</v>
      </c>
      <c r="R2318" s="49">
        <v>0.42567135</v>
      </c>
      <c r="S2318" s="49">
        <v>0.44242755</v>
      </c>
      <c r="T2318" s="49" t="s">
        <v>92</v>
      </c>
    </row>
    <row r="2319" spans="1:20" x14ac:dyDescent="0.25">
      <c r="A2319" s="49" t="str">
        <f t="shared" si="36"/>
        <v>41852ALLN/A_5Dually Enrolled</v>
      </c>
      <c r="B2319" s="7">
        <v>41852</v>
      </c>
      <c r="C2319">
        <v>5</v>
      </c>
      <c r="D2319" t="s">
        <v>16</v>
      </c>
      <c r="E2319">
        <v>0.64749619000000003</v>
      </c>
      <c r="F2319">
        <v>0.64647014999999997</v>
      </c>
      <c r="G2319" t="s">
        <v>33</v>
      </c>
      <c r="H2319" s="49">
        <v>8187.9170000000004</v>
      </c>
      <c r="I2319" s="49">
        <v>40375.665000000001</v>
      </c>
      <c r="J2319">
        <v>69.654809999999998</v>
      </c>
      <c r="M2319">
        <v>8.4273999999999998E-3</v>
      </c>
      <c r="N2319" s="49">
        <v>1.02604E-3</v>
      </c>
      <c r="O2319" s="49">
        <v>-9.7610300000000004E-3</v>
      </c>
      <c r="P2319" s="49">
        <v>-3.4404800000000001E-3</v>
      </c>
      <c r="Q2319" s="49">
        <v>1.02604E-3</v>
      </c>
      <c r="R2319" s="49">
        <v>5.4925599999999996E-3</v>
      </c>
      <c r="S2319" s="49">
        <v>1.181311E-2</v>
      </c>
      <c r="T2319" s="49" t="s">
        <v>92</v>
      </c>
    </row>
    <row r="2320" spans="1:20" x14ac:dyDescent="0.25">
      <c r="A2320" s="49" t="str">
        <f t="shared" si="36"/>
        <v>41852ALLN/A_4Dually Enrolled</v>
      </c>
      <c r="B2320" s="7">
        <v>41852</v>
      </c>
      <c r="C2320">
        <v>4</v>
      </c>
      <c r="D2320" t="s">
        <v>16</v>
      </c>
      <c r="E2320">
        <v>0.67782721999999995</v>
      </c>
      <c r="F2320">
        <v>0.68108731</v>
      </c>
      <c r="G2320" t="s">
        <v>33</v>
      </c>
      <c r="H2320" s="49">
        <v>8187.9170000000004</v>
      </c>
      <c r="I2320" s="49">
        <v>40375.665000000001</v>
      </c>
      <c r="J2320">
        <v>70.862039999999993</v>
      </c>
      <c r="M2320">
        <v>9.1389000000000001E-3</v>
      </c>
      <c r="N2320" s="49">
        <v>-3.2600900000000002E-3</v>
      </c>
      <c r="O2320" s="49">
        <v>-1.495788E-2</v>
      </c>
      <c r="P2320" s="49">
        <v>-8.1037100000000001E-3</v>
      </c>
      <c r="Q2320" s="49">
        <v>-3.2600900000000002E-3</v>
      </c>
      <c r="R2320" s="49">
        <v>1.5835300000000001E-3</v>
      </c>
      <c r="S2320" s="49">
        <v>8.4376999999999994E-3</v>
      </c>
      <c r="T2320" s="49" t="s">
        <v>92</v>
      </c>
    </row>
    <row r="2321" spans="1:20" x14ac:dyDescent="0.25">
      <c r="A2321" s="49" t="str">
        <f t="shared" si="36"/>
        <v>41852ALLN/A_21Dually Enrolled</v>
      </c>
      <c r="B2321" s="7">
        <v>41852</v>
      </c>
      <c r="C2321">
        <v>21</v>
      </c>
      <c r="D2321" t="s">
        <v>16</v>
      </c>
      <c r="E2321">
        <v>2.1790025000000002</v>
      </c>
      <c r="F2321">
        <v>2.3673622999999999</v>
      </c>
      <c r="G2321" t="s">
        <v>33</v>
      </c>
      <c r="H2321" s="49">
        <v>8187.9170000000004</v>
      </c>
      <c r="I2321" s="49">
        <v>40375.665000000001</v>
      </c>
      <c r="J2321">
        <v>85.562269999999998</v>
      </c>
      <c r="M2321">
        <v>2.4434899999999999E-2</v>
      </c>
      <c r="N2321" s="49">
        <v>-0.18835979999999999</v>
      </c>
      <c r="O2321" s="49">
        <v>-0.21963647</v>
      </c>
      <c r="P2321" s="49">
        <v>-0.2013103</v>
      </c>
      <c r="Q2321" s="49">
        <v>-0.18835979999999999</v>
      </c>
      <c r="R2321" s="49">
        <v>-0.17540929999999999</v>
      </c>
      <c r="S2321" s="49">
        <v>-0.15708312999999999</v>
      </c>
      <c r="T2321" s="49" t="s">
        <v>92</v>
      </c>
    </row>
    <row r="2322" spans="1:20" x14ac:dyDescent="0.25">
      <c r="A2322" s="49" t="str">
        <f t="shared" si="36"/>
        <v>41852ALLN/A_19Dually Enrolled</v>
      </c>
      <c r="B2322" s="7">
        <v>41852</v>
      </c>
      <c r="C2322">
        <v>19</v>
      </c>
      <c r="D2322" t="s">
        <v>16</v>
      </c>
      <c r="E2322">
        <v>2.5287571</v>
      </c>
      <c r="F2322">
        <v>2.6368868999999999</v>
      </c>
      <c r="G2322" t="s">
        <v>33</v>
      </c>
      <c r="H2322" s="49">
        <v>8187.9170000000004</v>
      </c>
      <c r="I2322" s="49">
        <v>40375.665000000001</v>
      </c>
      <c r="J2322">
        <v>94.851910000000004</v>
      </c>
      <c r="M2322">
        <v>2.67914E-2</v>
      </c>
      <c r="N2322" s="49">
        <v>-0.1081298</v>
      </c>
      <c r="O2322" s="49">
        <v>-0.14242278999999999</v>
      </c>
      <c r="P2322" s="49">
        <v>-0.12232924000000001</v>
      </c>
      <c r="Q2322" s="49">
        <v>-0.1081298</v>
      </c>
      <c r="R2322" s="49">
        <v>-9.3930360000000004E-2</v>
      </c>
      <c r="S2322" s="49">
        <v>-7.3836810000000003E-2</v>
      </c>
      <c r="T2322" s="49" t="s">
        <v>92</v>
      </c>
    </row>
    <row r="2323" spans="1:20" x14ac:dyDescent="0.25">
      <c r="A2323" s="49" t="str">
        <f t="shared" si="36"/>
        <v>41852ALLN/A_13Dually Enrolled</v>
      </c>
      <c r="B2323" s="7">
        <v>41852</v>
      </c>
      <c r="C2323">
        <v>13</v>
      </c>
      <c r="D2323" t="s">
        <v>16</v>
      </c>
      <c r="E2323">
        <v>1.5754584</v>
      </c>
      <c r="F2323">
        <v>1.5508922999999999</v>
      </c>
      <c r="G2323" t="s">
        <v>33</v>
      </c>
      <c r="H2323" s="49">
        <v>8187.9170000000004</v>
      </c>
      <c r="I2323" s="49">
        <v>40375.665000000001</v>
      </c>
      <c r="J2323">
        <v>91.021479999999997</v>
      </c>
      <c r="M2323">
        <v>2.0304099999999999E-2</v>
      </c>
      <c r="N2323" s="49">
        <v>2.45661E-2</v>
      </c>
      <c r="O2323" s="49">
        <v>-1.42315E-3</v>
      </c>
      <c r="P2323" s="49">
        <v>1.380493E-2</v>
      </c>
      <c r="Q2323" s="49">
        <v>2.45661E-2</v>
      </c>
      <c r="R2323" s="49">
        <v>3.5327270000000001E-2</v>
      </c>
      <c r="S2323" s="49">
        <v>5.0555349999999999E-2</v>
      </c>
      <c r="T2323" s="49" t="s">
        <v>92</v>
      </c>
    </row>
    <row r="2324" spans="1:20" x14ac:dyDescent="0.25">
      <c r="A2324" s="49" t="str">
        <f t="shared" si="36"/>
        <v>41852ALLN/A_12Dually Enrolled</v>
      </c>
      <c r="B2324" s="7">
        <v>41852</v>
      </c>
      <c r="C2324">
        <v>12</v>
      </c>
      <c r="D2324" t="s">
        <v>16</v>
      </c>
      <c r="E2324">
        <v>1.3348043000000001</v>
      </c>
      <c r="F2324">
        <v>1.3227161000000001</v>
      </c>
      <c r="G2324" t="s">
        <v>33</v>
      </c>
      <c r="H2324" s="49">
        <v>8187.9170000000004</v>
      </c>
      <c r="I2324" s="49">
        <v>40375.665000000001</v>
      </c>
      <c r="J2324">
        <v>87.825530000000001</v>
      </c>
      <c r="M2324">
        <v>1.8039199999999998E-2</v>
      </c>
      <c r="N2324" s="49">
        <v>1.20882E-2</v>
      </c>
      <c r="O2324" s="49">
        <v>-1.100198E-2</v>
      </c>
      <c r="P2324" s="49">
        <v>2.5274199999999998E-3</v>
      </c>
      <c r="Q2324" s="49">
        <v>1.20882E-2</v>
      </c>
      <c r="R2324" s="49">
        <v>2.1648980000000002E-2</v>
      </c>
      <c r="S2324" s="49">
        <v>3.5178380000000002E-2</v>
      </c>
      <c r="T2324" s="49" t="s">
        <v>92</v>
      </c>
    </row>
    <row r="2325" spans="1:20" x14ac:dyDescent="0.25">
      <c r="A2325" s="49" t="str">
        <f t="shared" si="36"/>
        <v>41852ALLN/A_17Dually Enrolled</v>
      </c>
      <c r="B2325" s="7">
        <v>41852</v>
      </c>
      <c r="C2325">
        <v>17</v>
      </c>
      <c r="D2325" t="s">
        <v>16</v>
      </c>
      <c r="E2325">
        <v>2.4324618999999998</v>
      </c>
      <c r="F2325">
        <v>1.9258862000000001</v>
      </c>
      <c r="G2325" t="s">
        <v>33</v>
      </c>
      <c r="H2325" s="49">
        <v>8187.9170000000004</v>
      </c>
      <c r="I2325" s="49">
        <v>40375.665000000001</v>
      </c>
      <c r="J2325">
        <v>97.899799999999999</v>
      </c>
      <c r="M2325">
        <v>2.2459E-2</v>
      </c>
      <c r="N2325" s="49">
        <v>0.50657569999999996</v>
      </c>
      <c r="O2325" s="49">
        <v>0.47782817999999999</v>
      </c>
      <c r="P2325" s="49">
        <v>0.49467243</v>
      </c>
      <c r="Q2325" s="49">
        <v>0.50657569999999996</v>
      </c>
      <c r="R2325" s="49">
        <v>0.51847896999999998</v>
      </c>
      <c r="S2325" s="49">
        <v>0.53532321999999999</v>
      </c>
      <c r="T2325" s="49" t="s">
        <v>92</v>
      </c>
    </row>
    <row r="2326" spans="1:20" x14ac:dyDescent="0.25">
      <c r="A2326" s="49" t="str">
        <f t="shared" si="36"/>
        <v>41852ALLN/A_3Dually Enrolled</v>
      </c>
      <c r="B2326" s="7">
        <v>41852</v>
      </c>
      <c r="C2326">
        <v>3</v>
      </c>
      <c r="D2326" t="s">
        <v>16</v>
      </c>
      <c r="E2326">
        <v>0.75248411000000004</v>
      </c>
      <c r="F2326">
        <v>0.75152240000000003</v>
      </c>
      <c r="G2326" t="s">
        <v>33</v>
      </c>
      <c r="H2326" s="49">
        <v>8187.9170000000004</v>
      </c>
      <c r="I2326" s="49">
        <v>40375.665000000001</v>
      </c>
      <c r="J2326">
        <v>72.204220000000007</v>
      </c>
      <c r="M2326">
        <v>1.04426E-2</v>
      </c>
      <c r="N2326" s="49">
        <v>9.6170999999999995E-4</v>
      </c>
      <c r="O2326" s="49">
        <v>-1.240482E-2</v>
      </c>
      <c r="P2326" s="49">
        <v>-4.5728699999999997E-3</v>
      </c>
      <c r="Q2326" s="49">
        <v>9.6170999999999995E-4</v>
      </c>
      <c r="R2326" s="49">
        <v>6.4962900000000001E-3</v>
      </c>
      <c r="S2326" s="49">
        <v>1.4328240000000001E-2</v>
      </c>
      <c r="T2326" s="49" t="s">
        <v>92</v>
      </c>
    </row>
    <row r="2327" spans="1:20" x14ac:dyDescent="0.25">
      <c r="A2327" s="49" t="str">
        <f t="shared" si="36"/>
        <v>41852ALLN/A_7Dually Enrolled</v>
      </c>
      <c r="B2327" s="7">
        <v>41852</v>
      </c>
      <c r="C2327">
        <v>7</v>
      </c>
      <c r="D2327" t="s">
        <v>16</v>
      </c>
      <c r="E2327">
        <v>0.71766282000000003</v>
      </c>
      <c r="F2327">
        <v>0.72267384999999995</v>
      </c>
      <c r="G2327" t="s">
        <v>33</v>
      </c>
      <c r="H2327" s="49">
        <v>8187.9170000000004</v>
      </c>
      <c r="I2327" s="49">
        <v>40375.665000000001</v>
      </c>
      <c r="J2327">
        <v>68.263940000000005</v>
      </c>
      <c r="M2327">
        <v>9.0629999999999999E-3</v>
      </c>
      <c r="N2327" s="49">
        <v>-5.0110299999999997E-3</v>
      </c>
      <c r="O2327" s="49">
        <v>-1.6611669999999999E-2</v>
      </c>
      <c r="P2327" s="49">
        <v>-9.8144200000000008E-3</v>
      </c>
      <c r="Q2327" s="49">
        <v>-5.0110299999999997E-3</v>
      </c>
      <c r="R2327" s="49">
        <v>-2.0764000000000001E-4</v>
      </c>
      <c r="S2327" s="49">
        <v>6.5896100000000001E-3</v>
      </c>
      <c r="T2327" s="49" t="s">
        <v>92</v>
      </c>
    </row>
    <row r="2328" spans="1:20" x14ac:dyDescent="0.25">
      <c r="A2328" s="49" t="str">
        <f t="shared" si="36"/>
        <v>41852ALLN/A_6Dually Enrolled</v>
      </c>
      <c r="B2328" s="7">
        <v>41852</v>
      </c>
      <c r="C2328">
        <v>6</v>
      </c>
      <c r="D2328" t="s">
        <v>16</v>
      </c>
      <c r="E2328">
        <v>0.65710188999999997</v>
      </c>
      <c r="F2328">
        <v>0.65645120000000001</v>
      </c>
      <c r="G2328" t="s">
        <v>33</v>
      </c>
      <c r="H2328" s="49">
        <v>8187.9170000000004</v>
      </c>
      <c r="I2328" s="49">
        <v>40375.665000000001</v>
      </c>
      <c r="J2328">
        <v>68.715760000000003</v>
      </c>
      <c r="M2328">
        <v>8.1805000000000003E-3</v>
      </c>
      <c r="N2328" s="49">
        <v>6.5068999999999999E-4</v>
      </c>
      <c r="O2328" s="49">
        <v>-9.8203500000000003E-3</v>
      </c>
      <c r="P2328" s="49">
        <v>-3.68498E-3</v>
      </c>
      <c r="Q2328" s="49">
        <v>6.5068999999999999E-4</v>
      </c>
      <c r="R2328" s="49">
        <v>4.9863499999999996E-3</v>
      </c>
      <c r="S2328" s="49">
        <v>1.112173E-2</v>
      </c>
      <c r="T2328" s="49" t="s">
        <v>92</v>
      </c>
    </row>
    <row r="2329" spans="1:20" x14ac:dyDescent="0.25">
      <c r="A2329" s="49" t="str">
        <f t="shared" si="36"/>
        <v>41852ALLN/A_8Dually Enrolled</v>
      </c>
      <c r="B2329" s="7">
        <v>41852</v>
      </c>
      <c r="C2329">
        <v>8</v>
      </c>
      <c r="D2329" t="s">
        <v>16</v>
      </c>
      <c r="E2329">
        <v>0.79650571999999997</v>
      </c>
      <c r="F2329">
        <v>0.80893972000000003</v>
      </c>
      <c r="G2329" t="s">
        <v>33</v>
      </c>
      <c r="H2329" s="49">
        <v>8187.9170000000004</v>
      </c>
      <c r="I2329" s="49">
        <v>40375.665000000001</v>
      </c>
      <c r="J2329">
        <v>71.117649999999998</v>
      </c>
      <c r="M2329">
        <v>1.01601E-2</v>
      </c>
      <c r="N2329" s="49">
        <v>-1.2434000000000001E-2</v>
      </c>
      <c r="O2329" s="49">
        <v>-2.5438929999999998E-2</v>
      </c>
      <c r="P2329" s="49">
        <v>-1.7818850000000001E-2</v>
      </c>
      <c r="Q2329" s="49">
        <v>-1.2434000000000001E-2</v>
      </c>
      <c r="R2329" s="49">
        <v>-7.0491499999999997E-3</v>
      </c>
      <c r="S2329" s="49">
        <v>5.7092999999999998E-4</v>
      </c>
      <c r="T2329" s="49" t="s">
        <v>92</v>
      </c>
    </row>
    <row r="2330" spans="1:20" x14ac:dyDescent="0.25">
      <c r="A2330" s="49" t="str">
        <f t="shared" si="36"/>
        <v>41850Greater Bay Area1_3Dually Enrolled</v>
      </c>
      <c r="B2330" s="7">
        <v>41850</v>
      </c>
      <c r="C2330">
        <v>3</v>
      </c>
      <c r="D2330" t="s">
        <v>10</v>
      </c>
      <c r="E2330">
        <v>0.56194907999999999</v>
      </c>
      <c r="F2330">
        <v>0.54871055000000002</v>
      </c>
      <c r="G2330">
        <v>1</v>
      </c>
      <c r="H2330" s="49">
        <v>1510.5</v>
      </c>
      <c r="I2330" s="49">
        <v>15133.196</v>
      </c>
      <c r="J2330">
        <v>65.704729999999998</v>
      </c>
      <c r="M2330">
        <v>2.2634100000000001E-2</v>
      </c>
      <c r="N2330" s="49">
        <v>1.323853E-2</v>
      </c>
      <c r="O2330" s="49">
        <v>-1.573312E-2</v>
      </c>
      <c r="P2330" s="49">
        <v>1.2424599999999999E-3</v>
      </c>
      <c r="Q2330" s="49">
        <v>1.323853E-2</v>
      </c>
      <c r="R2330" s="49">
        <v>2.5234599999999999E-2</v>
      </c>
      <c r="S2330" s="49">
        <v>4.221018E-2</v>
      </c>
      <c r="T2330" s="49" t="s">
        <v>92</v>
      </c>
    </row>
    <row r="2331" spans="1:20" x14ac:dyDescent="0.25">
      <c r="A2331" s="49" t="str">
        <f t="shared" si="36"/>
        <v>41850Greater Bay Area1_15Dually Enrolled</v>
      </c>
      <c r="B2331" s="7">
        <v>41850</v>
      </c>
      <c r="C2331">
        <v>15</v>
      </c>
      <c r="D2331" t="s">
        <v>10</v>
      </c>
      <c r="E2331">
        <v>1.2304299999999999</v>
      </c>
      <c r="F2331">
        <v>1.2725096</v>
      </c>
      <c r="G2331">
        <v>1</v>
      </c>
      <c r="H2331" s="49">
        <v>1510.5</v>
      </c>
      <c r="I2331" s="49">
        <v>15133.196</v>
      </c>
      <c r="J2331">
        <v>85.551720000000003</v>
      </c>
      <c r="M2331">
        <v>5.7531499999999999E-2</v>
      </c>
      <c r="N2331" s="49">
        <v>-4.2079600000000002E-2</v>
      </c>
      <c r="O2331" s="49">
        <v>-0.11571992</v>
      </c>
      <c r="P2331" s="49">
        <v>-7.2571300000000005E-2</v>
      </c>
      <c r="Q2331" s="49">
        <v>-4.2079600000000002E-2</v>
      </c>
      <c r="R2331" s="49">
        <v>-1.158791E-2</v>
      </c>
      <c r="S2331" s="49">
        <v>3.156072E-2</v>
      </c>
      <c r="T2331" s="49" t="s">
        <v>92</v>
      </c>
    </row>
    <row r="2332" spans="1:20" x14ac:dyDescent="0.25">
      <c r="A2332" s="49" t="str">
        <f t="shared" si="36"/>
        <v>41850Greater Bay Area1_12Dually Enrolled</v>
      </c>
      <c r="B2332" s="7">
        <v>41850</v>
      </c>
      <c r="C2332">
        <v>12</v>
      </c>
      <c r="D2332" t="s">
        <v>10</v>
      </c>
      <c r="E2332">
        <v>0.84190127000000003</v>
      </c>
      <c r="F2332">
        <v>0.87502407000000004</v>
      </c>
      <c r="G2332">
        <v>1</v>
      </c>
      <c r="H2332" s="49">
        <v>1510.5</v>
      </c>
      <c r="I2332" s="49">
        <v>15133.196</v>
      </c>
      <c r="J2332">
        <v>76.455889999999997</v>
      </c>
      <c r="M2332">
        <v>3.9216500000000001E-2</v>
      </c>
      <c r="N2332" s="49">
        <v>-3.3122800000000001E-2</v>
      </c>
      <c r="O2332" s="49">
        <v>-8.3319920000000006E-2</v>
      </c>
      <c r="P2332" s="49">
        <v>-5.3907549999999999E-2</v>
      </c>
      <c r="Q2332" s="49">
        <v>-3.3122800000000001E-2</v>
      </c>
      <c r="R2332" s="49">
        <v>-1.233806E-2</v>
      </c>
      <c r="S2332" s="49">
        <v>1.707432E-2</v>
      </c>
      <c r="T2332" s="49" t="s">
        <v>92</v>
      </c>
    </row>
    <row r="2333" spans="1:20" x14ac:dyDescent="0.25">
      <c r="A2333" s="49" t="str">
        <f t="shared" si="36"/>
        <v>41850Greater Bay Area1_11Dually Enrolled</v>
      </c>
      <c r="B2333" s="7">
        <v>41850</v>
      </c>
      <c r="C2333">
        <v>11</v>
      </c>
      <c r="D2333" t="s">
        <v>10</v>
      </c>
      <c r="E2333">
        <v>0.74689919999999999</v>
      </c>
      <c r="F2333">
        <v>0.74573590999999995</v>
      </c>
      <c r="G2333">
        <v>1</v>
      </c>
      <c r="H2333" s="49">
        <v>1510.5</v>
      </c>
      <c r="I2333" s="49">
        <v>15133.196</v>
      </c>
      <c r="J2333">
        <v>72.596310000000003</v>
      </c>
      <c r="M2333">
        <v>3.1943800000000001E-2</v>
      </c>
      <c r="N2333" s="49">
        <v>1.16329E-3</v>
      </c>
      <c r="O2333" s="49">
        <v>-3.972477E-2</v>
      </c>
      <c r="P2333" s="49">
        <v>-1.576692E-2</v>
      </c>
      <c r="Q2333" s="49">
        <v>1.16329E-3</v>
      </c>
      <c r="R2333" s="49">
        <v>1.8093499999999998E-2</v>
      </c>
      <c r="S2333" s="49">
        <v>4.2051350000000001E-2</v>
      </c>
      <c r="T2333" s="49" t="s">
        <v>92</v>
      </c>
    </row>
    <row r="2334" spans="1:20" x14ac:dyDescent="0.25">
      <c r="A2334" s="49" t="str">
        <f t="shared" si="36"/>
        <v>41850Greater Bay Area1_16Dually Enrolled</v>
      </c>
      <c r="B2334" s="7">
        <v>41850</v>
      </c>
      <c r="C2334">
        <v>16</v>
      </c>
      <c r="D2334" t="s">
        <v>10</v>
      </c>
      <c r="E2334">
        <v>1.4489513999999999</v>
      </c>
      <c r="F2334">
        <v>1.4750939000000001</v>
      </c>
      <c r="G2334">
        <v>1</v>
      </c>
      <c r="H2334" s="49">
        <v>1510.5</v>
      </c>
      <c r="I2334" s="49">
        <v>15133.196</v>
      </c>
      <c r="J2334">
        <v>88.638940000000005</v>
      </c>
      <c r="M2334">
        <v>6.5534099999999998E-2</v>
      </c>
      <c r="N2334" s="49">
        <v>-2.6142499999999999E-2</v>
      </c>
      <c r="O2334" s="49">
        <v>-0.11002615</v>
      </c>
      <c r="P2334" s="49">
        <v>-6.0875569999999997E-2</v>
      </c>
      <c r="Q2334" s="49">
        <v>-2.6142499999999999E-2</v>
      </c>
      <c r="R2334" s="49">
        <v>8.5905700000000005E-3</v>
      </c>
      <c r="S2334" s="49">
        <v>5.7741149999999998E-2</v>
      </c>
      <c r="T2334" s="49" t="s">
        <v>92</v>
      </c>
    </row>
    <row r="2335" spans="1:20" x14ac:dyDescent="0.25">
      <c r="A2335" s="49" t="str">
        <f t="shared" si="36"/>
        <v>41850Greater Bay Area1_1Dually Enrolled</v>
      </c>
      <c r="B2335" s="7">
        <v>41850</v>
      </c>
      <c r="C2335">
        <v>1</v>
      </c>
      <c r="D2335" t="s">
        <v>10</v>
      </c>
      <c r="E2335">
        <v>0.75699928000000005</v>
      </c>
      <c r="F2335">
        <v>0.78287410999999996</v>
      </c>
      <c r="G2335">
        <v>1</v>
      </c>
      <c r="H2335" s="49">
        <v>1510.5</v>
      </c>
      <c r="I2335" s="49">
        <v>15133.196</v>
      </c>
      <c r="J2335">
        <v>69.058260000000004</v>
      </c>
      <c r="M2335">
        <v>3.3892899999999997E-2</v>
      </c>
      <c r="N2335" s="49">
        <v>-2.5874830000000001E-2</v>
      </c>
      <c r="O2335" s="49">
        <v>-6.9257739999999998E-2</v>
      </c>
      <c r="P2335" s="49">
        <v>-4.383807E-2</v>
      </c>
      <c r="Q2335" s="49">
        <v>-2.5874830000000001E-2</v>
      </c>
      <c r="R2335" s="49">
        <v>-7.9115899999999996E-3</v>
      </c>
      <c r="S2335" s="49">
        <v>1.7508079999999999E-2</v>
      </c>
      <c r="T2335" s="49" t="s">
        <v>92</v>
      </c>
    </row>
    <row r="2336" spans="1:20" x14ac:dyDescent="0.25">
      <c r="A2336" s="49" t="str">
        <f t="shared" si="36"/>
        <v>41850Greater Bay Area1_14Dually Enrolled</v>
      </c>
      <c r="B2336" s="7">
        <v>41850</v>
      </c>
      <c r="C2336">
        <v>14</v>
      </c>
      <c r="D2336" t="s">
        <v>10</v>
      </c>
      <c r="E2336">
        <v>1.0872814</v>
      </c>
      <c r="F2336">
        <v>1.1088263</v>
      </c>
      <c r="G2336">
        <v>1</v>
      </c>
      <c r="H2336" s="49">
        <v>1510.5</v>
      </c>
      <c r="I2336" s="49">
        <v>15133.196</v>
      </c>
      <c r="J2336">
        <v>83.116100000000003</v>
      </c>
      <c r="M2336">
        <v>5.0706399999999999E-2</v>
      </c>
      <c r="N2336" s="49">
        <v>-2.1544899999999999E-2</v>
      </c>
      <c r="O2336" s="49">
        <v>-8.6449090000000006E-2</v>
      </c>
      <c r="P2336" s="49">
        <v>-4.8419289999999997E-2</v>
      </c>
      <c r="Q2336" s="49">
        <v>-2.1544899999999999E-2</v>
      </c>
      <c r="R2336" s="49">
        <v>5.3294900000000001E-3</v>
      </c>
      <c r="S2336" s="49">
        <v>4.3359290000000002E-2</v>
      </c>
      <c r="T2336" s="49" t="s">
        <v>92</v>
      </c>
    </row>
    <row r="2337" spans="1:20" x14ac:dyDescent="0.25">
      <c r="A2337" s="49" t="str">
        <f t="shared" si="36"/>
        <v>41850Greater Bay Area1_9Dually Enrolled</v>
      </c>
      <c r="B2337" s="7">
        <v>41850</v>
      </c>
      <c r="C2337">
        <v>9</v>
      </c>
      <c r="D2337" t="s">
        <v>10</v>
      </c>
      <c r="E2337">
        <v>0.65358351000000003</v>
      </c>
      <c r="F2337">
        <v>0.68606257000000004</v>
      </c>
      <c r="G2337">
        <v>1</v>
      </c>
      <c r="H2337" s="49">
        <v>1510.5</v>
      </c>
      <c r="I2337" s="49">
        <v>15133.196</v>
      </c>
      <c r="J2337">
        <v>66.837050000000005</v>
      </c>
      <c r="M2337">
        <v>2.57801E-2</v>
      </c>
      <c r="N2337" s="49">
        <v>-3.2479059999999997E-2</v>
      </c>
      <c r="O2337" s="49">
        <v>-6.5477590000000002E-2</v>
      </c>
      <c r="P2337" s="49">
        <v>-4.6142509999999998E-2</v>
      </c>
      <c r="Q2337" s="49">
        <v>-3.2479059999999997E-2</v>
      </c>
      <c r="R2337" s="49">
        <v>-1.881561E-2</v>
      </c>
      <c r="S2337" s="49">
        <v>5.1946999999999996E-4</v>
      </c>
      <c r="T2337" s="49" t="s">
        <v>92</v>
      </c>
    </row>
    <row r="2338" spans="1:20" x14ac:dyDescent="0.25">
      <c r="A2338" s="49" t="str">
        <f t="shared" si="36"/>
        <v>41850Greater Bay Area1_18Dually Enrolled</v>
      </c>
      <c r="B2338" s="7">
        <v>41850</v>
      </c>
      <c r="C2338">
        <v>18</v>
      </c>
      <c r="D2338" t="s">
        <v>10</v>
      </c>
      <c r="E2338">
        <v>1.8047555</v>
      </c>
      <c r="F2338">
        <v>1.8392724</v>
      </c>
      <c r="G2338">
        <v>1</v>
      </c>
      <c r="H2338" s="49">
        <v>1510.5</v>
      </c>
      <c r="I2338" s="49">
        <v>15133.196</v>
      </c>
      <c r="J2338">
        <v>86.635630000000006</v>
      </c>
      <c r="M2338">
        <v>7.2598200000000002E-2</v>
      </c>
      <c r="N2338" s="49">
        <v>-3.4516900000000003E-2</v>
      </c>
      <c r="O2338" s="49">
        <v>-0.12744259999999999</v>
      </c>
      <c r="P2338" s="49">
        <v>-7.2993950000000002E-2</v>
      </c>
      <c r="Q2338" s="49">
        <v>-3.4516900000000003E-2</v>
      </c>
      <c r="R2338" s="49">
        <v>3.96015E-3</v>
      </c>
      <c r="S2338" s="49">
        <v>5.8408799999999997E-2</v>
      </c>
      <c r="T2338" s="49" t="s">
        <v>92</v>
      </c>
    </row>
    <row r="2339" spans="1:20" x14ac:dyDescent="0.25">
      <c r="A2339" s="49" t="str">
        <f t="shared" si="36"/>
        <v>41850Greater Bay Area1_4Dually Enrolled</v>
      </c>
      <c r="B2339" s="7">
        <v>41850</v>
      </c>
      <c r="C2339">
        <v>4</v>
      </c>
      <c r="D2339" t="s">
        <v>10</v>
      </c>
      <c r="E2339">
        <v>0.50460327000000005</v>
      </c>
      <c r="F2339">
        <v>0.50525330000000002</v>
      </c>
      <c r="G2339">
        <v>1</v>
      </c>
      <c r="H2339" s="49">
        <v>1510.5</v>
      </c>
      <c r="I2339" s="49">
        <v>15133.196</v>
      </c>
      <c r="J2339">
        <v>65.039339999999996</v>
      </c>
      <c r="M2339">
        <v>1.93914E-2</v>
      </c>
      <c r="N2339" s="49">
        <v>-6.5003000000000001E-4</v>
      </c>
      <c r="O2339" s="49">
        <v>-2.547102E-2</v>
      </c>
      <c r="P2339" s="49">
        <v>-1.092747E-2</v>
      </c>
      <c r="Q2339" s="49">
        <v>-6.5003000000000001E-4</v>
      </c>
      <c r="R2339" s="49">
        <v>9.6274099999999994E-3</v>
      </c>
      <c r="S2339" s="49">
        <v>2.4170959999999998E-2</v>
      </c>
      <c r="T2339" s="49" t="s">
        <v>92</v>
      </c>
    </row>
    <row r="2340" spans="1:20" x14ac:dyDescent="0.25">
      <c r="A2340" s="49" t="str">
        <f t="shared" si="36"/>
        <v>41850Greater Bay Area1_23Dually Enrolled</v>
      </c>
      <c r="B2340" s="7">
        <v>41850</v>
      </c>
      <c r="C2340">
        <v>23</v>
      </c>
      <c r="D2340" t="s">
        <v>10</v>
      </c>
      <c r="E2340">
        <v>1.2708170000000001</v>
      </c>
      <c r="F2340">
        <v>1.2354683</v>
      </c>
      <c r="G2340">
        <v>1</v>
      </c>
      <c r="H2340" s="49">
        <v>1510.5</v>
      </c>
      <c r="I2340" s="49">
        <v>15133.196</v>
      </c>
      <c r="J2340">
        <v>70.147270000000006</v>
      </c>
      <c r="M2340">
        <v>4.7742699999999999E-2</v>
      </c>
      <c r="N2340" s="49">
        <v>3.5348699999999997E-2</v>
      </c>
      <c r="O2340" s="49">
        <v>-2.576196E-2</v>
      </c>
      <c r="P2340" s="49">
        <v>1.004507E-2</v>
      </c>
      <c r="Q2340" s="49">
        <v>3.5348699999999997E-2</v>
      </c>
      <c r="R2340" s="49">
        <v>6.0652329999999997E-2</v>
      </c>
      <c r="S2340" s="49">
        <v>9.6459359999999994E-2</v>
      </c>
      <c r="T2340" s="49" t="s">
        <v>92</v>
      </c>
    </row>
    <row r="2341" spans="1:20" x14ac:dyDescent="0.25">
      <c r="A2341" s="49" t="str">
        <f t="shared" si="36"/>
        <v>41850Greater Bay Area1_8Dually Enrolled</v>
      </c>
      <c r="B2341" s="7">
        <v>41850</v>
      </c>
      <c r="C2341">
        <v>8</v>
      </c>
      <c r="D2341" t="s">
        <v>10</v>
      </c>
      <c r="E2341">
        <v>0.62811028000000002</v>
      </c>
      <c r="F2341">
        <v>0.62815527999999998</v>
      </c>
      <c r="G2341">
        <v>1</v>
      </c>
      <c r="H2341" s="49">
        <v>1510.5</v>
      </c>
      <c r="I2341" s="49">
        <v>15133.196</v>
      </c>
      <c r="J2341">
        <v>64.056510000000003</v>
      </c>
      <c r="M2341">
        <v>2.1955700000000002E-2</v>
      </c>
      <c r="N2341" s="49">
        <v>-4.5000000000000003E-5</v>
      </c>
      <c r="O2341" s="49">
        <v>-2.8148300000000001E-2</v>
      </c>
      <c r="P2341" s="49">
        <v>-1.1681520000000001E-2</v>
      </c>
      <c r="Q2341" s="49">
        <v>-4.5000000000000003E-5</v>
      </c>
      <c r="R2341" s="49">
        <v>1.1591519999999999E-2</v>
      </c>
      <c r="S2341" s="49">
        <v>2.8058300000000001E-2</v>
      </c>
      <c r="T2341" s="49" t="s">
        <v>92</v>
      </c>
    </row>
    <row r="2342" spans="1:20" x14ac:dyDescent="0.25">
      <c r="A2342" s="49" t="str">
        <f t="shared" si="36"/>
        <v>41850Greater Bay Area1_19Dually Enrolled</v>
      </c>
      <c r="B2342" s="7">
        <v>41850</v>
      </c>
      <c r="C2342">
        <v>19</v>
      </c>
      <c r="D2342" t="s">
        <v>10</v>
      </c>
      <c r="E2342">
        <v>1.8522061000000001</v>
      </c>
      <c r="F2342">
        <v>1.7909117999999999</v>
      </c>
      <c r="G2342">
        <v>1</v>
      </c>
      <c r="H2342" s="49">
        <v>1510.5</v>
      </c>
      <c r="I2342" s="49">
        <v>15133.196</v>
      </c>
      <c r="J2342">
        <v>84.769390000000001</v>
      </c>
      <c r="M2342">
        <v>6.9585599999999997E-2</v>
      </c>
      <c r="N2342" s="49">
        <v>6.1294300000000003E-2</v>
      </c>
      <c r="O2342" s="49">
        <v>-2.7775270000000001E-2</v>
      </c>
      <c r="P2342" s="49">
        <v>2.441393E-2</v>
      </c>
      <c r="Q2342" s="49">
        <v>6.1294300000000003E-2</v>
      </c>
      <c r="R2342" s="49">
        <v>9.8174670000000006E-2</v>
      </c>
      <c r="S2342" s="49">
        <v>0.15036387000000001</v>
      </c>
      <c r="T2342" s="49" t="s">
        <v>92</v>
      </c>
    </row>
    <row r="2343" spans="1:20" x14ac:dyDescent="0.25">
      <c r="A2343" s="49" t="str">
        <f t="shared" si="36"/>
        <v>41850Greater Bay Area1_22Dually Enrolled</v>
      </c>
      <c r="B2343" s="7">
        <v>41850</v>
      </c>
      <c r="C2343">
        <v>22</v>
      </c>
      <c r="D2343" t="s">
        <v>10</v>
      </c>
      <c r="E2343">
        <v>1.5544997</v>
      </c>
      <c r="F2343">
        <v>1.5018822000000001</v>
      </c>
      <c r="G2343">
        <v>1</v>
      </c>
      <c r="H2343" s="49">
        <v>1510.5</v>
      </c>
      <c r="I2343" s="49">
        <v>15133.196</v>
      </c>
      <c r="J2343">
        <v>72.271330000000006</v>
      </c>
      <c r="M2343">
        <v>5.5701899999999999E-2</v>
      </c>
      <c r="N2343" s="49">
        <v>5.2617499999999998E-2</v>
      </c>
      <c r="O2343" s="49">
        <v>-1.8680929999999998E-2</v>
      </c>
      <c r="P2343" s="49">
        <v>2.309549E-2</v>
      </c>
      <c r="Q2343" s="49">
        <v>5.2617499999999998E-2</v>
      </c>
      <c r="R2343" s="49">
        <v>8.2139509999999999E-2</v>
      </c>
      <c r="S2343" s="49">
        <v>0.12391592999999999</v>
      </c>
      <c r="T2343" s="49" t="s">
        <v>92</v>
      </c>
    </row>
    <row r="2344" spans="1:20" x14ac:dyDescent="0.25">
      <c r="A2344" s="49" t="str">
        <f t="shared" si="36"/>
        <v>41850Greater Bay Area1_24Dually Enrolled</v>
      </c>
      <c r="B2344" s="7">
        <v>41850</v>
      </c>
      <c r="C2344">
        <v>24</v>
      </c>
      <c r="D2344" t="s">
        <v>10</v>
      </c>
      <c r="E2344">
        <v>0.97499210999999997</v>
      </c>
      <c r="F2344">
        <v>0.97201632000000004</v>
      </c>
      <c r="G2344">
        <v>1</v>
      </c>
      <c r="H2344" s="49">
        <v>1510.5</v>
      </c>
      <c r="I2344" s="49">
        <v>15133.196</v>
      </c>
      <c r="J2344">
        <v>67.861819999999994</v>
      </c>
      <c r="M2344">
        <v>4.0853100000000003E-2</v>
      </c>
      <c r="N2344" s="49">
        <v>2.9757899999999999E-3</v>
      </c>
      <c r="O2344" s="49">
        <v>-4.9316180000000001E-2</v>
      </c>
      <c r="P2344" s="49">
        <v>-1.8676350000000001E-2</v>
      </c>
      <c r="Q2344" s="49">
        <v>2.9757899999999999E-3</v>
      </c>
      <c r="R2344" s="49">
        <v>2.4627929999999999E-2</v>
      </c>
      <c r="S2344" s="49">
        <v>5.5267759999999999E-2</v>
      </c>
      <c r="T2344" s="49" t="s">
        <v>92</v>
      </c>
    </row>
    <row r="2345" spans="1:20" x14ac:dyDescent="0.25">
      <c r="A2345" s="49" t="str">
        <f t="shared" si="36"/>
        <v>41850Greater Bay Area1_20Dually Enrolled</v>
      </c>
      <c r="B2345" s="7">
        <v>41850</v>
      </c>
      <c r="C2345">
        <v>20</v>
      </c>
      <c r="D2345" t="s">
        <v>10</v>
      </c>
      <c r="E2345">
        <v>1.7601772</v>
      </c>
      <c r="F2345">
        <v>1.7043634000000001</v>
      </c>
      <c r="G2345">
        <v>1</v>
      </c>
      <c r="H2345" s="49">
        <v>1510.5</v>
      </c>
      <c r="I2345" s="49">
        <v>15133.196</v>
      </c>
      <c r="J2345">
        <v>80.453270000000003</v>
      </c>
      <c r="M2345">
        <v>6.3741599999999995E-2</v>
      </c>
      <c r="N2345" s="49">
        <v>5.5813799999999997E-2</v>
      </c>
      <c r="O2345" s="49">
        <v>-2.5775449999999998E-2</v>
      </c>
      <c r="P2345" s="49">
        <v>2.2030750000000002E-2</v>
      </c>
      <c r="Q2345" s="49">
        <v>5.5813799999999997E-2</v>
      </c>
      <c r="R2345" s="49">
        <v>8.9596850000000006E-2</v>
      </c>
      <c r="S2345" s="49">
        <v>0.13740305</v>
      </c>
      <c r="T2345" s="49" t="s">
        <v>92</v>
      </c>
    </row>
    <row r="2346" spans="1:20" x14ac:dyDescent="0.25">
      <c r="A2346" s="49" t="str">
        <f t="shared" si="36"/>
        <v>41850Greater Bay Area1_21Dually Enrolled</v>
      </c>
      <c r="B2346" s="7">
        <v>41850</v>
      </c>
      <c r="C2346">
        <v>21</v>
      </c>
      <c r="D2346" t="s">
        <v>10</v>
      </c>
      <c r="E2346">
        <v>1.6612963999999999</v>
      </c>
      <c r="F2346">
        <v>1.6043856999999999</v>
      </c>
      <c r="G2346">
        <v>1</v>
      </c>
      <c r="H2346" s="49">
        <v>1510.5</v>
      </c>
      <c r="I2346" s="49">
        <v>15133.196</v>
      </c>
      <c r="J2346">
        <v>75.296710000000004</v>
      </c>
      <c r="M2346">
        <v>5.9795899999999999E-2</v>
      </c>
      <c r="N2346" s="49">
        <v>5.6910700000000002E-2</v>
      </c>
      <c r="O2346" s="49">
        <v>-1.9628050000000001E-2</v>
      </c>
      <c r="P2346" s="49">
        <v>2.5218870000000001E-2</v>
      </c>
      <c r="Q2346" s="49">
        <v>5.6910700000000002E-2</v>
      </c>
      <c r="R2346" s="49">
        <v>8.8602529999999999E-2</v>
      </c>
      <c r="S2346" s="49">
        <v>0.13344945</v>
      </c>
      <c r="T2346" s="49" t="s">
        <v>92</v>
      </c>
    </row>
    <row r="2347" spans="1:20" x14ac:dyDescent="0.25">
      <c r="A2347" s="49" t="str">
        <f t="shared" si="36"/>
        <v>41850Greater Bay Area1_7Dually Enrolled</v>
      </c>
      <c r="B2347" s="7">
        <v>41850</v>
      </c>
      <c r="C2347">
        <v>7</v>
      </c>
      <c r="D2347" t="s">
        <v>10</v>
      </c>
      <c r="E2347">
        <v>0.55505601999999998</v>
      </c>
      <c r="F2347">
        <v>0.56074548000000002</v>
      </c>
      <c r="G2347">
        <v>1</v>
      </c>
      <c r="H2347" s="49">
        <v>1510.5</v>
      </c>
      <c r="I2347" s="49">
        <v>15133.196</v>
      </c>
      <c r="J2347">
        <v>63.101570000000002</v>
      </c>
      <c r="M2347">
        <v>1.96776E-2</v>
      </c>
      <c r="N2347" s="49">
        <v>-5.6894600000000004E-3</v>
      </c>
      <c r="O2347" s="49">
        <v>-3.0876790000000001E-2</v>
      </c>
      <c r="P2347" s="49">
        <v>-1.6118589999999999E-2</v>
      </c>
      <c r="Q2347" s="49">
        <v>-5.6894600000000004E-3</v>
      </c>
      <c r="R2347" s="49">
        <v>4.7396699999999996E-3</v>
      </c>
      <c r="S2347" s="49">
        <v>1.949787E-2</v>
      </c>
      <c r="T2347" s="49" t="s">
        <v>92</v>
      </c>
    </row>
    <row r="2348" spans="1:20" x14ac:dyDescent="0.25">
      <c r="A2348" s="49" t="str">
        <f t="shared" si="36"/>
        <v>41850Greater Bay Area1_10Dually Enrolled</v>
      </c>
      <c r="B2348" s="7">
        <v>41850</v>
      </c>
      <c r="C2348">
        <v>10</v>
      </c>
      <c r="D2348" t="s">
        <v>10</v>
      </c>
      <c r="E2348">
        <v>0.69734700999999999</v>
      </c>
      <c r="F2348">
        <v>0.69902597</v>
      </c>
      <c r="G2348">
        <v>1</v>
      </c>
      <c r="H2348" s="49">
        <v>1510.5</v>
      </c>
      <c r="I2348" s="49">
        <v>15133.196</v>
      </c>
      <c r="J2348">
        <v>70.088549999999998</v>
      </c>
      <c r="M2348">
        <v>2.8875499999999998E-2</v>
      </c>
      <c r="N2348" s="49">
        <v>-1.67896E-3</v>
      </c>
      <c r="O2348" s="49">
        <v>-3.8639600000000003E-2</v>
      </c>
      <c r="P2348" s="49">
        <v>-1.6982980000000002E-2</v>
      </c>
      <c r="Q2348" s="49">
        <v>-1.67896E-3</v>
      </c>
      <c r="R2348" s="49">
        <v>1.362505E-2</v>
      </c>
      <c r="S2348" s="49">
        <v>3.5281680000000003E-2</v>
      </c>
      <c r="T2348" s="49" t="s">
        <v>92</v>
      </c>
    </row>
    <row r="2349" spans="1:20" x14ac:dyDescent="0.25">
      <c r="A2349" s="49" t="str">
        <f t="shared" si="36"/>
        <v>41850Greater Bay Area1_2Dually Enrolled</v>
      </c>
      <c r="B2349" s="7">
        <v>41850</v>
      </c>
      <c r="C2349">
        <v>2</v>
      </c>
      <c r="D2349" t="s">
        <v>10</v>
      </c>
      <c r="E2349">
        <v>0.63609610000000005</v>
      </c>
      <c r="F2349">
        <v>0.64847615999999997</v>
      </c>
      <c r="G2349">
        <v>1</v>
      </c>
      <c r="H2349" s="49">
        <v>1510.5</v>
      </c>
      <c r="I2349" s="49">
        <v>15133.196</v>
      </c>
      <c r="J2349">
        <v>67.420689999999993</v>
      </c>
      <c r="M2349">
        <v>2.81047E-2</v>
      </c>
      <c r="N2349" s="49">
        <v>-1.238006E-2</v>
      </c>
      <c r="O2349" s="49">
        <v>-4.8354080000000001E-2</v>
      </c>
      <c r="P2349" s="49">
        <v>-2.7275549999999999E-2</v>
      </c>
      <c r="Q2349" s="49">
        <v>-1.238006E-2</v>
      </c>
      <c r="R2349" s="49">
        <v>2.5154299999999999E-3</v>
      </c>
      <c r="S2349" s="49">
        <v>2.3593960000000001E-2</v>
      </c>
      <c r="T2349" s="49" t="s">
        <v>92</v>
      </c>
    </row>
    <row r="2350" spans="1:20" x14ac:dyDescent="0.25">
      <c r="A2350" s="49" t="str">
        <f t="shared" si="36"/>
        <v>41850Greater Bay Area1_13Dually Enrolled</v>
      </c>
      <c r="B2350" s="7">
        <v>41850</v>
      </c>
      <c r="C2350">
        <v>13</v>
      </c>
      <c r="D2350" t="s">
        <v>10</v>
      </c>
      <c r="E2350">
        <v>0.96300222999999996</v>
      </c>
      <c r="F2350">
        <v>0.99073736000000001</v>
      </c>
      <c r="G2350">
        <v>1</v>
      </c>
      <c r="H2350" s="49">
        <v>1510.5</v>
      </c>
      <c r="I2350" s="49">
        <v>15133.196</v>
      </c>
      <c r="J2350">
        <v>80.576490000000007</v>
      </c>
      <c r="M2350">
        <v>4.4699799999999998E-2</v>
      </c>
      <c r="N2350" s="49">
        <v>-2.773513E-2</v>
      </c>
      <c r="O2350" s="49">
        <v>-8.4950869999999998E-2</v>
      </c>
      <c r="P2350" s="49">
        <v>-5.1426020000000003E-2</v>
      </c>
      <c r="Q2350" s="49">
        <v>-2.773513E-2</v>
      </c>
      <c r="R2350" s="49">
        <v>-4.0442400000000002E-3</v>
      </c>
      <c r="S2350" s="49">
        <v>2.9480610000000001E-2</v>
      </c>
      <c r="T2350" s="49" t="s">
        <v>92</v>
      </c>
    </row>
    <row r="2351" spans="1:20" x14ac:dyDescent="0.25">
      <c r="A2351" s="49" t="str">
        <f t="shared" si="36"/>
        <v>41850Greater Bay Area1_6Dually Enrolled</v>
      </c>
      <c r="B2351" s="7">
        <v>41850</v>
      </c>
      <c r="C2351">
        <v>6</v>
      </c>
      <c r="D2351" t="s">
        <v>10</v>
      </c>
      <c r="E2351">
        <v>0.49214390000000002</v>
      </c>
      <c r="F2351">
        <v>0.49718997999999998</v>
      </c>
      <c r="G2351">
        <v>1</v>
      </c>
      <c r="H2351" s="49">
        <v>1510.5</v>
      </c>
      <c r="I2351" s="49">
        <v>15133.196</v>
      </c>
      <c r="J2351">
        <v>63.327120000000001</v>
      </c>
      <c r="M2351">
        <v>1.71767E-2</v>
      </c>
      <c r="N2351" s="49">
        <v>-5.0460799999999997E-3</v>
      </c>
      <c r="O2351" s="49">
        <v>-2.7032259999999999E-2</v>
      </c>
      <c r="P2351" s="49">
        <v>-1.4149729999999999E-2</v>
      </c>
      <c r="Q2351" s="49">
        <v>-5.0460799999999997E-3</v>
      </c>
      <c r="R2351" s="49">
        <v>4.0575699999999999E-3</v>
      </c>
      <c r="S2351" s="49">
        <v>1.69401E-2</v>
      </c>
      <c r="T2351" s="49" t="s">
        <v>92</v>
      </c>
    </row>
    <row r="2352" spans="1:20" x14ac:dyDescent="0.25">
      <c r="A2352" s="49" t="str">
        <f t="shared" si="36"/>
        <v>41850Greater Bay Area1_5Dually Enrolled</v>
      </c>
      <c r="B2352" s="7">
        <v>41850</v>
      </c>
      <c r="C2352">
        <v>5</v>
      </c>
      <c r="D2352" t="s">
        <v>10</v>
      </c>
      <c r="E2352">
        <v>0.47664598000000002</v>
      </c>
      <c r="F2352">
        <v>0.48650774000000002</v>
      </c>
      <c r="G2352">
        <v>1</v>
      </c>
      <c r="H2352" s="49">
        <v>1510.5</v>
      </c>
      <c r="I2352" s="49">
        <v>15133.196</v>
      </c>
      <c r="J2352">
        <v>64.040909999999997</v>
      </c>
      <c r="M2352">
        <v>1.7644300000000002E-2</v>
      </c>
      <c r="N2352" s="49">
        <v>-9.8617600000000007E-3</v>
      </c>
      <c r="O2352" s="49">
        <v>-3.2446460000000003E-2</v>
      </c>
      <c r="P2352" s="49">
        <v>-1.9213239999999999E-2</v>
      </c>
      <c r="Q2352" s="49">
        <v>-9.8617600000000007E-3</v>
      </c>
      <c r="R2352" s="49">
        <v>-5.1028E-4</v>
      </c>
      <c r="S2352" s="49">
        <v>1.272294E-2</v>
      </c>
      <c r="T2352" s="49" t="s">
        <v>92</v>
      </c>
    </row>
    <row r="2353" spans="1:20" x14ac:dyDescent="0.25">
      <c r="A2353" s="49" t="str">
        <f t="shared" si="36"/>
        <v>41850Greater Bay Area1_17Dually Enrolled</v>
      </c>
      <c r="B2353" s="7">
        <v>41850</v>
      </c>
      <c r="C2353">
        <v>17</v>
      </c>
      <c r="D2353" t="s">
        <v>10</v>
      </c>
      <c r="E2353">
        <v>1.6249388</v>
      </c>
      <c r="F2353">
        <v>1.6758786999999999</v>
      </c>
      <c r="G2353">
        <v>1</v>
      </c>
      <c r="H2353" s="49">
        <v>1510.5</v>
      </c>
      <c r="I2353" s="49">
        <v>15133.196</v>
      </c>
      <c r="J2353">
        <v>88.2547</v>
      </c>
      <c r="M2353">
        <v>7.0148299999999997E-2</v>
      </c>
      <c r="N2353" s="49">
        <v>-5.0939900000000003E-2</v>
      </c>
      <c r="O2353" s="49">
        <v>-0.14072972</v>
      </c>
      <c r="P2353" s="49">
        <v>-8.8118500000000002E-2</v>
      </c>
      <c r="Q2353" s="49">
        <v>-5.0939900000000003E-2</v>
      </c>
      <c r="R2353" s="49">
        <v>-1.3761300000000001E-2</v>
      </c>
      <c r="S2353" s="49">
        <v>3.8849920000000003E-2</v>
      </c>
      <c r="T2353" s="49" t="s">
        <v>92</v>
      </c>
    </row>
    <row r="2354" spans="1:20" x14ac:dyDescent="0.25">
      <c r="A2354" s="49" t="str">
        <f t="shared" si="36"/>
        <v>41850Greater Bay Area2_16Dually Enrolled</v>
      </c>
      <c r="B2354" s="7">
        <v>41850</v>
      </c>
      <c r="C2354">
        <v>16</v>
      </c>
      <c r="D2354" t="s">
        <v>10</v>
      </c>
      <c r="E2354">
        <v>1.4489513999999999</v>
      </c>
      <c r="F2354">
        <v>1.3852040000000001</v>
      </c>
      <c r="G2354">
        <v>2</v>
      </c>
      <c r="H2354" s="49">
        <v>1531.6469999999999</v>
      </c>
      <c r="I2354" s="49">
        <v>15133.196</v>
      </c>
      <c r="J2354">
        <v>88.638940000000005</v>
      </c>
      <c r="M2354">
        <v>6.3937499999999994E-2</v>
      </c>
      <c r="N2354" s="49">
        <v>6.3747399999999996E-2</v>
      </c>
      <c r="O2354" s="49">
        <v>-1.80926E-2</v>
      </c>
      <c r="P2354" s="49">
        <v>2.9860520000000002E-2</v>
      </c>
      <c r="Q2354" s="49">
        <v>6.3747399999999996E-2</v>
      </c>
      <c r="R2354" s="49">
        <v>9.7634269999999995E-2</v>
      </c>
      <c r="S2354" s="49">
        <v>0.14558740000000001</v>
      </c>
      <c r="T2354" s="49" t="s">
        <v>92</v>
      </c>
    </row>
    <row r="2355" spans="1:20" x14ac:dyDescent="0.25">
      <c r="A2355" s="49" t="str">
        <f t="shared" si="36"/>
        <v>41850Greater Bay Area2_17Dually Enrolled</v>
      </c>
      <c r="B2355" s="7">
        <v>41850</v>
      </c>
      <c r="C2355">
        <v>17</v>
      </c>
      <c r="D2355" t="s">
        <v>10</v>
      </c>
      <c r="E2355">
        <v>1.6249388</v>
      </c>
      <c r="F2355">
        <v>1.5772793000000001</v>
      </c>
      <c r="G2355">
        <v>2</v>
      </c>
      <c r="H2355" s="49">
        <v>1531.6469999999999</v>
      </c>
      <c r="I2355" s="49">
        <v>15133.196</v>
      </c>
      <c r="J2355">
        <v>88.2547</v>
      </c>
      <c r="M2355">
        <v>6.7807400000000004E-2</v>
      </c>
      <c r="N2355" s="49">
        <v>4.76595E-2</v>
      </c>
      <c r="O2355" s="49">
        <v>-3.9133969999999997E-2</v>
      </c>
      <c r="P2355" s="49">
        <v>1.1721580000000001E-2</v>
      </c>
      <c r="Q2355" s="49">
        <v>4.76595E-2</v>
      </c>
      <c r="R2355" s="49">
        <v>8.3597420000000006E-2</v>
      </c>
      <c r="S2355" s="49">
        <v>0.13445297</v>
      </c>
      <c r="T2355" s="49" t="s">
        <v>92</v>
      </c>
    </row>
    <row r="2356" spans="1:20" x14ac:dyDescent="0.25">
      <c r="A2356" s="49" t="str">
        <f t="shared" si="36"/>
        <v>41850Greater Bay Area2_10Dually Enrolled</v>
      </c>
      <c r="B2356" s="7">
        <v>41850</v>
      </c>
      <c r="C2356">
        <v>10</v>
      </c>
      <c r="D2356" t="s">
        <v>10</v>
      </c>
      <c r="E2356">
        <v>0.69734700999999999</v>
      </c>
      <c r="F2356">
        <v>0.67379401000000005</v>
      </c>
      <c r="G2356">
        <v>2</v>
      </c>
      <c r="H2356" s="49">
        <v>1531.6469999999999</v>
      </c>
      <c r="I2356" s="49">
        <v>15133.196</v>
      </c>
      <c r="J2356">
        <v>70.088549999999998</v>
      </c>
      <c r="M2356">
        <v>2.71518E-2</v>
      </c>
      <c r="N2356" s="49">
        <v>2.3553000000000001E-2</v>
      </c>
      <c r="O2356" s="49">
        <v>-1.1201300000000001E-2</v>
      </c>
      <c r="P2356" s="49">
        <v>9.1625500000000002E-3</v>
      </c>
      <c r="Q2356" s="49">
        <v>2.3553000000000001E-2</v>
      </c>
      <c r="R2356" s="49">
        <v>3.7943449999999997E-2</v>
      </c>
      <c r="S2356" s="49">
        <v>5.8307299999999999E-2</v>
      </c>
      <c r="T2356" s="49" t="s">
        <v>92</v>
      </c>
    </row>
    <row r="2357" spans="1:20" x14ac:dyDescent="0.25">
      <c r="A2357" s="49" t="str">
        <f t="shared" si="36"/>
        <v>41850Greater Bay Area2_19Dually Enrolled</v>
      </c>
      <c r="B2357" s="7">
        <v>41850</v>
      </c>
      <c r="C2357">
        <v>19</v>
      </c>
      <c r="D2357" t="s">
        <v>10</v>
      </c>
      <c r="E2357">
        <v>1.8522061000000001</v>
      </c>
      <c r="F2357">
        <v>1.790197</v>
      </c>
      <c r="G2357">
        <v>2</v>
      </c>
      <c r="H2357" s="49">
        <v>1531.6469999999999</v>
      </c>
      <c r="I2357" s="49">
        <v>15133.196</v>
      </c>
      <c r="J2357">
        <v>84.769390000000001</v>
      </c>
      <c r="M2357">
        <v>6.8844699999999995E-2</v>
      </c>
      <c r="N2357" s="49">
        <v>6.2009099999999998E-2</v>
      </c>
      <c r="O2357" s="49">
        <v>-2.6112119999999999E-2</v>
      </c>
      <c r="P2357" s="49">
        <v>2.5521410000000001E-2</v>
      </c>
      <c r="Q2357" s="49">
        <v>6.2009099999999998E-2</v>
      </c>
      <c r="R2357" s="49">
        <v>9.8496790000000001E-2</v>
      </c>
      <c r="S2357" s="49">
        <v>0.15013032000000001</v>
      </c>
      <c r="T2357" s="49" t="s">
        <v>92</v>
      </c>
    </row>
    <row r="2358" spans="1:20" x14ac:dyDescent="0.25">
      <c r="A2358" s="49" t="str">
        <f t="shared" si="36"/>
        <v>41850Greater Bay Area2_24Dually Enrolled</v>
      </c>
      <c r="B2358" s="7">
        <v>41850</v>
      </c>
      <c r="C2358">
        <v>24</v>
      </c>
      <c r="D2358" t="s">
        <v>10</v>
      </c>
      <c r="E2358">
        <v>0.97499210999999997</v>
      </c>
      <c r="F2358">
        <v>0.95013831999999998</v>
      </c>
      <c r="G2358">
        <v>2</v>
      </c>
      <c r="H2358" s="49">
        <v>1531.6469999999999</v>
      </c>
      <c r="I2358" s="49">
        <v>15133.196</v>
      </c>
      <c r="J2358">
        <v>67.861819999999994</v>
      </c>
      <c r="M2358">
        <v>4.0168099999999998E-2</v>
      </c>
      <c r="N2358" s="49">
        <v>2.4853790000000001E-2</v>
      </c>
      <c r="O2358" s="49">
        <v>-2.6561379999999999E-2</v>
      </c>
      <c r="P2358" s="49">
        <v>3.5647000000000001E-3</v>
      </c>
      <c r="Q2358" s="49">
        <v>2.4853790000000001E-2</v>
      </c>
      <c r="R2358" s="49">
        <v>4.6142879999999997E-2</v>
      </c>
      <c r="S2358" s="49">
        <v>7.6268959999999997E-2</v>
      </c>
      <c r="T2358" s="49" t="s">
        <v>92</v>
      </c>
    </row>
    <row r="2359" spans="1:20" x14ac:dyDescent="0.25">
      <c r="A2359" s="49" t="str">
        <f t="shared" si="36"/>
        <v>41850Greater Bay Area2_22Dually Enrolled</v>
      </c>
      <c r="B2359" s="7">
        <v>41850</v>
      </c>
      <c r="C2359">
        <v>22</v>
      </c>
      <c r="D2359" t="s">
        <v>10</v>
      </c>
      <c r="E2359">
        <v>1.5544997</v>
      </c>
      <c r="F2359">
        <v>1.5255597999999999</v>
      </c>
      <c r="G2359">
        <v>2</v>
      </c>
      <c r="H2359" s="49">
        <v>1531.6469999999999</v>
      </c>
      <c r="I2359" s="49">
        <v>15133.196</v>
      </c>
      <c r="J2359">
        <v>72.271330000000006</v>
      </c>
      <c r="M2359">
        <v>5.6248600000000003E-2</v>
      </c>
      <c r="N2359" s="49">
        <v>2.8939900000000001E-2</v>
      </c>
      <c r="O2359" s="49">
        <v>-4.3058310000000002E-2</v>
      </c>
      <c r="P2359" s="49">
        <v>-8.7186000000000002E-4</v>
      </c>
      <c r="Q2359" s="49">
        <v>2.8939900000000001E-2</v>
      </c>
      <c r="R2359" s="49">
        <v>5.8751659999999997E-2</v>
      </c>
      <c r="S2359" s="49">
        <v>0.10093811</v>
      </c>
      <c r="T2359" s="49" t="s">
        <v>92</v>
      </c>
    </row>
    <row r="2360" spans="1:20" x14ac:dyDescent="0.25">
      <c r="A2360" s="49" t="str">
        <f t="shared" si="36"/>
        <v>41850Greater Bay Area2_21Dually Enrolled</v>
      </c>
      <c r="B2360" s="7">
        <v>41850</v>
      </c>
      <c r="C2360">
        <v>21</v>
      </c>
      <c r="D2360" t="s">
        <v>10</v>
      </c>
      <c r="E2360">
        <v>1.6612963999999999</v>
      </c>
      <c r="F2360">
        <v>1.6292948</v>
      </c>
      <c r="G2360">
        <v>2</v>
      </c>
      <c r="H2360" s="49">
        <v>1531.6469999999999</v>
      </c>
      <c r="I2360" s="49">
        <v>15133.196</v>
      </c>
      <c r="J2360">
        <v>75.296710000000004</v>
      </c>
      <c r="M2360">
        <v>6.0002300000000001E-2</v>
      </c>
      <c r="N2360" s="49">
        <v>3.2001599999999998E-2</v>
      </c>
      <c r="O2360" s="49">
        <v>-4.4801340000000002E-2</v>
      </c>
      <c r="P2360" s="49">
        <v>2.0038E-4</v>
      </c>
      <c r="Q2360" s="49">
        <v>3.2001599999999998E-2</v>
      </c>
      <c r="R2360" s="49">
        <v>6.3802819999999996E-2</v>
      </c>
      <c r="S2360" s="49">
        <v>0.10880454000000001</v>
      </c>
      <c r="T2360" s="49" t="s">
        <v>92</v>
      </c>
    </row>
    <row r="2361" spans="1:20" x14ac:dyDescent="0.25">
      <c r="A2361" s="49" t="str">
        <f t="shared" si="36"/>
        <v>41850Greater Bay Area2_15Dually Enrolled</v>
      </c>
      <c r="B2361" s="7">
        <v>41850</v>
      </c>
      <c r="C2361">
        <v>15</v>
      </c>
      <c r="D2361" t="s">
        <v>10</v>
      </c>
      <c r="E2361">
        <v>1.2304299999999999</v>
      </c>
      <c r="F2361">
        <v>1.2350523</v>
      </c>
      <c r="G2361">
        <v>2</v>
      </c>
      <c r="H2361" s="49">
        <v>1531.6469999999999</v>
      </c>
      <c r="I2361" s="49">
        <v>15133.196</v>
      </c>
      <c r="J2361">
        <v>85.551720000000003</v>
      </c>
      <c r="M2361">
        <v>5.7931299999999998E-2</v>
      </c>
      <c r="N2361" s="49">
        <v>-4.6223000000000002E-3</v>
      </c>
      <c r="O2361" s="49">
        <v>-7.8774360000000002E-2</v>
      </c>
      <c r="P2361" s="49">
        <v>-3.5325889999999999E-2</v>
      </c>
      <c r="Q2361" s="49">
        <v>-4.6223000000000002E-3</v>
      </c>
      <c r="R2361" s="49">
        <v>2.608129E-2</v>
      </c>
      <c r="S2361" s="49">
        <v>6.9529759999999996E-2</v>
      </c>
      <c r="T2361" s="49" t="s">
        <v>92</v>
      </c>
    </row>
    <row r="2362" spans="1:20" x14ac:dyDescent="0.25">
      <c r="A2362" s="49" t="str">
        <f t="shared" si="36"/>
        <v>41850Greater Bay Area2_18Dually Enrolled</v>
      </c>
      <c r="B2362" s="7">
        <v>41850</v>
      </c>
      <c r="C2362">
        <v>18</v>
      </c>
      <c r="D2362" t="s">
        <v>10</v>
      </c>
      <c r="E2362">
        <v>1.8047555</v>
      </c>
      <c r="F2362">
        <v>1.7200021000000001</v>
      </c>
      <c r="G2362">
        <v>2</v>
      </c>
      <c r="H2362" s="49">
        <v>1531.6469999999999</v>
      </c>
      <c r="I2362" s="49">
        <v>15133.196</v>
      </c>
      <c r="J2362">
        <v>86.635630000000006</v>
      </c>
      <c r="M2362">
        <v>7.1096500000000007E-2</v>
      </c>
      <c r="N2362" s="49">
        <v>8.4753400000000007E-2</v>
      </c>
      <c r="O2362" s="49">
        <v>-6.2501199999999996E-3</v>
      </c>
      <c r="P2362" s="49">
        <v>4.7072250000000003E-2</v>
      </c>
      <c r="Q2362" s="49">
        <v>8.4753400000000007E-2</v>
      </c>
      <c r="R2362" s="49">
        <v>0.12243453999999999</v>
      </c>
      <c r="S2362" s="49">
        <v>0.17575692000000001</v>
      </c>
      <c r="T2362" s="49" t="s">
        <v>92</v>
      </c>
    </row>
    <row r="2363" spans="1:20" x14ac:dyDescent="0.25">
      <c r="A2363" s="49" t="str">
        <f t="shared" si="36"/>
        <v>41850Greater Bay Area2_23Dually Enrolled</v>
      </c>
      <c r="B2363" s="7">
        <v>41850</v>
      </c>
      <c r="C2363">
        <v>23</v>
      </c>
      <c r="D2363" t="s">
        <v>10</v>
      </c>
      <c r="E2363">
        <v>1.2708170000000001</v>
      </c>
      <c r="F2363">
        <v>1.2335155</v>
      </c>
      <c r="G2363">
        <v>2</v>
      </c>
      <c r="H2363" s="49">
        <v>1531.6469999999999</v>
      </c>
      <c r="I2363" s="49">
        <v>15133.196</v>
      </c>
      <c r="J2363">
        <v>70.147270000000006</v>
      </c>
      <c r="M2363">
        <v>4.8634299999999998E-2</v>
      </c>
      <c r="N2363" s="49">
        <v>3.7301500000000001E-2</v>
      </c>
      <c r="O2363" s="49">
        <v>-2.4950400000000001E-2</v>
      </c>
      <c r="P2363" s="49">
        <v>1.152532E-2</v>
      </c>
      <c r="Q2363" s="49">
        <v>3.7301500000000001E-2</v>
      </c>
      <c r="R2363" s="49">
        <v>6.3077679999999997E-2</v>
      </c>
      <c r="S2363" s="49">
        <v>9.95534E-2</v>
      </c>
      <c r="T2363" s="49" t="s">
        <v>92</v>
      </c>
    </row>
    <row r="2364" spans="1:20" x14ac:dyDescent="0.25">
      <c r="A2364" s="49" t="str">
        <f t="shared" si="36"/>
        <v>41850Greater Bay Area2_2Dually Enrolled</v>
      </c>
      <c r="B2364" s="7">
        <v>41850</v>
      </c>
      <c r="C2364">
        <v>2</v>
      </c>
      <c r="D2364" t="s">
        <v>10</v>
      </c>
      <c r="E2364">
        <v>0.63609610000000005</v>
      </c>
      <c r="F2364">
        <v>0.65320736000000001</v>
      </c>
      <c r="G2364">
        <v>2</v>
      </c>
      <c r="H2364" s="49">
        <v>1531.6469999999999</v>
      </c>
      <c r="I2364" s="49">
        <v>15133.196</v>
      </c>
      <c r="J2364">
        <v>67.420689999999993</v>
      </c>
      <c r="M2364">
        <v>2.6726099999999999E-2</v>
      </c>
      <c r="N2364" s="49">
        <v>-1.711126E-2</v>
      </c>
      <c r="O2364" s="49">
        <v>-5.1320669999999999E-2</v>
      </c>
      <c r="P2364" s="49">
        <v>-3.1276089999999999E-2</v>
      </c>
      <c r="Q2364" s="49">
        <v>-1.711126E-2</v>
      </c>
      <c r="R2364" s="49">
        <v>-2.9464299999999999E-3</v>
      </c>
      <c r="S2364" s="49">
        <v>1.7098149999999999E-2</v>
      </c>
      <c r="T2364" s="49" t="s">
        <v>92</v>
      </c>
    </row>
    <row r="2365" spans="1:20" x14ac:dyDescent="0.25">
      <c r="A2365" s="49" t="str">
        <f t="shared" si="36"/>
        <v>41850Greater Bay Area2_3Dually Enrolled</v>
      </c>
      <c r="B2365" s="7">
        <v>41850</v>
      </c>
      <c r="C2365">
        <v>3</v>
      </c>
      <c r="D2365" t="s">
        <v>10</v>
      </c>
      <c r="E2365">
        <v>0.56194907999999999</v>
      </c>
      <c r="F2365">
        <v>0.56555591999999999</v>
      </c>
      <c r="G2365">
        <v>2</v>
      </c>
      <c r="H2365" s="49">
        <v>1531.6469999999999</v>
      </c>
      <c r="I2365" s="49">
        <v>15133.196</v>
      </c>
      <c r="J2365">
        <v>65.704729999999998</v>
      </c>
      <c r="M2365">
        <v>2.23819E-2</v>
      </c>
      <c r="N2365" s="49">
        <v>-3.60684E-3</v>
      </c>
      <c r="O2365" s="49">
        <v>-3.225567E-2</v>
      </c>
      <c r="P2365" s="49">
        <v>-1.546925E-2</v>
      </c>
      <c r="Q2365" s="49">
        <v>-3.60684E-3</v>
      </c>
      <c r="R2365" s="49">
        <v>8.2555700000000003E-3</v>
      </c>
      <c r="S2365" s="49">
        <v>2.504199E-2</v>
      </c>
      <c r="T2365" s="49" t="s">
        <v>92</v>
      </c>
    </row>
    <row r="2366" spans="1:20" x14ac:dyDescent="0.25">
      <c r="A2366" s="49" t="str">
        <f t="shared" si="36"/>
        <v>41850Greater Bay Area2_9Dually Enrolled</v>
      </c>
      <c r="B2366" s="7">
        <v>41850</v>
      </c>
      <c r="C2366">
        <v>9</v>
      </c>
      <c r="D2366" t="s">
        <v>10</v>
      </c>
      <c r="E2366">
        <v>0.65358351000000003</v>
      </c>
      <c r="F2366">
        <v>0.65438991000000002</v>
      </c>
      <c r="G2366">
        <v>2</v>
      </c>
      <c r="H2366" s="49">
        <v>1531.6469999999999</v>
      </c>
      <c r="I2366" s="49">
        <v>15133.196</v>
      </c>
      <c r="J2366">
        <v>66.837050000000005</v>
      </c>
      <c r="M2366">
        <v>2.36349E-2</v>
      </c>
      <c r="N2366" s="49">
        <v>-8.0639999999999998E-4</v>
      </c>
      <c r="O2366" s="49">
        <v>-3.1059070000000001E-2</v>
      </c>
      <c r="P2366" s="49">
        <v>-1.33329E-2</v>
      </c>
      <c r="Q2366" s="49">
        <v>-8.0639999999999998E-4</v>
      </c>
      <c r="R2366" s="49">
        <v>1.1720100000000001E-2</v>
      </c>
      <c r="S2366" s="49">
        <v>2.944627E-2</v>
      </c>
      <c r="T2366" s="49" t="s">
        <v>92</v>
      </c>
    </row>
    <row r="2367" spans="1:20" x14ac:dyDescent="0.25">
      <c r="A2367" s="49" t="str">
        <f t="shared" si="36"/>
        <v>41850Greater Bay Area2_6Dually Enrolled</v>
      </c>
      <c r="B2367" s="7">
        <v>41850</v>
      </c>
      <c r="C2367">
        <v>6</v>
      </c>
      <c r="D2367" t="s">
        <v>10</v>
      </c>
      <c r="E2367">
        <v>0.49214390000000002</v>
      </c>
      <c r="F2367">
        <v>0.51342989000000006</v>
      </c>
      <c r="G2367">
        <v>2</v>
      </c>
      <c r="H2367" s="49">
        <v>1531.6469999999999</v>
      </c>
      <c r="I2367" s="49">
        <v>15133.196</v>
      </c>
      <c r="J2367">
        <v>63.327120000000001</v>
      </c>
      <c r="M2367">
        <v>1.6712999999999999E-2</v>
      </c>
      <c r="N2367" s="49">
        <v>-2.1285990000000001E-2</v>
      </c>
      <c r="O2367" s="49">
        <v>-4.2678630000000002E-2</v>
      </c>
      <c r="P2367" s="49">
        <v>-3.0143880000000001E-2</v>
      </c>
      <c r="Q2367" s="49">
        <v>-2.1285990000000001E-2</v>
      </c>
      <c r="R2367" s="49">
        <v>-1.2428099999999999E-2</v>
      </c>
      <c r="S2367" s="49">
        <v>1.0665E-4</v>
      </c>
      <c r="T2367" s="49" t="s">
        <v>92</v>
      </c>
    </row>
    <row r="2368" spans="1:20" x14ac:dyDescent="0.25">
      <c r="A2368" s="49" t="str">
        <f t="shared" si="36"/>
        <v>41850Greater Bay Area2_8Dually Enrolled</v>
      </c>
      <c r="B2368" s="7">
        <v>41850</v>
      </c>
      <c r="C2368">
        <v>8</v>
      </c>
      <c r="D2368" t="s">
        <v>10</v>
      </c>
      <c r="E2368">
        <v>0.62811028000000002</v>
      </c>
      <c r="F2368">
        <v>0.64583117999999995</v>
      </c>
      <c r="G2368">
        <v>2</v>
      </c>
      <c r="H2368" s="49">
        <v>1531.6469999999999</v>
      </c>
      <c r="I2368" s="49">
        <v>15133.196</v>
      </c>
      <c r="J2368">
        <v>64.056510000000003</v>
      </c>
      <c r="M2368">
        <v>2.1588599999999999E-2</v>
      </c>
      <c r="N2368" s="49">
        <v>-1.7720900000000001E-2</v>
      </c>
      <c r="O2368" s="49">
        <v>-4.5354310000000002E-2</v>
      </c>
      <c r="P2368" s="49">
        <v>-2.9162859999999999E-2</v>
      </c>
      <c r="Q2368" s="49">
        <v>-1.7720900000000001E-2</v>
      </c>
      <c r="R2368" s="49">
        <v>-6.2789400000000002E-3</v>
      </c>
      <c r="S2368" s="49">
        <v>9.9125099999999994E-3</v>
      </c>
      <c r="T2368" s="49" t="s">
        <v>92</v>
      </c>
    </row>
    <row r="2369" spans="1:20" x14ac:dyDescent="0.25">
      <c r="A2369" s="49" t="str">
        <f t="shared" si="36"/>
        <v>41850Greater Bay Area2_14Dually Enrolled</v>
      </c>
      <c r="B2369" s="7">
        <v>41850</v>
      </c>
      <c r="C2369">
        <v>14</v>
      </c>
      <c r="D2369" t="s">
        <v>10</v>
      </c>
      <c r="E2369">
        <v>1.0872814</v>
      </c>
      <c r="F2369">
        <v>1.1053426</v>
      </c>
      <c r="G2369">
        <v>2</v>
      </c>
      <c r="H2369" s="49">
        <v>1531.6469999999999</v>
      </c>
      <c r="I2369" s="49">
        <v>15133.196</v>
      </c>
      <c r="J2369">
        <v>83.116100000000003</v>
      </c>
      <c r="M2369">
        <v>5.1575599999999999E-2</v>
      </c>
      <c r="N2369" s="49">
        <v>-1.8061199999999999E-2</v>
      </c>
      <c r="O2369" s="49">
        <v>-8.4077970000000002E-2</v>
      </c>
      <c r="P2369" s="49">
        <v>-4.5396270000000002E-2</v>
      </c>
      <c r="Q2369" s="49">
        <v>-1.8061199999999999E-2</v>
      </c>
      <c r="R2369" s="49">
        <v>9.27387E-3</v>
      </c>
      <c r="S2369" s="49">
        <v>4.7955570000000003E-2</v>
      </c>
      <c r="T2369" s="49" t="s">
        <v>92</v>
      </c>
    </row>
    <row r="2370" spans="1:20" x14ac:dyDescent="0.25">
      <c r="A2370" s="49" t="str">
        <f t="shared" si="36"/>
        <v>41850Greater Bay Area2_4Dually Enrolled</v>
      </c>
      <c r="B2370" s="7">
        <v>41850</v>
      </c>
      <c r="C2370">
        <v>4</v>
      </c>
      <c r="D2370" t="s">
        <v>10</v>
      </c>
      <c r="E2370">
        <v>0.50460327000000005</v>
      </c>
      <c r="F2370">
        <v>0.51746373000000001</v>
      </c>
      <c r="G2370">
        <v>2</v>
      </c>
      <c r="H2370" s="49">
        <v>1531.6469999999999</v>
      </c>
      <c r="I2370" s="49">
        <v>15133.196</v>
      </c>
      <c r="J2370">
        <v>65.039339999999996</v>
      </c>
      <c r="M2370">
        <v>1.8811499999999998E-2</v>
      </c>
      <c r="N2370" s="49">
        <v>-1.2860460000000001E-2</v>
      </c>
      <c r="O2370" s="49">
        <v>-3.6939180000000002E-2</v>
      </c>
      <c r="P2370" s="49">
        <v>-2.2830550000000002E-2</v>
      </c>
      <c r="Q2370" s="49">
        <v>-1.2860460000000001E-2</v>
      </c>
      <c r="R2370" s="49">
        <v>-2.8903599999999998E-3</v>
      </c>
      <c r="S2370" s="49">
        <v>1.1218260000000001E-2</v>
      </c>
      <c r="T2370" s="49" t="s">
        <v>92</v>
      </c>
    </row>
    <row r="2371" spans="1:20" x14ac:dyDescent="0.25">
      <c r="A2371" s="49" t="str">
        <f t="shared" ref="A2371:A2434" si="37">CONCATENATE(B2371,D2371,G2371,"_",C2371,T2371)</f>
        <v>41850Greater Bay Area2_20Dually Enrolled</v>
      </c>
      <c r="B2371" s="7">
        <v>41850</v>
      </c>
      <c r="C2371">
        <v>20</v>
      </c>
      <c r="D2371" t="s">
        <v>10</v>
      </c>
      <c r="E2371">
        <v>1.7601772</v>
      </c>
      <c r="F2371">
        <v>1.7050189</v>
      </c>
      <c r="G2371">
        <v>2</v>
      </c>
      <c r="H2371" s="49">
        <v>1531.6469999999999</v>
      </c>
      <c r="I2371" s="49">
        <v>15133.196</v>
      </c>
      <c r="J2371">
        <v>80.453270000000003</v>
      </c>
      <c r="M2371">
        <v>6.4265900000000001E-2</v>
      </c>
      <c r="N2371" s="49">
        <v>5.51583E-2</v>
      </c>
      <c r="O2371" s="49">
        <v>-2.7102049999999999E-2</v>
      </c>
      <c r="P2371" s="49">
        <v>2.1097370000000001E-2</v>
      </c>
      <c r="Q2371" s="49">
        <v>5.51583E-2</v>
      </c>
      <c r="R2371" s="49">
        <v>8.9219229999999997E-2</v>
      </c>
      <c r="S2371" s="49">
        <v>0.13741865</v>
      </c>
      <c r="T2371" s="49" t="s">
        <v>92</v>
      </c>
    </row>
    <row r="2372" spans="1:20" x14ac:dyDescent="0.25">
      <c r="A2372" s="49" t="str">
        <f t="shared" si="37"/>
        <v>41850Greater Bay Area2_12Dually Enrolled</v>
      </c>
      <c r="B2372" s="7">
        <v>41850</v>
      </c>
      <c r="C2372">
        <v>12</v>
      </c>
      <c r="D2372" t="s">
        <v>10</v>
      </c>
      <c r="E2372">
        <v>0.84190127000000003</v>
      </c>
      <c r="F2372">
        <v>0.78852040999999995</v>
      </c>
      <c r="G2372">
        <v>2</v>
      </c>
      <c r="H2372" s="49">
        <v>1531.6469999999999</v>
      </c>
      <c r="I2372" s="49">
        <v>15133.196</v>
      </c>
      <c r="J2372">
        <v>76.455889999999997</v>
      </c>
      <c r="M2372">
        <v>3.5828800000000001E-2</v>
      </c>
      <c r="N2372" s="49">
        <v>5.3380860000000002E-2</v>
      </c>
      <c r="O2372" s="49">
        <v>7.5199999999999998E-3</v>
      </c>
      <c r="P2372" s="49">
        <v>3.4391600000000001E-2</v>
      </c>
      <c r="Q2372" s="49">
        <v>5.3380860000000002E-2</v>
      </c>
      <c r="R2372" s="49">
        <v>7.2370119999999996E-2</v>
      </c>
      <c r="S2372" s="49">
        <v>9.9241720000000005E-2</v>
      </c>
      <c r="T2372" s="49" t="s">
        <v>92</v>
      </c>
    </row>
    <row r="2373" spans="1:20" x14ac:dyDescent="0.25">
      <c r="A2373" s="49" t="str">
        <f t="shared" si="37"/>
        <v>41850Greater Bay Area2_11Dually Enrolled</v>
      </c>
      <c r="B2373" s="7">
        <v>41850</v>
      </c>
      <c r="C2373">
        <v>11</v>
      </c>
      <c r="D2373" t="s">
        <v>10</v>
      </c>
      <c r="E2373">
        <v>0.74689919999999999</v>
      </c>
      <c r="F2373">
        <v>0.71794188000000003</v>
      </c>
      <c r="G2373">
        <v>2</v>
      </c>
      <c r="H2373" s="49">
        <v>1531.6469999999999</v>
      </c>
      <c r="I2373" s="49">
        <v>15133.196</v>
      </c>
      <c r="J2373">
        <v>72.596310000000003</v>
      </c>
      <c r="M2373">
        <v>3.1309499999999997E-2</v>
      </c>
      <c r="N2373" s="49">
        <v>2.8957320000000002E-2</v>
      </c>
      <c r="O2373" s="49">
        <v>-1.111884E-2</v>
      </c>
      <c r="P2373" s="49">
        <v>1.2363280000000001E-2</v>
      </c>
      <c r="Q2373" s="49">
        <v>2.8957320000000002E-2</v>
      </c>
      <c r="R2373" s="49">
        <v>4.5551349999999997E-2</v>
      </c>
      <c r="S2373" s="49">
        <v>6.9033479999999994E-2</v>
      </c>
      <c r="T2373" s="49" t="s">
        <v>92</v>
      </c>
    </row>
    <row r="2374" spans="1:20" x14ac:dyDescent="0.25">
      <c r="A2374" s="49" t="str">
        <f t="shared" si="37"/>
        <v>41850Greater Bay Area2_5Dually Enrolled</v>
      </c>
      <c r="B2374" s="7">
        <v>41850</v>
      </c>
      <c r="C2374">
        <v>5</v>
      </c>
      <c r="D2374" t="s">
        <v>10</v>
      </c>
      <c r="E2374">
        <v>0.47664598000000002</v>
      </c>
      <c r="F2374">
        <v>0.49658005</v>
      </c>
      <c r="G2374">
        <v>2</v>
      </c>
      <c r="H2374" s="49">
        <v>1531.6469999999999</v>
      </c>
      <c r="I2374" s="49">
        <v>15133.196</v>
      </c>
      <c r="J2374">
        <v>64.040909999999997</v>
      </c>
      <c r="M2374">
        <v>1.6700199999999998E-2</v>
      </c>
      <c r="N2374" s="49">
        <v>-1.9934070000000002E-2</v>
      </c>
      <c r="O2374" s="49">
        <v>-4.1310329999999999E-2</v>
      </c>
      <c r="P2374" s="49">
        <v>-2.878518E-2</v>
      </c>
      <c r="Q2374" s="49">
        <v>-1.9934070000000002E-2</v>
      </c>
      <c r="R2374" s="49">
        <v>-1.1082959999999999E-2</v>
      </c>
      <c r="S2374" s="49">
        <v>1.4421900000000001E-3</v>
      </c>
      <c r="T2374" s="49" t="s">
        <v>92</v>
      </c>
    </row>
    <row r="2375" spans="1:20" x14ac:dyDescent="0.25">
      <c r="A2375" s="49" t="str">
        <f t="shared" si="37"/>
        <v>41850Greater Bay Area2_13Dually Enrolled</v>
      </c>
      <c r="B2375" s="7">
        <v>41850</v>
      </c>
      <c r="C2375">
        <v>13</v>
      </c>
      <c r="D2375" t="s">
        <v>10</v>
      </c>
      <c r="E2375">
        <v>0.96300222999999996</v>
      </c>
      <c r="F2375">
        <v>1.0159563</v>
      </c>
      <c r="G2375">
        <v>2</v>
      </c>
      <c r="H2375" s="49">
        <v>1531.6469999999999</v>
      </c>
      <c r="I2375" s="49">
        <v>15133.196</v>
      </c>
      <c r="J2375">
        <v>80.576490000000007</v>
      </c>
      <c r="M2375">
        <v>4.53304E-2</v>
      </c>
      <c r="N2375" s="49">
        <v>-5.2954069999999999E-2</v>
      </c>
      <c r="O2375" s="49">
        <v>-0.11097698</v>
      </c>
      <c r="P2375" s="49">
        <v>-7.6979179999999994E-2</v>
      </c>
      <c r="Q2375" s="49">
        <v>-5.2954069999999999E-2</v>
      </c>
      <c r="R2375" s="49">
        <v>-2.892896E-2</v>
      </c>
      <c r="S2375" s="49">
        <v>5.0688399999999998E-3</v>
      </c>
      <c r="T2375" s="49" t="s">
        <v>92</v>
      </c>
    </row>
    <row r="2376" spans="1:20" x14ac:dyDescent="0.25">
      <c r="A2376" s="49" t="str">
        <f t="shared" si="37"/>
        <v>41850Greater Bay Area2_7Dually Enrolled</v>
      </c>
      <c r="B2376" s="7">
        <v>41850</v>
      </c>
      <c r="C2376">
        <v>7</v>
      </c>
      <c r="D2376" t="s">
        <v>10</v>
      </c>
      <c r="E2376">
        <v>0.55505601999999998</v>
      </c>
      <c r="F2376">
        <v>0.58380136999999999</v>
      </c>
      <c r="G2376">
        <v>2</v>
      </c>
      <c r="H2376" s="49">
        <v>1531.6469999999999</v>
      </c>
      <c r="I2376" s="49">
        <v>15133.196</v>
      </c>
      <c r="J2376">
        <v>63.101570000000002</v>
      </c>
      <c r="M2376">
        <v>1.9357900000000001E-2</v>
      </c>
      <c r="N2376" s="49">
        <v>-2.8745349999999999E-2</v>
      </c>
      <c r="O2376" s="49">
        <v>-5.3523460000000002E-2</v>
      </c>
      <c r="P2376" s="49">
        <v>-3.9005039999999998E-2</v>
      </c>
      <c r="Q2376" s="49">
        <v>-2.8745349999999999E-2</v>
      </c>
      <c r="R2376" s="49">
        <v>-1.8485660000000001E-2</v>
      </c>
      <c r="S2376" s="49">
        <v>-3.9672400000000003E-3</v>
      </c>
      <c r="T2376" s="49" t="s">
        <v>92</v>
      </c>
    </row>
    <row r="2377" spans="1:20" x14ac:dyDescent="0.25">
      <c r="A2377" s="49" t="str">
        <f t="shared" si="37"/>
        <v>41850Greater Bay Area2_1Dually Enrolled</v>
      </c>
      <c r="B2377" s="7">
        <v>41850</v>
      </c>
      <c r="C2377">
        <v>1</v>
      </c>
      <c r="D2377" t="s">
        <v>10</v>
      </c>
      <c r="E2377">
        <v>0.75699928000000005</v>
      </c>
      <c r="F2377">
        <v>0.76851782999999996</v>
      </c>
      <c r="G2377">
        <v>2</v>
      </c>
      <c r="H2377" s="49">
        <v>1531.6469999999999</v>
      </c>
      <c r="I2377" s="49">
        <v>15133.196</v>
      </c>
      <c r="J2377">
        <v>69.058260000000004</v>
      </c>
      <c r="M2377">
        <v>3.1799099999999997E-2</v>
      </c>
      <c r="N2377" s="49">
        <v>-1.1518550000000001E-2</v>
      </c>
      <c r="O2377" s="49">
        <v>-5.2221400000000001E-2</v>
      </c>
      <c r="P2377" s="49">
        <v>-2.8372069999999999E-2</v>
      </c>
      <c r="Q2377" s="49">
        <v>-1.1518550000000001E-2</v>
      </c>
      <c r="R2377" s="49">
        <v>5.3349699999999996E-3</v>
      </c>
      <c r="S2377" s="49">
        <v>2.91843E-2</v>
      </c>
      <c r="T2377" s="49" t="s">
        <v>92</v>
      </c>
    </row>
    <row r="2378" spans="1:20" x14ac:dyDescent="0.25">
      <c r="A2378" s="49" t="str">
        <f t="shared" si="37"/>
        <v>41850Greater Bay Area3_24Dually Enrolled</v>
      </c>
      <c r="B2378" s="7">
        <v>41850</v>
      </c>
      <c r="C2378">
        <v>24</v>
      </c>
      <c r="D2378" t="s">
        <v>10</v>
      </c>
      <c r="E2378">
        <v>0.97499210999999997</v>
      </c>
      <c r="F2378">
        <v>0.9438706</v>
      </c>
      <c r="G2378">
        <v>3</v>
      </c>
      <c r="H2378" s="49">
        <v>1545.7449999999999</v>
      </c>
      <c r="I2378" s="49">
        <v>15133.196</v>
      </c>
      <c r="J2378">
        <v>67.861819999999994</v>
      </c>
      <c r="M2378">
        <v>3.94686E-2</v>
      </c>
      <c r="N2378" s="49">
        <v>3.1121510000000002E-2</v>
      </c>
      <c r="O2378" s="49">
        <v>-1.93983E-2</v>
      </c>
      <c r="P2378" s="49">
        <v>1.0203149999999999E-2</v>
      </c>
      <c r="Q2378" s="49">
        <v>3.1121510000000002E-2</v>
      </c>
      <c r="R2378" s="49">
        <v>5.2039870000000002E-2</v>
      </c>
      <c r="S2378" s="49">
        <v>8.1641320000000003E-2</v>
      </c>
      <c r="T2378" s="49" t="s">
        <v>92</v>
      </c>
    </row>
    <row r="2379" spans="1:20" x14ac:dyDescent="0.25">
      <c r="A2379" s="49" t="str">
        <f t="shared" si="37"/>
        <v>41850Greater Bay Area3_11Dually Enrolled</v>
      </c>
      <c r="B2379" s="7">
        <v>41850</v>
      </c>
      <c r="C2379">
        <v>11</v>
      </c>
      <c r="D2379" t="s">
        <v>10</v>
      </c>
      <c r="E2379">
        <v>0.74689919999999999</v>
      </c>
      <c r="F2379">
        <v>0.76167925000000003</v>
      </c>
      <c r="G2379">
        <v>3</v>
      </c>
      <c r="H2379" s="49">
        <v>1545.7449999999999</v>
      </c>
      <c r="I2379" s="49">
        <v>15133.196</v>
      </c>
      <c r="J2379">
        <v>72.596310000000003</v>
      </c>
      <c r="M2379">
        <v>3.2583000000000001E-2</v>
      </c>
      <c r="N2379" s="49">
        <v>-1.4780049999999999E-2</v>
      </c>
      <c r="O2379" s="49">
        <v>-5.6486290000000001E-2</v>
      </c>
      <c r="P2379" s="49">
        <v>-3.2049040000000001E-2</v>
      </c>
      <c r="Q2379" s="49">
        <v>-1.4780049999999999E-2</v>
      </c>
      <c r="R2379" s="49">
        <v>2.4889399999999998E-3</v>
      </c>
      <c r="S2379" s="49">
        <v>2.6926189999999999E-2</v>
      </c>
      <c r="T2379" s="49" t="s">
        <v>92</v>
      </c>
    </row>
    <row r="2380" spans="1:20" x14ac:dyDescent="0.25">
      <c r="A2380" s="49" t="str">
        <f t="shared" si="37"/>
        <v>41850Greater Bay Area3_12Dually Enrolled</v>
      </c>
      <c r="B2380" s="7">
        <v>41850</v>
      </c>
      <c r="C2380">
        <v>12</v>
      </c>
      <c r="D2380" t="s">
        <v>10</v>
      </c>
      <c r="E2380">
        <v>0.84190127000000003</v>
      </c>
      <c r="F2380">
        <v>0.81267427000000003</v>
      </c>
      <c r="G2380">
        <v>3</v>
      </c>
      <c r="H2380" s="49">
        <v>1545.7449999999999</v>
      </c>
      <c r="I2380" s="49">
        <v>15133.196</v>
      </c>
      <c r="J2380">
        <v>76.455889999999997</v>
      </c>
      <c r="M2380">
        <v>3.6830300000000003E-2</v>
      </c>
      <c r="N2380" s="49">
        <v>2.9227E-2</v>
      </c>
      <c r="O2380" s="49">
        <v>-1.7915779999999999E-2</v>
      </c>
      <c r="P2380" s="49">
        <v>9.7069400000000007E-3</v>
      </c>
      <c r="Q2380" s="49">
        <v>2.9227E-2</v>
      </c>
      <c r="R2380" s="49">
        <v>4.8747060000000002E-2</v>
      </c>
      <c r="S2380" s="49">
        <v>7.6369779999999998E-2</v>
      </c>
      <c r="T2380" s="49" t="s">
        <v>92</v>
      </c>
    </row>
    <row r="2381" spans="1:20" x14ac:dyDescent="0.25">
      <c r="A2381" s="49" t="str">
        <f t="shared" si="37"/>
        <v>41850Greater Bay Area3_18Dually Enrolled</v>
      </c>
      <c r="B2381" s="7">
        <v>41850</v>
      </c>
      <c r="C2381">
        <v>18</v>
      </c>
      <c r="D2381" t="s">
        <v>10</v>
      </c>
      <c r="E2381">
        <v>1.8047555</v>
      </c>
      <c r="F2381">
        <v>1.7418632000000001</v>
      </c>
      <c r="G2381">
        <v>3</v>
      </c>
      <c r="H2381" s="49">
        <v>1545.7449999999999</v>
      </c>
      <c r="I2381" s="49">
        <v>15133.196</v>
      </c>
      <c r="J2381">
        <v>86.635630000000006</v>
      </c>
      <c r="M2381">
        <v>7.1076299999999995E-2</v>
      </c>
      <c r="N2381" s="49">
        <v>6.2892299999999998E-2</v>
      </c>
      <c r="O2381" s="49">
        <v>-2.808536E-2</v>
      </c>
      <c r="P2381" s="49">
        <v>2.5221859999999999E-2</v>
      </c>
      <c r="Q2381" s="49">
        <v>6.2892299999999998E-2</v>
      </c>
      <c r="R2381" s="49">
        <v>0.10056274</v>
      </c>
      <c r="S2381" s="49">
        <v>0.15386996</v>
      </c>
      <c r="T2381" s="49" t="s">
        <v>92</v>
      </c>
    </row>
    <row r="2382" spans="1:20" x14ac:dyDescent="0.25">
      <c r="A2382" s="49" t="str">
        <f t="shared" si="37"/>
        <v>41850Greater Bay Area3_3Dually Enrolled</v>
      </c>
      <c r="B2382" s="7">
        <v>41850</v>
      </c>
      <c r="C2382">
        <v>3</v>
      </c>
      <c r="D2382" t="s">
        <v>10</v>
      </c>
      <c r="E2382">
        <v>0.56194907999999999</v>
      </c>
      <c r="F2382">
        <v>0.54134567</v>
      </c>
      <c r="G2382">
        <v>3</v>
      </c>
      <c r="H2382" s="49">
        <v>1545.7449999999999</v>
      </c>
      <c r="I2382" s="49">
        <v>15133.196</v>
      </c>
      <c r="J2382">
        <v>65.704729999999998</v>
      </c>
      <c r="M2382">
        <v>2.2389599999999999E-2</v>
      </c>
      <c r="N2382" s="49">
        <v>2.0603409999999999E-2</v>
      </c>
      <c r="O2382" s="49">
        <v>-8.0552799999999997E-3</v>
      </c>
      <c r="P2382" s="49">
        <v>8.7369200000000004E-3</v>
      </c>
      <c r="Q2382" s="49">
        <v>2.0603409999999999E-2</v>
      </c>
      <c r="R2382" s="49">
        <v>3.2469900000000003E-2</v>
      </c>
      <c r="S2382" s="49">
        <v>4.9262100000000003E-2</v>
      </c>
      <c r="T2382" s="49" t="s">
        <v>92</v>
      </c>
    </row>
    <row r="2383" spans="1:20" x14ac:dyDescent="0.25">
      <c r="A2383" s="49" t="str">
        <f t="shared" si="37"/>
        <v>41850Greater Bay Area3_2Dually Enrolled</v>
      </c>
      <c r="B2383" s="7">
        <v>41850</v>
      </c>
      <c r="C2383">
        <v>2</v>
      </c>
      <c r="D2383" t="s">
        <v>10</v>
      </c>
      <c r="E2383">
        <v>0.63609610000000005</v>
      </c>
      <c r="F2383">
        <v>0.62122396999999996</v>
      </c>
      <c r="G2383">
        <v>3</v>
      </c>
      <c r="H2383" s="49">
        <v>1545.7449999999999</v>
      </c>
      <c r="I2383" s="49">
        <v>15133.196</v>
      </c>
      <c r="J2383">
        <v>67.420689999999993</v>
      </c>
      <c r="M2383">
        <v>2.6655999999999999E-2</v>
      </c>
      <c r="N2383" s="49">
        <v>1.4872130000000001E-2</v>
      </c>
      <c r="O2383" s="49">
        <v>-1.9247549999999999E-2</v>
      </c>
      <c r="P2383" s="49">
        <v>7.4445000000000002E-4</v>
      </c>
      <c r="Q2383" s="49">
        <v>1.4872130000000001E-2</v>
      </c>
      <c r="R2383" s="49">
        <v>2.8999810000000001E-2</v>
      </c>
      <c r="S2383" s="49">
        <v>4.8991809999999997E-2</v>
      </c>
      <c r="T2383" s="49" t="s">
        <v>92</v>
      </c>
    </row>
    <row r="2384" spans="1:20" x14ac:dyDescent="0.25">
      <c r="A2384" s="49" t="str">
        <f t="shared" si="37"/>
        <v>41850Greater Bay Area3_1Dually Enrolled</v>
      </c>
      <c r="B2384" s="7">
        <v>41850</v>
      </c>
      <c r="C2384">
        <v>1</v>
      </c>
      <c r="D2384" t="s">
        <v>10</v>
      </c>
      <c r="E2384">
        <v>0.75699928000000005</v>
      </c>
      <c r="F2384">
        <v>0.74216890999999996</v>
      </c>
      <c r="G2384">
        <v>3</v>
      </c>
      <c r="H2384" s="49">
        <v>1545.7449999999999</v>
      </c>
      <c r="I2384" s="49">
        <v>15133.196</v>
      </c>
      <c r="J2384">
        <v>69.058260000000004</v>
      </c>
      <c r="M2384">
        <v>3.1804300000000001E-2</v>
      </c>
      <c r="N2384" s="49">
        <v>1.4830370000000001E-2</v>
      </c>
      <c r="O2384" s="49">
        <v>-2.587913E-2</v>
      </c>
      <c r="P2384" s="49">
        <v>-2.0259100000000001E-3</v>
      </c>
      <c r="Q2384" s="49">
        <v>1.4830370000000001E-2</v>
      </c>
      <c r="R2384" s="49">
        <v>3.1686649999999997E-2</v>
      </c>
      <c r="S2384" s="49">
        <v>5.5539869999999998E-2</v>
      </c>
      <c r="T2384" s="49" t="s">
        <v>92</v>
      </c>
    </row>
    <row r="2385" spans="1:20" x14ac:dyDescent="0.25">
      <c r="A2385" s="49" t="str">
        <f t="shared" si="37"/>
        <v>41850Greater Bay Area3_7Dually Enrolled</v>
      </c>
      <c r="B2385" s="7">
        <v>41850</v>
      </c>
      <c r="C2385">
        <v>7</v>
      </c>
      <c r="D2385" t="s">
        <v>10</v>
      </c>
      <c r="E2385">
        <v>0.55505601999999998</v>
      </c>
      <c r="F2385">
        <v>0.55198599999999998</v>
      </c>
      <c r="G2385">
        <v>3</v>
      </c>
      <c r="H2385" s="49">
        <v>1545.7449999999999</v>
      </c>
      <c r="I2385" s="49">
        <v>15133.196</v>
      </c>
      <c r="J2385">
        <v>63.101570000000002</v>
      </c>
      <c r="M2385">
        <v>1.83503E-2</v>
      </c>
      <c r="N2385" s="49">
        <v>3.0700200000000001E-3</v>
      </c>
      <c r="O2385" s="49">
        <v>-2.041836E-2</v>
      </c>
      <c r="P2385" s="49">
        <v>-6.65564E-3</v>
      </c>
      <c r="Q2385" s="49">
        <v>3.0700200000000001E-3</v>
      </c>
      <c r="R2385" s="49">
        <v>1.279568E-2</v>
      </c>
      <c r="S2385" s="49">
        <v>2.6558399999999999E-2</v>
      </c>
      <c r="T2385" s="49" t="s">
        <v>92</v>
      </c>
    </row>
    <row r="2386" spans="1:20" x14ac:dyDescent="0.25">
      <c r="A2386" s="49" t="str">
        <f t="shared" si="37"/>
        <v>41850Greater Bay Area3_20Dually Enrolled</v>
      </c>
      <c r="B2386" s="7">
        <v>41850</v>
      </c>
      <c r="C2386">
        <v>20</v>
      </c>
      <c r="D2386" t="s">
        <v>10</v>
      </c>
      <c r="E2386">
        <v>1.7601772</v>
      </c>
      <c r="F2386">
        <v>1.7553117</v>
      </c>
      <c r="G2386">
        <v>3</v>
      </c>
      <c r="H2386" s="49">
        <v>1545.7449999999999</v>
      </c>
      <c r="I2386" s="49">
        <v>15133.196</v>
      </c>
      <c r="J2386">
        <v>80.453270000000003</v>
      </c>
      <c r="M2386">
        <v>6.4439399999999994E-2</v>
      </c>
      <c r="N2386" s="49">
        <v>4.8655E-3</v>
      </c>
      <c r="O2386" s="49">
        <v>-7.7616930000000001E-2</v>
      </c>
      <c r="P2386" s="49">
        <v>-2.9287379999999998E-2</v>
      </c>
      <c r="Q2386" s="49">
        <v>4.8655E-3</v>
      </c>
      <c r="R2386" s="49">
        <v>3.9018379999999998E-2</v>
      </c>
      <c r="S2386" s="49">
        <v>8.7347930000000004E-2</v>
      </c>
      <c r="T2386" s="49" t="s">
        <v>92</v>
      </c>
    </row>
    <row r="2387" spans="1:20" x14ac:dyDescent="0.25">
      <c r="A2387" s="49" t="str">
        <f t="shared" si="37"/>
        <v>41850Greater Bay Area3_10Dually Enrolled</v>
      </c>
      <c r="B2387" s="7">
        <v>41850</v>
      </c>
      <c r="C2387">
        <v>10</v>
      </c>
      <c r="D2387" t="s">
        <v>10</v>
      </c>
      <c r="E2387">
        <v>0.69734700999999999</v>
      </c>
      <c r="F2387">
        <v>0.71325974999999997</v>
      </c>
      <c r="G2387">
        <v>3</v>
      </c>
      <c r="H2387" s="49">
        <v>1545.7449999999999</v>
      </c>
      <c r="I2387" s="49">
        <v>15133.196</v>
      </c>
      <c r="J2387">
        <v>70.088549999999998</v>
      </c>
      <c r="M2387">
        <v>2.8710400000000001E-2</v>
      </c>
      <c r="N2387" s="49">
        <v>-1.5912740000000002E-2</v>
      </c>
      <c r="O2387" s="49">
        <v>-5.2662050000000002E-2</v>
      </c>
      <c r="P2387" s="49">
        <v>-3.1129250000000001E-2</v>
      </c>
      <c r="Q2387" s="49">
        <v>-1.5912740000000002E-2</v>
      </c>
      <c r="R2387" s="49">
        <v>-6.9623000000000005E-4</v>
      </c>
      <c r="S2387" s="49">
        <v>2.0836569999999999E-2</v>
      </c>
      <c r="T2387" s="49" t="s">
        <v>92</v>
      </c>
    </row>
    <row r="2388" spans="1:20" x14ac:dyDescent="0.25">
      <c r="A2388" s="49" t="str">
        <f t="shared" si="37"/>
        <v>41850Greater Bay Area3_4Dually Enrolled</v>
      </c>
      <c r="B2388" s="7">
        <v>41850</v>
      </c>
      <c r="C2388">
        <v>4</v>
      </c>
      <c r="D2388" t="s">
        <v>10</v>
      </c>
      <c r="E2388">
        <v>0.50460327000000005</v>
      </c>
      <c r="F2388">
        <v>0.49022419</v>
      </c>
      <c r="G2388">
        <v>3</v>
      </c>
      <c r="H2388" s="49">
        <v>1545.7449999999999</v>
      </c>
      <c r="I2388" s="49">
        <v>15133.196</v>
      </c>
      <c r="J2388">
        <v>65.039339999999996</v>
      </c>
      <c r="M2388">
        <v>1.84175E-2</v>
      </c>
      <c r="N2388" s="49">
        <v>1.4379080000000001E-2</v>
      </c>
      <c r="O2388" s="49">
        <v>-9.1953199999999999E-3</v>
      </c>
      <c r="P2388" s="49">
        <v>4.61781E-3</v>
      </c>
      <c r="Q2388" s="49">
        <v>1.4379080000000001E-2</v>
      </c>
      <c r="R2388" s="49">
        <v>2.414036E-2</v>
      </c>
      <c r="S2388" s="49">
        <v>3.7953479999999998E-2</v>
      </c>
      <c r="T2388" s="49" t="s">
        <v>92</v>
      </c>
    </row>
    <row r="2389" spans="1:20" x14ac:dyDescent="0.25">
      <c r="A2389" s="49" t="str">
        <f t="shared" si="37"/>
        <v>41850Greater Bay Area3_15Dually Enrolled</v>
      </c>
      <c r="B2389" s="7">
        <v>41850</v>
      </c>
      <c r="C2389">
        <v>15</v>
      </c>
      <c r="D2389" t="s">
        <v>10</v>
      </c>
      <c r="E2389">
        <v>1.2304299999999999</v>
      </c>
      <c r="F2389">
        <v>1.2726997</v>
      </c>
      <c r="G2389">
        <v>3</v>
      </c>
      <c r="H2389" s="49">
        <v>1545.7449999999999</v>
      </c>
      <c r="I2389" s="49">
        <v>15133.196</v>
      </c>
      <c r="J2389">
        <v>85.551720000000003</v>
      </c>
      <c r="M2389">
        <v>5.6822400000000002E-2</v>
      </c>
      <c r="N2389" s="49">
        <v>-4.22697E-2</v>
      </c>
      <c r="O2389" s="49">
        <v>-0.11500237000000001</v>
      </c>
      <c r="P2389" s="49">
        <v>-7.2385569999999996E-2</v>
      </c>
      <c r="Q2389" s="49">
        <v>-4.22697E-2</v>
      </c>
      <c r="R2389" s="49">
        <v>-1.2153829999999999E-2</v>
      </c>
      <c r="S2389" s="49">
        <v>3.0462969999999999E-2</v>
      </c>
      <c r="T2389" s="49" t="s">
        <v>92</v>
      </c>
    </row>
    <row r="2390" spans="1:20" x14ac:dyDescent="0.25">
      <c r="A2390" s="49" t="str">
        <f t="shared" si="37"/>
        <v>41850Greater Bay Area3_14Dually Enrolled</v>
      </c>
      <c r="B2390" s="7">
        <v>41850</v>
      </c>
      <c r="C2390">
        <v>14</v>
      </c>
      <c r="D2390" t="s">
        <v>10</v>
      </c>
      <c r="E2390">
        <v>1.0872814</v>
      </c>
      <c r="F2390">
        <v>1.1295461</v>
      </c>
      <c r="G2390">
        <v>3</v>
      </c>
      <c r="H2390" s="49">
        <v>1545.7449999999999</v>
      </c>
      <c r="I2390" s="49">
        <v>15133.196</v>
      </c>
      <c r="J2390">
        <v>83.116100000000003</v>
      </c>
      <c r="M2390">
        <v>5.0874900000000001E-2</v>
      </c>
      <c r="N2390" s="49">
        <v>-4.2264700000000002E-2</v>
      </c>
      <c r="O2390" s="49">
        <v>-0.10738457</v>
      </c>
      <c r="P2390" s="49">
        <v>-6.9228399999999995E-2</v>
      </c>
      <c r="Q2390" s="49">
        <v>-4.2264700000000002E-2</v>
      </c>
      <c r="R2390" s="49">
        <v>-1.5301E-2</v>
      </c>
      <c r="S2390" s="49">
        <v>2.2855170000000001E-2</v>
      </c>
      <c r="T2390" s="49" t="s">
        <v>92</v>
      </c>
    </row>
    <row r="2391" spans="1:20" x14ac:dyDescent="0.25">
      <c r="A2391" s="49" t="str">
        <f t="shared" si="37"/>
        <v>41850Greater Bay Area3_13Dually Enrolled</v>
      </c>
      <c r="B2391" s="7">
        <v>41850</v>
      </c>
      <c r="C2391">
        <v>13</v>
      </c>
      <c r="D2391" t="s">
        <v>10</v>
      </c>
      <c r="E2391">
        <v>0.96300222999999996</v>
      </c>
      <c r="F2391">
        <v>0.87199391999999998</v>
      </c>
      <c r="G2391">
        <v>3</v>
      </c>
      <c r="H2391" s="49">
        <v>1545.7449999999999</v>
      </c>
      <c r="I2391" s="49">
        <v>15133.196</v>
      </c>
      <c r="J2391">
        <v>80.576490000000007</v>
      </c>
      <c r="M2391">
        <v>4.0394399999999997E-2</v>
      </c>
      <c r="N2391" s="49">
        <v>9.1008309999999995E-2</v>
      </c>
      <c r="O2391" s="49">
        <v>3.9303480000000002E-2</v>
      </c>
      <c r="P2391" s="49">
        <v>6.9599279999999999E-2</v>
      </c>
      <c r="Q2391" s="49">
        <v>9.1008309999999995E-2</v>
      </c>
      <c r="R2391" s="49">
        <v>0.11241734</v>
      </c>
      <c r="S2391" s="49">
        <v>0.14271313999999999</v>
      </c>
      <c r="T2391" s="49" t="s">
        <v>92</v>
      </c>
    </row>
    <row r="2392" spans="1:20" x14ac:dyDescent="0.25">
      <c r="A2392" s="49" t="str">
        <f t="shared" si="37"/>
        <v>41850Greater Bay Area3_19Dually Enrolled</v>
      </c>
      <c r="B2392" s="7">
        <v>41850</v>
      </c>
      <c r="C2392">
        <v>19</v>
      </c>
      <c r="D2392" t="s">
        <v>10</v>
      </c>
      <c r="E2392">
        <v>1.8522061000000001</v>
      </c>
      <c r="F2392">
        <v>1.7879339000000001</v>
      </c>
      <c r="G2392">
        <v>3</v>
      </c>
      <c r="H2392" s="49">
        <v>1545.7449999999999</v>
      </c>
      <c r="I2392" s="49">
        <v>15133.196</v>
      </c>
      <c r="J2392">
        <v>84.769390000000001</v>
      </c>
      <c r="M2392">
        <v>6.8923499999999999E-2</v>
      </c>
      <c r="N2392" s="49">
        <v>6.4272200000000002E-2</v>
      </c>
      <c r="O2392" s="49">
        <v>-2.394988E-2</v>
      </c>
      <c r="P2392" s="49">
        <v>2.7742739999999998E-2</v>
      </c>
      <c r="Q2392" s="49">
        <v>6.4272200000000002E-2</v>
      </c>
      <c r="R2392" s="49">
        <v>0.10080166</v>
      </c>
      <c r="S2392" s="49">
        <v>0.15249428000000001</v>
      </c>
      <c r="T2392" s="49" t="s">
        <v>92</v>
      </c>
    </row>
    <row r="2393" spans="1:20" x14ac:dyDescent="0.25">
      <c r="A2393" s="49" t="str">
        <f t="shared" si="37"/>
        <v>41850Greater Bay Area3_16Dually Enrolled</v>
      </c>
      <c r="B2393" s="7">
        <v>41850</v>
      </c>
      <c r="C2393">
        <v>16</v>
      </c>
      <c r="D2393" t="s">
        <v>10</v>
      </c>
      <c r="E2393">
        <v>1.4489513999999999</v>
      </c>
      <c r="F2393">
        <v>1.44696</v>
      </c>
      <c r="G2393">
        <v>3</v>
      </c>
      <c r="H2393" s="49">
        <v>1545.7449999999999</v>
      </c>
      <c r="I2393" s="49">
        <v>15133.196</v>
      </c>
      <c r="J2393">
        <v>88.638940000000005</v>
      </c>
      <c r="M2393">
        <v>6.42041E-2</v>
      </c>
      <c r="N2393" s="49">
        <v>1.9913999999999999E-3</v>
      </c>
      <c r="O2393" s="49">
        <v>-8.0189849999999993E-2</v>
      </c>
      <c r="P2393" s="49">
        <v>-3.2036769999999999E-2</v>
      </c>
      <c r="Q2393" s="49">
        <v>1.9913999999999999E-3</v>
      </c>
      <c r="R2393" s="49">
        <v>3.6019570000000001E-2</v>
      </c>
      <c r="S2393" s="49">
        <v>8.4172650000000002E-2</v>
      </c>
      <c r="T2393" s="49" t="s">
        <v>92</v>
      </c>
    </row>
    <row r="2394" spans="1:20" x14ac:dyDescent="0.25">
      <c r="A2394" s="49" t="str">
        <f t="shared" si="37"/>
        <v>41850Greater Bay Area3_9Dually Enrolled</v>
      </c>
      <c r="B2394" s="7">
        <v>41850</v>
      </c>
      <c r="C2394">
        <v>9</v>
      </c>
      <c r="D2394" t="s">
        <v>10</v>
      </c>
      <c r="E2394">
        <v>0.65358351000000003</v>
      </c>
      <c r="F2394">
        <v>0.67537793000000002</v>
      </c>
      <c r="G2394">
        <v>3</v>
      </c>
      <c r="H2394" s="49">
        <v>1545.7449999999999</v>
      </c>
      <c r="I2394" s="49">
        <v>15133.196</v>
      </c>
      <c r="J2394">
        <v>66.837050000000005</v>
      </c>
      <c r="M2394">
        <v>2.4491800000000001E-2</v>
      </c>
      <c r="N2394" s="49">
        <v>-2.1794419999999998E-2</v>
      </c>
      <c r="O2394" s="49">
        <v>-5.3143919999999997E-2</v>
      </c>
      <c r="P2394" s="49">
        <v>-3.4775069999999998E-2</v>
      </c>
      <c r="Q2394" s="49">
        <v>-2.1794419999999998E-2</v>
      </c>
      <c r="R2394" s="49">
        <v>-8.8137700000000003E-3</v>
      </c>
      <c r="S2394" s="49">
        <v>9.5550800000000005E-3</v>
      </c>
      <c r="T2394" s="49" t="s">
        <v>92</v>
      </c>
    </row>
    <row r="2395" spans="1:20" x14ac:dyDescent="0.25">
      <c r="A2395" s="49" t="str">
        <f t="shared" si="37"/>
        <v>41850Greater Bay Area3_17Dually Enrolled</v>
      </c>
      <c r="B2395" s="7">
        <v>41850</v>
      </c>
      <c r="C2395">
        <v>17</v>
      </c>
      <c r="D2395" t="s">
        <v>10</v>
      </c>
      <c r="E2395">
        <v>1.6249388</v>
      </c>
      <c r="F2395">
        <v>1.6186518999999999</v>
      </c>
      <c r="G2395">
        <v>3</v>
      </c>
      <c r="H2395" s="49">
        <v>1545.7449999999999</v>
      </c>
      <c r="I2395" s="49">
        <v>15133.196</v>
      </c>
      <c r="J2395">
        <v>88.2547</v>
      </c>
      <c r="M2395">
        <v>6.8421099999999999E-2</v>
      </c>
      <c r="N2395" s="49">
        <v>6.2868999999999998E-3</v>
      </c>
      <c r="O2395" s="49">
        <v>-8.1292110000000001E-2</v>
      </c>
      <c r="P2395" s="49">
        <v>-2.9976280000000001E-2</v>
      </c>
      <c r="Q2395" s="49">
        <v>6.2868999999999998E-3</v>
      </c>
      <c r="R2395" s="49">
        <v>4.2550079999999997E-2</v>
      </c>
      <c r="S2395" s="49">
        <v>9.3865909999999997E-2</v>
      </c>
      <c r="T2395" s="49" t="s">
        <v>92</v>
      </c>
    </row>
    <row r="2396" spans="1:20" x14ac:dyDescent="0.25">
      <c r="A2396" s="49" t="str">
        <f t="shared" si="37"/>
        <v>41850Greater Bay Area3_23Dually Enrolled</v>
      </c>
      <c r="B2396" s="7">
        <v>41850</v>
      </c>
      <c r="C2396">
        <v>23</v>
      </c>
      <c r="D2396" t="s">
        <v>10</v>
      </c>
      <c r="E2396">
        <v>1.2708170000000001</v>
      </c>
      <c r="F2396">
        <v>1.2413118999999999</v>
      </c>
      <c r="G2396">
        <v>3</v>
      </c>
      <c r="H2396" s="49">
        <v>1545.7449999999999</v>
      </c>
      <c r="I2396" s="49">
        <v>15133.196</v>
      </c>
      <c r="J2396">
        <v>70.147270000000006</v>
      </c>
      <c r="M2396">
        <v>4.7830600000000001E-2</v>
      </c>
      <c r="N2396" s="49">
        <v>2.9505099999999999E-2</v>
      </c>
      <c r="O2396" s="49">
        <v>-3.1718070000000001E-2</v>
      </c>
      <c r="P2396" s="49">
        <v>4.1548799999999997E-3</v>
      </c>
      <c r="Q2396" s="49">
        <v>2.9505099999999999E-2</v>
      </c>
      <c r="R2396" s="49">
        <v>5.4855319999999999E-2</v>
      </c>
      <c r="S2396" s="49">
        <v>9.072827E-2</v>
      </c>
      <c r="T2396" s="49" t="s">
        <v>92</v>
      </c>
    </row>
    <row r="2397" spans="1:20" x14ac:dyDescent="0.25">
      <c r="A2397" s="49" t="str">
        <f t="shared" si="37"/>
        <v>41850Greater Bay Area3_21Dually Enrolled</v>
      </c>
      <c r="B2397" s="7">
        <v>41850</v>
      </c>
      <c r="C2397">
        <v>21</v>
      </c>
      <c r="D2397" t="s">
        <v>10</v>
      </c>
      <c r="E2397">
        <v>1.6612963999999999</v>
      </c>
      <c r="F2397">
        <v>1.6515759000000001</v>
      </c>
      <c r="G2397">
        <v>3</v>
      </c>
      <c r="H2397" s="49">
        <v>1545.7449999999999</v>
      </c>
      <c r="I2397" s="49">
        <v>15133.196</v>
      </c>
      <c r="J2397">
        <v>75.296710000000004</v>
      </c>
      <c r="M2397">
        <v>6.0156300000000003E-2</v>
      </c>
      <c r="N2397" s="49">
        <v>9.7205E-3</v>
      </c>
      <c r="O2397" s="49">
        <v>-6.7279560000000002E-2</v>
      </c>
      <c r="P2397" s="49">
        <v>-2.2162339999999999E-2</v>
      </c>
      <c r="Q2397" s="49">
        <v>9.7205E-3</v>
      </c>
      <c r="R2397" s="49">
        <v>4.1603340000000003E-2</v>
      </c>
      <c r="S2397" s="49">
        <v>8.6720560000000002E-2</v>
      </c>
      <c r="T2397" s="49" t="s">
        <v>92</v>
      </c>
    </row>
    <row r="2398" spans="1:20" x14ac:dyDescent="0.25">
      <c r="A2398" s="49" t="str">
        <f t="shared" si="37"/>
        <v>41850Greater Bay Area3_6Dually Enrolled</v>
      </c>
      <c r="B2398" s="7">
        <v>41850</v>
      </c>
      <c r="C2398">
        <v>6</v>
      </c>
      <c r="D2398" t="s">
        <v>10</v>
      </c>
      <c r="E2398">
        <v>0.49214390000000002</v>
      </c>
      <c r="F2398">
        <v>0.49895571999999999</v>
      </c>
      <c r="G2398">
        <v>3</v>
      </c>
      <c r="H2398" s="49">
        <v>1545.7449999999999</v>
      </c>
      <c r="I2398" s="49">
        <v>15133.196</v>
      </c>
      <c r="J2398">
        <v>63.327120000000001</v>
      </c>
      <c r="M2398">
        <v>1.64593E-2</v>
      </c>
      <c r="N2398" s="49">
        <v>-6.8118199999999997E-3</v>
      </c>
      <c r="O2398" s="49">
        <v>-2.787972E-2</v>
      </c>
      <c r="P2398" s="49">
        <v>-1.553525E-2</v>
      </c>
      <c r="Q2398" s="49">
        <v>-6.8118199999999997E-3</v>
      </c>
      <c r="R2398" s="49">
        <v>1.91161E-3</v>
      </c>
      <c r="S2398" s="49">
        <v>1.4256080000000001E-2</v>
      </c>
      <c r="T2398" s="49" t="s">
        <v>92</v>
      </c>
    </row>
    <row r="2399" spans="1:20" x14ac:dyDescent="0.25">
      <c r="A2399" s="49" t="str">
        <f t="shared" si="37"/>
        <v>41850Greater Bay Area3_22Dually Enrolled</v>
      </c>
      <c r="B2399" s="7">
        <v>41850</v>
      </c>
      <c r="C2399">
        <v>22</v>
      </c>
      <c r="D2399" t="s">
        <v>10</v>
      </c>
      <c r="E2399">
        <v>1.5544997</v>
      </c>
      <c r="F2399">
        <v>1.5362711</v>
      </c>
      <c r="G2399">
        <v>3</v>
      </c>
      <c r="H2399" s="49">
        <v>1545.7449999999999</v>
      </c>
      <c r="I2399" s="49">
        <v>15133.196</v>
      </c>
      <c r="J2399">
        <v>72.271330000000006</v>
      </c>
      <c r="M2399">
        <v>5.5703500000000003E-2</v>
      </c>
      <c r="N2399" s="49">
        <v>1.8228600000000001E-2</v>
      </c>
      <c r="O2399" s="49">
        <v>-5.3071880000000002E-2</v>
      </c>
      <c r="P2399" s="49">
        <v>-1.129425E-2</v>
      </c>
      <c r="Q2399" s="49">
        <v>1.8228600000000001E-2</v>
      </c>
      <c r="R2399" s="49">
        <v>4.7751460000000003E-2</v>
      </c>
      <c r="S2399" s="49">
        <v>8.9529079999999997E-2</v>
      </c>
      <c r="T2399" s="49" t="s">
        <v>92</v>
      </c>
    </row>
    <row r="2400" spans="1:20" x14ac:dyDescent="0.25">
      <c r="A2400" s="49" t="str">
        <f t="shared" si="37"/>
        <v>41850Greater Bay Area3_5Dually Enrolled</v>
      </c>
      <c r="B2400" s="7">
        <v>41850</v>
      </c>
      <c r="C2400">
        <v>5</v>
      </c>
      <c r="D2400" t="s">
        <v>10</v>
      </c>
      <c r="E2400">
        <v>0.47664598000000002</v>
      </c>
      <c r="F2400">
        <v>0.47480234999999998</v>
      </c>
      <c r="G2400">
        <v>3</v>
      </c>
      <c r="H2400" s="49">
        <v>1545.7449999999999</v>
      </c>
      <c r="I2400" s="49">
        <v>15133.196</v>
      </c>
      <c r="J2400">
        <v>64.040909999999997</v>
      </c>
      <c r="M2400">
        <v>1.6297099999999998E-2</v>
      </c>
      <c r="N2400" s="49">
        <v>1.84363E-3</v>
      </c>
      <c r="O2400" s="49">
        <v>-1.9016660000000001E-2</v>
      </c>
      <c r="P2400" s="49">
        <v>-6.7938299999999998E-3</v>
      </c>
      <c r="Q2400" s="49">
        <v>1.84363E-3</v>
      </c>
      <c r="R2400" s="49">
        <v>1.048109E-2</v>
      </c>
      <c r="S2400" s="49">
        <v>2.2703919999999999E-2</v>
      </c>
      <c r="T2400" s="49" t="s">
        <v>92</v>
      </c>
    </row>
    <row r="2401" spans="1:20" x14ac:dyDescent="0.25">
      <c r="A2401" s="49" t="str">
        <f t="shared" si="37"/>
        <v>41850Greater Bay Area3_8Dually Enrolled</v>
      </c>
      <c r="B2401" s="7">
        <v>41850</v>
      </c>
      <c r="C2401">
        <v>8</v>
      </c>
      <c r="D2401" t="s">
        <v>10</v>
      </c>
      <c r="E2401">
        <v>0.62811028000000002</v>
      </c>
      <c r="F2401">
        <v>0.63210975000000003</v>
      </c>
      <c r="G2401">
        <v>3</v>
      </c>
      <c r="H2401" s="49">
        <v>1545.7449999999999</v>
      </c>
      <c r="I2401" s="49">
        <v>15133.196</v>
      </c>
      <c r="J2401">
        <v>64.056510000000003</v>
      </c>
      <c r="M2401">
        <v>2.1560699999999999E-2</v>
      </c>
      <c r="N2401" s="49">
        <v>-3.9994699999999998E-3</v>
      </c>
      <c r="O2401" s="49">
        <v>-3.1597170000000001E-2</v>
      </c>
      <c r="P2401" s="49">
        <v>-1.542664E-2</v>
      </c>
      <c r="Q2401" s="49">
        <v>-3.9994699999999998E-3</v>
      </c>
      <c r="R2401" s="49">
        <v>7.4276999999999998E-3</v>
      </c>
      <c r="S2401" s="49">
        <v>2.3598230000000001E-2</v>
      </c>
      <c r="T2401" s="49" t="s">
        <v>92</v>
      </c>
    </row>
    <row r="2402" spans="1:20" x14ac:dyDescent="0.25">
      <c r="A2402" s="49" t="str">
        <f t="shared" si="37"/>
        <v>41850Greater Bay Area4_20Dually Enrolled</v>
      </c>
      <c r="B2402" s="7">
        <v>41850</v>
      </c>
      <c r="C2402">
        <v>20</v>
      </c>
      <c r="D2402" t="s">
        <v>10</v>
      </c>
      <c r="E2402">
        <v>1.7601772</v>
      </c>
      <c r="F2402">
        <v>1.7755611</v>
      </c>
      <c r="G2402">
        <v>4</v>
      </c>
      <c r="H2402" s="49">
        <v>1514.528</v>
      </c>
      <c r="I2402" s="49">
        <v>15133.196</v>
      </c>
      <c r="J2402">
        <v>80.453270000000003</v>
      </c>
      <c r="M2402">
        <v>6.5345299999999995E-2</v>
      </c>
      <c r="N2402" s="49">
        <v>-1.5383900000000001E-2</v>
      </c>
      <c r="O2402" s="49">
        <v>-9.9025879999999997E-2</v>
      </c>
      <c r="P2402" s="49">
        <v>-5.0016909999999998E-2</v>
      </c>
      <c r="Q2402" s="49">
        <v>-1.5383900000000001E-2</v>
      </c>
      <c r="R2402" s="49">
        <v>1.924911E-2</v>
      </c>
      <c r="S2402" s="49">
        <v>6.8258079999999999E-2</v>
      </c>
      <c r="T2402" s="49" t="s">
        <v>92</v>
      </c>
    </row>
    <row r="2403" spans="1:20" x14ac:dyDescent="0.25">
      <c r="A2403" s="49" t="str">
        <f t="shared" si="37"/>
        <v>41850Greater Bay Area4_9Dually Enrolled</v>
      </c>
      <c r="B2403" s="7">
        <v>41850</v>
      </c>
      <c r="C2403">
        <v>9</v>
      </c>
      <c r="D2403" t="s">
        <v>10</v>
      </c>
      <c r="E2403">
        <v>0.65358351000000003</v>
      </c>
      <c r="F2403">
        <v>0.68371616000000002</v>
      </c>
      <c r="G2403">
        <v>4</v>
      </c>
      <c r="H2403" s="49">
        <v>1514.528</v>
      </c>
      <c r="I2403" s="49">
        <v>15133.196</v>
      </c>
      <c r="J2403">
        <v>66.837050000000005</v>
      </c>
      <c r="M2403">
        <v>2.44773E-2</v>
      </c>
      <c r="N2403" s="49">
        <v>-3.013265E-2</v>
      </c>
      <c r="O2403" s="49">
        <v>-6.1463589999999999E-2</v>
      </c>
      <c r="P2403" s="49">
        <v>-4.3105619999999997E-2</v>
      </c>
      <c r="Q2403" s="49">
        <v>-3.013265E-2</v>
      </c>
      <c r="R2403" s="49">
        <v>-1.715968E-2</v>
      </c>
      <c r="S2403" s="49">
        <v>1.1982900000000001E-3</v>
      </c>
      <c r="T2403" s="49" t="s">
        <v>92</v>
      </c>
    </row>
    <row r="2404" spans="1:20" x14ac:dyDescent="0.25">
      <c r="A2404" s="49" t="str">
        <f t="shared" si="37"/>
        <v>41850Greater Bay Area4_18Dually Enrolled</v>
      </c>
      <c r="B2404" s="7">
        <v>41850</v>
      </c>
      <c r="C2404">
        <v>18</v>
      </c>
      <c r="D2404" t="s">
        <v>10</v>
      </c>
      <c r="E2404">
        <v>1.8047555</v>
      </c>
      <c r="F2404">
        <v>1.8275604999999999</v>
      </c>
      <c r="G2404">
        <v>4</v>
      </c>
      <c r="H2404" s="49">
        <v>1514.528</v>
      </c>
      <c r="I2404" s="49">
        <v>15133.196</v>
      </c>
      <c r="J2404">
        <v>86.635630000000006</v>
      </c>
      <c r="M2404">
        <v>7.2247000000000006E-2</v>
      </c>
      <c r="N2404" s="49">
        <v>-2.2804999999999999E-2</v>
      </c>
      <c r="O2404" s="49">
        <v>-0.11528115999999999</v>
      </c>
      <c r="P2404" s="49">
        <v>-6.1095910000000003E-2</v>
      </c>
      <c r="Q2404" s="49">
        <v>-2.2804999999999999E-2</v>
      </c>
      <c r="R2404" s="49">
        <v>1.548591E-2</v>
      </c>
      <c r="S2404" s="49">
        <v>6.9671159999999996E-2</v>
      </c>
      <c r="T2404" s="49" t="s">
        <v>92</v>
      </c>
    </row>
    <row r="2405" spans="1:20" x14ac:dyDescent="0.25">
      <c r="A2405" s="49" t="str">
        <f t="shared" si="37"/>
        <v>41850Greater Bay Area4_7Dually Enrolled</v>
      </c>
      <c r="B2405" s="7">
        <v>41850</v>
      </c>
      <c r="C2405">
        <v>7</v>
      </c>
      <c r="D2405" t="s">
        <v>10</v>
      </c>
      <c r="E2405">
        <v>0.55505601999999998</v>
      </c>
      <c r="F2405">
        <v>0.56720490000000001</v>
      </c>
      <c r="G2405">
        <v>4</v>
      </c>
      <c r="H2405" s="49">
        <v>1514.528</v>
      </c>
      <c r="I2405" s="49">
        <v>15133.196</v>
      </c>
      <c r="J2405">
        <v>63.101570000000002</v>
      </c>
      <c r="M2405">
        <v>1.9444300000000001E-2</v>
      </c>
      <c r="N2405" s="49">
        <v>-1.2148880000000001E-2</v>
      </c>
      <c r="O2405" s="49">
        <v>-3.7037580000000001E-2</v>
      </c>
      <c r="P2405" s="49">
        <v>-2.245436E-2</v>
      </c>
      <c r="Q2405" s="49">
        <v>-1.2148880000000001E-2</v>
      </c>
      <c r="R2405" s="49">
        <v>-1.8434E-3</v>
      </c>
      <c r="S2405" s="49">
        <v>1.2739820000000001E-2</v>
      </c>
      <c r="T2405" s="49" t="s">
        <v>92</v>
      </c>
    </row>
    <row r="2406" spans="1:20" x14ac:dyDescent="0.25">
      <c r="A2406" s="49" t="str">
        <f t="shared" si="37"/>
        <v>41850Greater Bay Area4_4Dually Enrolled</v>
      </c>
      <c r="B2406" s="7">
        <v>41850</v>
      </c>
      <c r="C2406">
        <v>4</v>
      </c>
      <c r="D2406" t="s">
        <v>10</v>
      </c>
      <c r="E2406">
        <v>0.50460327000000005</v>
      </c>
      <c r="F2406">
        <v>0.53065359999999995</v>
      </c>
      <c r="G2406">
        <v>4</v>
      </c>
      <c r="H2406" s="49">
        <v>1514.528</v>
      </c>
      <c r="I2406" s="49">
        <v>15133.196</v>
      </c>
      <c r="J2406">
        <v>65.039339999999996</v>
      </c>
      <c r="M2406">
        <v>2.12304E-2</v>
      </c>
      <c r="N2406" s="49">
        <v>-2.605033E-2</v>
      </c>
      <c r="O2406" s="49">
        <v>-5.322524E-2</v>
      </c>
      <c r="P2406" s="49">
        <v>-3.7302439999999999E-2</v>
      </c>
      <c r="Q2406" s="49">
        <v>-2.605033E-2</v>
      </c>
      <c r="R2406" s="49">
        <v>-1.4798220000000001E-2</v>
      </c>
      <c r="S2406" s="49">
        <v>1.12458E-3</v>
      </c>
      <c r="T2406" s="49" t="s">
        <v>92</v>
      </c>
    </row>
    <row r="2407" spans="1:20" x14ac:dyDescent="0.25">
      <c r="A2407" s="49" t="str">
        <f t="shared" si="37"/>
        <v>41850Greater Bay Area4_21Dually Enrolled</v>
      </c>
      <c r="B2407" s="7">
        <v>41850</v>
      </c>
      <c r="C2407">
        <v>21</v>
      </c>
      <c r="D2407" t="s">
        <v>10</v>
      </c>
      <c r="E2407">
        <v>1.6612963999999999</v>
      </c>
      <c r="F2407">
        <v>1.6667582999999999</v>
      </c>
      <c r="G2407">
        <v>4</v>
      </c>
      <c r="H2407" s="49">
        <v>1514.528</v>
      </c>
      <c r="I2407" s="49">
        <v>15133.196</v>
      </c>
      <c r="J2407">
        <v>75.296710000000004</v>
      </c>
      <c r="M2407">
        <v>6.0330099999999998E-2</v>
      </c>
      <c r="N2407" s="49">
        <v>-5.4618999999999996E-3</v>
      </c>
      <c r="O2407" s="49">
        <v>-8.2684430000000003E-2</v>
      </c>
      <c r="P2407" s="49">
        <v>-3.7436850000000001E-2</v>
      </c>
      <c r="Q2407" s="49">
        <v>-5.4618999999999996E-3</v>
      </c>
      <c r="R2407" s="49">
        <v>2.651305E-2</v>
      </c>
      <c r="S2407" s="49">
        <v>7.1760630000000006E-2</v>
      </c>
      <c r="T2407" s="49" t="s">
        <v>92</v>
      </c>
    </row>
    <row r="2408" spans="1:20" x14ac:dyDescent="0.25">
      <c r="A2408" s="49" t="str">
        <f t="shared" si="37"/>
        <v>41850Greater Bay Area4_8Dually Enrolled</v>
      </c>
      <c r="B2408" s="7">
        <v>41850</v>
      </c>
      <c r="C2408">
        <v>8</v>
      </c>
      <c r="D2408" t="s">
        <v>10</v>
      </c>
      <c r="E2408">
        <v>0.62811028000000002</v>
      </c>
      <c r="F2408">
        <v>0.63653965999999995</v>
      </c>
      <c r="G2408">
        <v>4</v>
      </c>
      <c r="H2408" s="49">
        <v>1514.528</v>
      </c>
      <c r="I2408" s="49">
        <v>15133.196</v>
      </c>
      <c r="J2408">
        <v>64.056510000000003</v>
      </c>
      <c r="M2408">
        <v>2.2042300000000001E-2</v>
      </c>
      <c r="N2408" s="49">
        <v>-8.4293800000000002E-3</v>
      </c>
      <c r="O2408" s="49">
        <v>-3.6643519999999999E-2</v>
      </c>
      <c r="P2408" s="49">
        <v>-2.0111799999999999E-2</v>
      </c>
      <c r="Q2408" s="49">
        <v>-8.4293800000000002E-3</v>
      </c>
      <c r="R2408" s="49">
        <v>3.25304E-3</v>
      </c>
      <c r="S2408" s="49">
        <v>1.9784759999999998E-2</v>
      </c>
      <c r="T2408" s="49" t="s">
        <v>92</v>
      </c>
    </row>
    <row r="2409" spans="1:20" x14ac:dyDescent="0.25">
      <c r="A2409" s="49" t="str">
        <f t="shared" si="37"/>
        <v>41850Greater Bay Area4_6Dually Enrolled</v>
      </c>
      <c r="B2409" s="7">
        <v>41850</v>
      </c>
      <c r="C2409">
        <v>6</v>
      </c>
      <c r="D2409" t="s">
        <v>10</v>
      </c>
      <c r="E2409">
        <v>0.49214390000000002</v>
      </c>
      <c r="F2409">
        <v>0.51618766999999999</v>
      </c>
      <c r="G2409">
        <v>4</v>
      </c>
      <c r="H2409" s="49">
        <v>1514.528</v>
      </c>
      <c r="I2409" s="49">
        <v>15133.196</v>
      </c>
      <c r="J2409">
        <v>63.327120000000001</v>
      </c>
      <c r="M2409">
        <v>1.7934800000000001E-2</v>
      </c>
      <c r="N2409" s="49">
        <v>-2.4043769999999999E-2</v>
      </c>
      <c r="O2409" s="49">
        <v>-4.7000309999999997E-2</v>
      </c>
      <c r="P2409" s="49">
        <v>-3.3549210000000003E-2</v>
      </c>
      <c r="Q2409" s="49">
        <v>-2.4043769999999999E-2</v>
      </c>
      <c r="R2409" s="49">
        <v>-1.453833E-2</v>
      </c>
      <c r="S2409" s="49">
        <v>-1.08723E-3</v>
      </c>
      <c r="T2409" s="49" t="s">
        <v>92</v>
      </c>
    </row>
    <row r="2410" spans="1:20" x14ac:dyDescent="0.25">
      <c r="A2410" s="49" t="str">
        <f t="shared" si="37"/>
        <v>41850Greater Bay Area4_19Dually Enrolled</v>
      </c>
      <c r="B2410" s="7">
        <v>41850</v>
      </c>
      <c r="C2410">
        <v>19</v>
      </c>
      <c r="D2410" t="s">
        <v>10</v>
      </c>
      <c r="E2410">
        <v>1.8522061000000001</v>
      </c>
      <c r="F2410">
        <v>1.9137286</v>
      </c>
      <c r="G2410">
        <v>4</v>
      </c>
      <c r="H2410" s="49">
        <v>1514.528</v>
      </c>
      <c r="I2410" s="49">
        <v>15133.196</v>
      </c>
      <c r="J2410">
        <v>84.769390000000001</v>
      </c>
      <c r="M2410">
        <v>7.1191599999999994E-2</v>
      </c>
      <c r="N2410" s="49">
        <v>-6.1522500000000001E-2</v>
      </c>
      <c r="O2410" s="49">
        <v>-0.15264775</v>
      </c>
      <c r="P2410" s="49">
        <v>-9.9254049999999996E-2</v>
      </c>
      <c r="Q2410" s="49">
        <v>-6.1522500000000001E-2</v>
      </c>
      <c r="R2410" s="49">
        <v>-2.3790950000000002E-2</v>
      </c>
      <c r="S2410" s="49">
        <v>2.9602750000000001E-2</v>
      </c>
      <c r="T2410" s="49" t="s">
        <v>92</v>
      </c>
    </row>
    <row r="2411" spans="1:20" x14ac:dyDescent="0.25">
      <c r="A2411" s="49" t="str">
        <f t="shared" si="37"/>
        <v>41850Greater Bay Area4_2Dually Enrolled</v>
      </c>
      <c r="B2411" s="7">
        <v>41850</v>
      </c>
      <c r="C2411">
        <v>2</v>
      </c>
      <c r="D2411" t="s">
        <v>10</v>
      </c>
      <c r="E2411">
        <v>0.63609610000000005</v>
      </c>
      <c r="F2411">
        <v>0.67688276999999997</v>
      </c>
      <c r="G2411">
        <v>4</v>
      </c>
      <c r="H2411" s="49">
        <v>1514.528</v>
      </c>
      <c r="I2411" s="49">
        <v>15133.196</v>
      </c>
      <c r="J2411">
        <v>67.420689999999993</v>
      </c>
      <c r="M2411">
        <v>2.8841599999999998E-2</v>
      </c>
      <c r="N2411" s="49">
        <v>-4.0786669999999997E-2</v>
      </c>
      <c r="O2411" s="49">
        <v>-7.7703919999999996E-2</v>
      </c>
      <c r="P2411" s="49">
        <v>-5.607272E-2</v>
      </c>
      <c r="Q2411" s="49">
        <v>-4.0786669999999997E-2</v>
      </c>
      <c r="R2411" s="49">
        <v>-2.5500620000000002E-2</v>
      </c>
      <c r="S2411" s="49">
        <v>-3.8694200000000002E-3</v>
      </c>
      <c r="T2411" s="49" t="s">
        <v>92</v>
      </c>
    </row>
    <row r="2412" spans="1:20" x14ac:dyDescent="0.25">
      <c r="A2412" s="49" t="str">
        <f t="shared" si="37"/>
        <v>41850Greater Bay Area4_23Dually Enrolled</v>
      </c>
      <c r="B2412" s="7">
        <v>41850</v>
      </c>
      <c r="C2412">
        <v>23</v>
      </c>
      <c r="D2412" t="s">
        <v>10</v>
      </c>
      <c r="E2412">
        <v>1.2708170000000001</v>
      </c>
      <c r="F2412">
        <v>1.2297498</v>
      </c>
      <c r="G2412">
        <v>4</v>
      </c>
      <c r="H2412" s="49">
        <v>1514.528</v>
      </c>
      <c r="I2412" s="49">
        <v>15133.196</v>
      </c>
      <c r="J2412">
        <v>70.147270000000006</v>
      </c>
      <c r="M2412">
        <v>4.8753999999999999E-2</v>
      </c>
      <c r="N2412" s="49">
        <v>4.1067199999999998E-2</v>
      </c>
      <c r="O2412" s="49">
        <v>-2.133792E-2</v>
      </c>
      <c r="P2412" s="49">
        <v>1.5227579999999999E-2</v>
      </c>
      <c r="Q2412" s="49">
        <v>4.1067199999999998E-2</v>
      </c>
      <c r="R2412" s="49">
        <v>6.6906820000000006E-2</v>
      </c>
      <c r="S2412" s="49">
        <v>0.10347232000000001</v>
      </c>
      <c r="T2412" s="49" t="s">
        <v>92</v>
      </c>
    </row>
    <row r="2413" spans="1:20" x14ac:dyDescent="0.25">
      <c r="A2413" s="49" t="str">
        <f t="shared" si="37"/>
        <v>41850Greater Bay Area4_11Dually Enrolled</v>
      </c>
      <c r="B2413" s="7">
        <v>41850</v>
      </c>
      <c r="C2413">
        <v>11</v>
      </c>
      <c r="D2413" t="s">
        <v>10</v>
      </c>
      <c r="E2413">
        <v>0.74689919999999999</v>
      </c>
      <c r="F2413">
        <v>0.78705406</v>
      </c>
      <c r="G2413">
        <v>4</v>
      </c>
      <c r="H2413" s="49">
        <v>1514.528</v>
      </c>
      <c r="I2413" s="49">
        <v>15133.196</v>
      </c>
      <c r="J2413">
        <v>72.596310000000003</v>
      </c>
      <c r="M2413">
        <v>3.3533599999999997E-2</v>
      </c>
      <c r="N2413" s="49">
        <v>-4.0154860000000001E-2</v>
      </c>
      <c r="O2413" s="49">
        <v>-8.3077869999999998E-2</v>
      </c>
      <c r="P2413" s="49">
        <v>-5.7927670000000001E-2</v>
      </c>
      <c r="Q2413" s="49">
        <v>-4.0154860000000001E-2</v>
      </c>
      <c r="R2413" s="49">
        <v>-2.2382050000000001E-2</v>
      </c>
      <c r="S2413" s="49">
        <v>2.76815E-3</v>
      </c>
      <c r="T2413" s="49" t="s">
        <v>92</v>
      </c>
    </row>
    <row r="2414" spans="1:20" x14ac:dyDescent="0.25">
      <c r="A2414" s="49" t="str">
        <f t="shared" si="37"/>
        <v>41850Greater Bay Area4_15Dually Enrolled</v>
      </c>
      <c r="B2414" s="7">
        <v>41850</v>
      </c>
      <c r="C2414">
        <v>15</v>
      </c>
      <c r="D2414" t="s">
        <v>10</v>
      </c>
      <c r="E2414">
        <v>1.2304299999999999</v>
      </c>
      <c r="F2414">
        <v>1.3038981999999999</v>
      </c>
      <c r="G2414">
        <v>4</v>
      </c>
      <c r="H2414" s="49">
        <v>1514.528</v>
      </c>
      <c r="I2414" s="49">
        <v>15133.196</v>
      </c>
      <c r="J2414">
        <v>85.551720000000003</v>
      </c>
      <c r="M2414">
        <v>5.8912300000000001E-2</v>
      </c>
      <c r="N2414" s="49">
        <v>-7.3468199999999997E-2</v>
      </c>
      <c r="O2414" s="49">
        <v>-0.14887594000000001</v>
      </c>
      <c r="P2414" s="49">
        <v>-0.10469172</v>
      </c>
      <c r="Q2414" s="49">
        <v>-7.3468199999999997E-2</v>
      </c>
      <c r="R2414" s="49">
        <v>-4.224468E-2</v>
      </c>
      <c r="S2414" s="49">
        <v>1.93954E-3</v>
      </c>
      <c r="T2414" s="49" t="s">
        <v>92</v>
      </c>
    </row>
    <row r="2415" spans="1:20" x14ac:dyDescent="0.25">
      <c r="A2415" s="49" t="str">
        <f t="shared" si="37"/>
        <v>41850Greater Bay Area4_24Dually Enrolled</v>
      </c>
      <c r="B2415" s="7">
        <v>41850</v>
      </c>
      <c r="C2415">
        <v>24</v>
      </c>
      <c r="D2415" t="s">
        <v>10</v>
      </c>
      <c r="E2415">
        <v>0.97499210999999997</v>
      </c>
      <c r="F2415">
        <v>0.93425818999999999</v>
      </c>
      <c r="G2415">
        <v>4</v>
      </c>
      <c r="H2415" s="49">
        <v>1514.528</v>
      </c>
      <c r="I2415" s="49">
        <v>15133.196</v>
      </c>
      <c r="J2415">
        <v>67.861819999999994</v>
      </c>
      <c r="M2415">
        <v>3.9518999999999999E-2</v>
      </c>
      <c r="N2415" s="49">
        <v>4.073392E-2</v>
      </c>
      <c r="O2415" s="49">
        <v>-9.8504000000000005E-3</v>
      </c>
      <c r="P2415" s="49">
        <v>1.978885E-2</v>
      </c>
      <c r="Q2415" s="49">
        <v>4.073392E-2</v>
      </c>
      <c r="R2415" s="49">
        <v>6.1678990000000003E-2</v>
      </c>
      <c r="S2415" s="49">
        <v>9.1318239999999995E-2</v>
      </c>
      <c r="T2415" s="49" t="s">
        <v>92</v>
      </c>
    </row>
    <row r="2416" spans="1:20" x14ac:dyDescent="0.25">
      <c r="A2416" s="49" t="str">
        <f t="shared" si="37"/>
        <v>41850Greater Bay Area4_5Dually Enrolled</v>
      </c>
      <c r="B2416" s="7">
        <v>41850</v>
      </c>
      <c r="C2416">
        <v>5</v>
      </c>
      <c r="D2416" t="s">
        <v>10</v>
      </c>
      <c r="E2416">
        <v>0.47664598000000002</v>
      </c>
      <c r="F2416">
        <v>0.49906814999999999</v>
      </c>
      <c r="G2416">
        <v>4</v>
      </c>
      <c r="H2416" s="49">
        <v>1514.528</v>
      </c>
      <c r="I2416" s="49">
        <v>15133.196</v>
      </c>
      <c r="J2416">
        <v>64.040909999999997</v>
      </c>
      <c r="M2416">
        <v>1.8026500000000001E-2</v>
      </c>
      <c r="N2416" s="49">
        <v>-2.2422170000000002E-2</v>
      </c>
      <c r="O2416" s="49">
        <v>-4.5496090000000003E-2</v>
      </c>
      <c r="P2416" s="49">
        <v>-3.1976209999999998E-2</v>
      </c>
      <c r="Q2416" s="49">
        <v>-2.2422170000000002E-2</v>
      </c>
      <c r="R2416" s="49">
        <v>-1.286812E-2</v>
      </c>
      <c r="S2416" s="49">
        <v>6.5174999999999999E-4</v>
      </c>
      <c r="T2416" s="49" t="s">
        <v>92</v>
      </c>
    </row>
    <row r="2417" spans="1:20" x14ac:dyDescent="0.25">
      <c r="A2417" s="49" t="str">
        <f t="shared" si="37"/>
        <v>41850Greater Bay Area4_12Dually Enrolled</v>
      </c>
      <c r="B2417" s="7">
        <v>41850</v>
      </c>
      <c r="C2417">
        <v>12</v>
      </c>
      <c r="D2417" t="s">
        <v>10</v>
      </c>
      <c r="E2417">
        <v>0.84190127000000003</v>
      </c>
      <c r="F2417">
        <v>0.86997610999999997</v>
      </c>
      <c r="G2417">
        <v>4</v>
      </c>
      <c r="H2417" s="49">
        <v>1514.528</v>
      </c>
      <c r="I2417" s="49">
        <v>15133.196</v>
      </c>
      <c r="J2417">
        <v>76.455889999999997</v>
      </c>
      <c r="M2417">
        <v>3.9141799999999997E-2</v>
      </c>
      <c r="N2417" s="49">
        <v>-2.807484E-2</v>
      </c>
      <c r="O2417" s="49">
        <v>-7.8176339999999997E-2</v>
      </c>
      <c r="P2417" s="49">
        <v>-4.8819990000000001E-2</v>
      </c>
      <c r="Q2417" s="49">
        <v>-2.807484E-2</v>
      </c>
      <c r="R2417" s="49">
        <v>-7.3296899999999998E-3</v>
      </c>
      <c r="S2417" s="49">
        <v>2.202666E-2</v>
      </c>
      <c r="T2417" s="49" t="s">
        <v>92</v>
      </c>
    </row>
    <row r="2418" spans="1:20" x14ac:dyDescent="0.25">
      <c r="A2418" s="49" t="str">
        <f t="shared" si="37"/>
        <v>41850Greater Bay Area4_1Dually Enrolled</v>
      </c>
      <c r="B2418" s="7">
        <v>41850</v>
      </c>
      <c r="C2418">
        <v>1</v>
      </c>
      <c r="D2418" t="s">
        <v>10</v>
      </c>
      <c r="E2418">
        <v>0.75699928000000005</v>
      </c>
      <c r="F2418">
        <v>0.79172120999999995</v>
      </c>
      <c r="G2418">
        <v>4</v>
      </c>
      <c r="H2418" s="49">
        <v>1514.528</v>
      </c>
      <c r="I2418" s="49">
        <v>15133.196</v>
      </c>
      <c r="J2418">
        <v>69.058260000000004</v>
      </c>
      <c r="M2418">
        <v>3.36266E-2</v>
      </c>
      <c r="N2418" s="49">
        <v>-3.4721929999999998E-2</v>
      </c>
      <c r="O2418" s="49">
        <v>-7.7763979999999996E-2</v>
      </c>
      <c r="P2418" s="49">
        <v>-5.2544029999999999E-2</v>
      </c>
      <c r="Q2418" s="49">
        <v>-3.4721929999999998E-2</v>
      </c>
      <c r="R2418" s="49">
        <v>-1.6899830000000001E-2</v>
      </c>
      <c r="S2418" s="49">
        <v>8.3201200000000003E-3</v>
      </c>
      <c r="T2418" s="49" t="s">
        <v>92</v>
      </c>
    </row>
    <row r="2419" spans="1:20" x14ac:dyDescent="0.25">
      <c r="A2419" s="49" t="str">
        <f t="shared" si="37"/>
        <v>41850Greater Bay Area4_14Dually Enrolled</v>
      </c>
      <c r="B2419" s="7">
        <v>41850</v>
      </c>
      <c r="C2419">
        <v>14</v>
      </c>
      <c r="D2419" t="s">
        <v>10</v>
      </c>
      <c r="E2419">
        <v>1.0872814</v>
      </c>
      <c r="F2419">
        <v>1.0093523</v>
      </c>
      <c r="G2419">
        <v>4</v>
      </c>
      <c r="H2419" s="49">
        <v>1514.528</v>
      </c>
      <c r="I2419" s="49">
        <v>15133.196</v>
      </c>
      <c r="J2419">
        <v>83.116100000000003</v>
      </c>
      <c r="M2419">
        <v>4.7250899999999998E-2</v>
      </c>
      <c r="N2419" s="49">
        <v>7.7929100000000001E-2</v>
      </c>
      <c r="O2419" s="49">
        <v>1.744795E-2</v>
      </c>
      <c r="P2419" s="49">
        <v>5.2886120000000002E-2</v>
      </c>
      <c r="Q2419" s="49">
        <v>7.7929100000000001E-2</v>
      </c>
      <c r="R2419" s="49">
        <v>0.10297207999999999</v>
      </c>
      <c r="S2419" s="49">
        <v>0.13841025000000001</v>
      </c>
      <c r="T2419" s="49" t="s">
        <v>92</v>
      </c>
    </row>
    <row r="2420" spans="1:20" x14ac:dyDescent="0.25">
      <c r="A2420" s="49" t="str">
        <f t="shared" si="37"/>
        <v>41850Greater Bay Area4_3Dually Enrolled</v>
      </c>
      <c r="B2420" s="7">
        <v>41850</v>
      </c>
      <c r="C2420">
        <v>3</v>
      </c>
      <c r="D2420" t="s">
        <v>10</v>
      </c>
      <c r="E2420">
        <v>0.56194907999999999</v>
      </c>
      <c r="F2420">
        <v>0.59024862</v>
      </c>
      <c r="G2420">
        <v>4</v>
      </c>
      <c r="H2420" s="49">
        <v>1514.528</v>
      </c>
      <c r="I2420" s="49">
        <v>15133.196</v>
      </c>
      <c r="J2420">
        <v>65.704729999999998</v>
      </c>
      <c r="M2420">
        <v>2.5691499999999999E-2</v>
      </c>
      <c r="N2420" s="49">
        <v>-2.8299540000000001E-2</v>
      </c>
      <c r="O2420" s="49">
        <v>-6.1184660000000002E-2</v>
      </c>
      <c r="P2420" s="49">
        <v>-4.1916040000000002E-2</v>
      </c>
      <c r="Q2420" s="49">
        <v>-2.8299540000000001E-2</v>
      </c>
      <c r="R2420" s="49">
        <v>-1.468305E-2</v>
      </c>
      <c r="S2420" s="49">
        <v>4.5855799999999997E-3</v>
      </c>
      <c r="T2420" s="49" t="s">
        <v>92</v>
      </c>
    </row>
    <row r="2421" spans="1:20" x14ac:dyDescent="0.25">
      <c r="A2421" s="49" t="str">
        <f t="shared" si="37"/>
        <v>41850Greater Bay Area4_22Dually Enrolled</v>
      </c>
      <c r="B2421" s="7">
        <v>41850</v>
      </c>
      <c r="C2421">
        <v>22</v>
      </c>
      <c r="D2421" t="s">
        <v>10</v>
      </c>
      <c r="E2421">
        <v>1.5544997</v>
      </c>
      <c r="F2421">
        <v>1.4975331000000001</v>
      </c>
      <c r="G2421">
        <v>4</v>
      </c>
      <c r="H2421" s="49">
        <v>1514.528</v>
      </c>
      <c r="I2421" s="49">
        <v>15133.196</v>
      </c>
      <c r="J2421">
        <v>72.271330000000006</v>
      </c>
      <c r="M2421">
        <v>5.6070700000000001E-2</v>
      </c>
      <c r="N2421" s="49">
        <v>5.6966599999999999E-2</v>
      </c>
      <c r="O2421" s="49">
        <v>-1.48039E-2</v>
      </c>
      <c r="P2421" s="49">
        <v>2.724913E-2</v>
      </c>
      <c r="Q2421" s="49">
        <v>5.6966599999999999E-2</v>
      </c>
      <c r="R2421" s="49">
        <v>8.6684070000000002E-2</v>
      </c>
      <c r="S2421" s="49">
        <v>0.12873709999999999</v>
      </c>
      <c r="T2421" s="49" t="s">
        <v>92</v>
      </c>
    </row>
    <row r="2422" spans="1:20" x14ac:dyDescent="0.25">
      <c r="A2422" s="49" t="str">
        <f t="shared" si="37"/>
        <v>41850Greater Bay Area4_17Dually Enrolled</v>
      </c>
      <c r="B2422" s="7">
        <v>41850</v>
      </c>
      <c r="C2422">
        <v>17</v>
      </c>
      <c r="D2422" t="s">
        <v>10</v>
      </c>
      <c r="E2422">
        <v>1.6249388</v>
      </c>
      <c r="F2422">
        <v>1.6689858</v>
      </c>
      <c r="G2422">
        <v>4</v>
      </c>
      <c r="H2422" s="49">
        <v>1514.528</v>
      </c>
      <c r="I2422" s="49">
        <v>15133.196</v>
      </c>
      <c r="J2422">
        <v>88.2547</v>
      </c>
      <c r="M2422">
        <v>6.9450899999999996E-2</v>
      </c>
      <c r="N2422" s="49">
        <v>-4.4047000000000003E-2</v>
      </c>
      <c r="O2422" s="49">
        <v>-0.13294415000000001</v>
      </c>
      <c r="P2422" s="49">
        <v>-8.0855979999999994E-2</v>
      </c>
      <c r="Q2422" s="49">
        <v>-4.4047000000000003E-2</v>
      </c>
      <c r="R2422" s="49">
        <v>-7.2380200000000004E-3</v>
      </c>
      <c r="S2422" s="49">
        <v>4.4850149999999998E-2</v>
      </c>
      <c r="T2422" s="49" t="s">
        <v>92</v>
      </c>
    </row>
    <row r="2423" spans="1:20" x14ac:dyDescent="0.25">
      <c r="A2423" s="49" t="str">
        <f t="shared" si="37"/>
        <v>41850Greater Bay Area4_13Dually Enrolled</v>
      </c>
      <c r="B2423" s="7">
        <v>41850</v>
      </c>
      <c r="C2423">
        <v>13</v>
      </c>
      <c r="D2423" t="s">
        <v>10</v>
      </c>
      <c r="E2423">
        <v>0.96300222999999996</v>
      </c>
      <c r="F2423">
        <v>0.94428491999999997</v>
      </c>
      <c r="G2423">
        <v>4</v>
      </c>
      <c r="H2423" s="49">
        <v>1514.528</v>
      </c>
      <c r="I2423" s="49">
        <v>15133.196</v>
      </c>
      <c r="J2423">
        <v>80.576490000000007</v>
      </c>
      <c r="M2423">
        <v>4.3009600000000002E-2</v>
      </c>
      <c r="N2423" s="49">
        <v>1.8717310000000001E-2</v>
      </c>
      <c r="O2423" s="49">
        <v>-3.6334980000000003E-2</v>
      </c>
      <c r="P2423" s="49">
        <v>-4.0777799999999996E-3</v>
      </c>
      <c r="Q2423" s="49">
        <v>1.8717310000000001E-2</v>
      </c>
      <c r="R2423" s="49">
        <v>4.1512399999999998E-2</v>
      </c>
      <c r="S2423" s="49">
        <v>7.3769600000000005E-2</v>
      </c>
      <c r="T2423" s="49" t="s">
        <v>92</v>
      </c>
    </row>
    <row r="2424" spans="1:20" x14ac:dyDescent="0.25">
      <c r="A2424" s="49" t="str">
        <f t="shared" si="37"/>
        <v>41850Greater Bay Area4_10Dually Enrolled</v>
      </c>
      <c r="B2424" s="7">
        <v>41850</v>
      </c>
      <c r="C2424">
        <v>10</v>
      </c>
      <c r="D2424" t="s">
        <v>10</v>
      </c>
      <c r="E2424">
        <v>0.69734700999999999</v>
      </c>
      <c r="F2424">
        <v>0.72768299999999997</v>
      </c>
      <c r="G2424">
        <v>4</v>
      </c>
      <c r="H2424" s="49">
        <v>1514.528</v>
      </c>
      <c r="I2424" s="49">
        <v>15133.196</v>
      </c>
      <c r="J2424">
        <v>70.088549999999998</v>
      </c>
      <c r="M2424">
        <v>2.9321E-2</v>
      </c>
      <c r="N2424" s="49">
        <v>-3.033599E-2</v>
      </c>
      <c r="O2424" s="49">
        <v>-6.7866869999999996E-2</v>
      </c>
      <c r="P2424" s="49">
        <v>-4.5876119999999999E-2</v>
      </c>
      <c r="Q2424" s="49">
        <v>-3.033599E-2</v>
      </c>
      <c r="R2424" s="49">
        <v>-1.4795859999999999E-2</v>
      </c>
      <c r="S2424" s="49">
        <v>7.1948899999999998E-3</v>
      </c>
      <c r="T2424" s="49" t="s">
        <v>92</v>
      </c>
    </row>
    <row r="2425" spans="1:20" x14ac:dyDescent="0.25">
      <c r="A2425" s="49" t="str">
        <f t="shared" si="37"/>
        <v>41850Greater Bay Area4_16Dually Enrolled</v>
      </c>
      <c r="B2425" s="7">
        <v>41850</v>
      </c>
      <c r="C2425">
        <v>16</v>
      </c>
      <c r="D2425" t="s">
        <v>10</v>
      </c>
      <c r="E2425">
        <v>1.4489513999999999</v>
      </c>
      <c r="F2425">
        <v>1.5119855</v>
      </c>
      <c r="G2425">
        <v>4</v>
      </c>
      <c r="H2425" s="49">
        <v>1514.528</v>
      </c>
      <c r="I2425" s="49">
        <v>15133.196</v>
      </c>
      <c r="J2425">
        <v>88.638940000000005</v>
      </c>
      <c r="M2425">
        <v>6.6179799999999997E-2</v>
      </c>
      <c r="N2425" s="49">
        <v>-6.3034099999999996E-2</v>
      </c>
      <c r="O2425" s="49">
        <v>-0.14774424</v>
      </c>
      <c r="P2425" s="49">
        <v>-9.8109390000000005E-2</v>
      </c>
      <c r="Q2425" s="49">
        <v>-6.3034099999999996E-2</v>
      </c>
      <c r="R2425" s="49">
        <v>-2.7958810000000001E-2</v>
      </c>
      <c r="S2425" s="49">
        <v>2.1676040000000001E-2</v>
      </c>
      <c r="T2425" s="49" t="s">
        <v>92</v>
      </c>
    </row>
    <row r="2426" spans="1:20" x14ac:dyDescent="0.25">
      <c r="A2426" s="49" t="str">
        <f t="shared" si="37"/>
        <v>41850Greater Bay Area5_22Dually Enrolled</v>
      </c>
      <c r="B2426" s="7">
        <v>41850</v>
      </c>
      <c r="C2426">
        <v>22</v>
      </c>
      <c r="D2426" t="s">
        <v>10</v>
      </c>
      <c r="E2426">
        <v>1.5544997</v>
      </c>
      <c r="F2426">
        <v>1.5164420999999999</v>
      </c>
      <c r="G2426">
        <v>5</v>
      </c>
      <c r="H2426" s="49">
        <v>1450.08</v>
      </c>
      <c r="I2426" s="49">
        <v>15133.196</v>
      </c>
      <c r="J2426">
        <v>72.271330000000006</v>
      </c>
      <c r="M2426">
        <v>5.6839399999999998E-2</v>
      </c>
      <c r="N2426" s="49">
        <v>3.8057599999999997E-2</v>
      </c>
      <c r="O2426" s="49">
        <v>-3.4696829999999998E-2</v>
      </c>
      <c r="P2426" s="49">
        <v>7.9327200000000007E-3</v>
      </c>
      <c r="Q2426" s="49">
        <v>3.8057599999999997E-2</v>
      </c>
      <c r="R2426" s="49">
        <v>6.8182480000000004E-2</v>
      </c>
      <c r="S2426" s="49">
        <v>0.11081203000000001</v>
      </c>
      <c r="T2426" s="49" t="s">
        <v>92</v>
      </c>
    </row>
    <row r="2427" spans="1:20" x14ac:dyDescent="0.25">
      <c r="A2427" s="49" t="str">
        <f t="shared" si="37"/>
        <v>41850Greater Bay Area5_13Dually Enrolled</v>
      </c>
      <c r="B2427" s="7">
        <v>41850</v>
      </c>
      <c r="C2427">
        <v>13</v>
      </c>
      <c r="D2427" t="s">
        <v>10</v>
      </c>
      <c r="E2427">
        <v>0.96300222999999996</v>
      </c>
      <c r="F2427">
        <v>1.0103476</v>
      </c>
      <c r="G2427">
        <v>5</v>
      </c>
      <c r="H2427" s="49">
        <v>1450.08</v>
      </c>
      <c r="I2427" s="49">
        <v>15133.196</v>
      </c>
      <c r="J2427">
        <v>80.576490000000007</v>
      </c>
      <c r="M2427">
        <v>4.6274599999999999E-2</v>
      </c>
      <c r="N2427" s="49">
        <v>-4.7345369999999998E-2</v>
      </c>
      <c r="O2427" s="49">
        <v>-0.10657686</v>
      </c>
      <c r="P2427" s="49">
        <v>-7.1870909999999996E-2</v>
      </c>
      <c r="Q2427" s="49">
        <v>-4.7345369999999998E-2</v>
      </c>
      <c r="R2427" s="49">
        <v>-2.2819829999999999E-2</v>
      </c>
      <c r="S2427" s="49">
        <v>1.188612E-2</v>
      </c>
      <c r="T2427" s="49" t="s">
        <v>92</v>
      </c>
    </row>
    <row r="2428" spans="1:20" x14ac:dyDescent="0.25">
      <c r="A2428" s="49" t="str">
        <f t="shared" si="37"/>
        <v>41850Greater Bay Area5_12Dually Enrolled</v>
      </c>
      <c r="B2428" s="7">
        <v>41850</v>
      </c>
      <c r="C2428">
        <v>12</v>
      </c>
      <c r="D2428" t="s">
        <v>10</v>
      </c>
      <c r="E2428">
        <v>0.84190127000000003</v>
      </c>
      <c r="F2428">
        <v>0.87691938999999997</v>
      </c>
      <c r="G2428">
        <v>5</v>
      </c>
      <c r="H2428" s="49">
        <v>1450.08</v>
      </c>
      <c r="I2428" s="49">
        <v>15133.196</v>
      </c>
      <c r="J2428">
        <v>76.455889999999997</v>
      </c>
      <c r="M2428">
        <v>3.9390399999999999E-2</v>
      </c>
      <c r="N2428" s="49">
        <v>-3.501812E-2</v>
      </c>
      <c r="O2428" s="49">
        <v>-8.5437830000000006E-2</v>
      </c>
      <c r="P2428" s="49">
        <v>-5.5895029999999998E-2</v>
      </c>
      <c r="Q2428" s="49">
        <v>-3.501812E-2</v>
      </c>
      <c r="R2428" s="49">
        <v>-1.414121E-2</v>
      </c>
      <c r="S2428" s="49">
        <v>1.540159E-2</v>
      </c>
      <c r="T2428" s="49" t="s">
        <v>92</v>
      </c>
    </row>
    <row r="2429" spans="1:20" x14ac:dyDescent="0.25">
      <c r="A2429" s="49" t="str">
        <f t="shared" si="37"/>
        <v>41850Greater Bay Area5_10Dually Enrolled</v>
      </c>
      <c r="B2429" s="7">
        <v>41850</v>
      </c>
      <c r="C2429">
        <v>10</v>
      </c>
      <c r="D2429" t="s">
        <v>10</v>
      </c>
      <c r="E2429">
        <v>0.69734700999999999</v>
      </c>
      <c r="F2429">
        <v>0.71864569</v>
      </c>
      <c r="G2429">
        <v>5</v>
      </c>
      <c r="H2429" s="49">
        <v>1450.08</v>
      </c>
      <c r="I2429" s="49">
        <v>15133.196</v>
      </c>
      <c r="J2429">
        <v>70.088549999999998</v>
      </c>
      <c r="M2429">
        <v>2.92865E-2</v>
      </c>
      <c r="N2429" s="49">
        <v>-2.129868E-2</v>
      </c>
      <c r="O2429" s="49">
        <v>-5.8785400000000002E-2</v>
      </c>
      <c r="P2429" s="49">
        <v>-3.6820529999999997E-2</v>
      </c>
      <c r="Q2429" s="49">
        <v>-2.129868E-2</v>
      </c>
      <c r="R2429" s="49">
        <v>-5.7768400000000001E-3</v>
      </c>
      <c r="S2429" s="49">
        <v>1.6188040000000001E-2</v>
      </c>
      <c r="T2429" s="49" t="s">
        <v>92</v>
      </c>
    </row>
    <row r="2430" spans="1:20" x14ac:dyDescent="0.25">
      <c r="A2430" s="49" t="str">
        <f t="shared" si="37"/>
        <v>41850Greater Bay Area5_11Dually Enrolled</v>
      </c>
      <c r="B2430" s="7">
        <v>41850</v>
      </c>
      <c r="C2430">
        <v>11</v>
      </c>
      <c r="D2430" t="s">
        <v>10</v>
      </c>
      <c r="E2430">
        <v>0.74689919999999999</v>
      </c>
      <c r="F2430">
        <v>0.79157067999999997</v>
      </c>
      <c r="G2430">
        <v>5</v>
      </c>
      <c r="H2430" s="49">
        <v>1450.08</v>
      </c>
      <c r="I2430" s="49">
        <v>15133.196</v>
      </c>
      <c r="J2430">
        <v>72.596310000000003</v>
      </c>
      <c r="M2430">
        <v>3.42528E-2</v>
      </c>
      <c r="N2430" s="49">
        <v>-4.467148E-2</v>
      </c>
      <c r="O2430" s="49">
        <v>-8.8515060000000007E-2</v>
      </c>
      <c r="P2430" s="49">
        <v>-6.282546E-2</v>
      </c>
      <c r="Q2430" s="49">
        <v>-4.467148E-2</v>
      </c>
      <c r="R2430" s="49">
        <v>-2.6517499999999999E-2</v>
      </c>
      <c r="S2430" s="49">
        <v>-8.2790000000000001E-4</v>
      </c>
      <c r="T2430" s="49" t="s">
        <v>92</v>
      </c>
    </row>
    <row r="2431" spans="1:20" x14ac:dyDescent="0.25">
      <c r="A2431" s="49" t="str">
        <f t="shared" si="37"/>
        <v>41850Greater Bay Area5_2Dually Enrolled</v>
      </c>
      <c r="B2431" s="7">
        <v>41850</v>
      </c>
      <c r="C2431">
        <v>2</v>
      </c>
      <c r="D2431" t="s">
        <v>10</v>
      </c>
      <c r="E2431">
        <v>0.63609610000000005</v>
      </c>
      <c r="F2431">
        <v>0.64813918000000004</v>
      </c>
      <c r="G2431">
        <v>5</v>
      </c>
      <c r="H2431" s="49">
        <v>1450.08</v>
      </c>
      <c r="I2431" s="49">
        <v>15133.196</v>
      </c>
      <c r="J2431">
        <v>67.420689999999993</v>
      </c>
      <c r="M2431">
        <v>2.74164E-2</v>
      </c>
      <c r="N2431" s="49">
        <v>-1.2043079999999999E-2</v>
      </c>
      <c r="O2431" s="49">
        <v>-4.7136070000000002E-2</v>
      </c>
      <c r="P2431" s="49">
        <v>-2.657377E-2</v>
      </c>
      <c r="Q2431" s="49">
        <v>-1.2043079999999999E-2</v>
      </c>
      <c r="R2431" s="49">
        <v>2.4876099999999999E-3</v>
      </c>
      <c r="S2431" s="49">
        <v>2.304991E-2</v>
      </c>
      <c r="T2431" s="49" t="s">
        <v>92</v>
      </c>
    </row>
    <row r="2432" spans="1:20" x14ac:dyDescent="0.25">
      <c r="A2432" s="49" t="str">
        <f t="shared" si="37"/>
        <v>41850Greater Bay Area5_5Dually Enrolled</v>
      </c>
      <c r="B2432" s="7">
        <v>41850</v>
      </c>
      <c r="C2432">
        <v>5</v>
      </c>
      <c r="D2432" t="s">
        <v>10</v>
      </c>
      <c r="E2432">
        <v>0.47664598000000002</v>
      </c>
      <c r="F2432">
        <v>0.50471675999999999</v>
      </c>
      <c r="G2432">
        <v>5</v>
      </c>
      <c r="H2432" s="49">
        <v>1450.08</v>
      </c>
      <c r="I2432" s="49">
        <v>15133.196</v>
      </c>
      <c r="J2432">
        <v>64.040909999999997</v>
      </c>
      <c r="M2432">
        <v>1.7562000000000001E-2</v>
      </c>
      <c r="N2432" s="49">
        <v>-2.807078E-2</v>
      </c>
      <c r="O2432" s="49">
        <v>-5.055014E-2</v>
      </c>
      <c r="P2432" s="49">
        <v>-3.7378639999999998E-2</v>
      </c>
      <c r="Q2432" s="49">
        <v>-2.807078E-2</v>
      </c>
      <c r="R2432" s="49">
        <v>-1.8762919999999999E-2</v>
      </c>
      <c r="S2432" s="49">
        <v>-5.5914199999999997E-3</v>
      </c>
      <c r="T2432" s="49" t="s">
        <v>92</v>
      </c>
    </row>
    <row r="2433" spans="1:20" x14ac:dyDescent="0.25">
      <c r="A2433" s="49" t="str">
        <f t="shared" si="37"/>
        <v>41850Greater Bay Area5_9Dually Enrolled</v>
      </c>
      <c r="B2433" s="7">
        <v>41850</v>
      </c>
      <c r="C2433">
        <v>9</v>
      </c>
      <c r="D2433" t="s">
        <v>10</v>
      </c>
      <c r="E2433">
        <v>0.65358351000000003</v>
      </c>
      <c r="F2433">
        <v>0.67629806000000003</v>
      </c>
      <c r="G2433">
        <v>5</v>
      </c>
      <c r="H2433" s="49">
        <v>1450.08</v>
      </c>
      <c r="I2433" s="49">
        <v>15133.196</v>
      </c>
      <c r="J2433">
        <v>66.837050000000005</v>
      </c>
      <c r="M2433">
        <v>2.38383E-2</v>
      </c>
      <c r="N2433" s="49">
        <v>-2.271455E-2</v>
      </c>
      <c r="O2433" s="49">
        <v>-5.3227570000000002E-2</v>
      </c>
      <c r="P2433" s="49">
        <v>-3.5348850000000001E-2</v>
      </c>
      <c r="Q2433" s="49">
        <v>-2.271455E-2</v>
      </c>
      <c r="R2433" s="49">
        <v>-1.0080250000000001E-2</v>
      </c>
      <c r="S2433" s="49">
        <v>7.7984700000000001E-3</v>
      </c>
      <c r="T2433" s="49" t="s">
        <v>92</v>
      </c>
    </row>
    <row r="2434" spans="1:20" x14ac:dyDescent="0.25">
      <c r="A2434" s="49" t="str">
        <f t="shared" si="37"/>
        <v>41850Greater Bay Area5_7Dually Enrolled</v>
      </c>
      <c r="B2434" s="7">
        <v>41850</v>
      </c>
      <c r="C2434">
        <v>7</v>
      </c>
      <c r="D2434" t="s">
        <v>10</v>
      </c>
      <c r="E2434">
        <v>0.55505601999999998</v>
      </c>
      <c r="F2434">
        <v>0.56018573000000005</v>
      </c>
      <c r="G2434">
        <v>5</v>
      </c>
      <c r="H2434" s="49">
        <v>1450.08</v>
      </c>
      <c r="I2434" s="49">
        <v>15133.196</v>
      </c>
      <c r="J2434">
        <v>63.101570000000002</v>
      </c>
      <c r="M2434">
        <v>1.8373E-2</v>
      </c>
      <c r="N2434" s="49">
        <v>-5.12971E-3</v>
      </c>
      <c r="O2434" s="49">
        <v>-2.864715E-2</v>
      </c>
      <c r="P2434" s="49">
        <v>-1.4867399999999999E-2</v>
      </c>
      <c r="Q2434" s="49">
        <v>-5.12971E-3</v>
      </c>
      <c r="R2434" s="49">
        <v>4.6079800000000002E-3</v>
      </c>
      <c r="S2434" s="49">
        <v>1.8387730000000001E-2</v>
      </c>
      <c r="T2434" s="49" t="s">
        <v>92</v>
      </c>
    </row>
    <row r="2435" spans="1:20" x14ac:dyDescent="0.25">
      <c r="A2435" s="49" t="str">
        <f t="shared" ref="A2435:A2498" si="38">CONCATENATE(B2435,D2435,G2435,"_",C2435,T2435)</f>
        <v>41850Greater Bay Area5_14Dually Enrolled</v>
      </c>
      <c r="B2435" s="7">
        <v>41850</v>
      </c>
      <c r="C2435">
        <v>14</v>
      </c>
      <c r="D2435" t="s">
        <v>10</v>
      </c>
      <c r="E2435">
        <v>1.0872814</v>
      </c>
      <c r="F2435">
        <v>1.0731405999999999</v>
      </c>
      <c r="G2435">
        <v>5</v>
      </c>
      <c r="H2435" s="49">
        <v>1450.08</v>
      </c>
      <c r="I2435" s="49">
        <v>15133.196</v>
      </c>
      <c r="J2435">
        <v>83.116100000000003</v>
      </c>
      <c r="M2435">
        <v>5.03288E-2</v>
      </c>
      <c r="N2435" s="49">
        <v>1.41408E-2</v>
      </c>
      <c r="O2435" s="49">
        <v>-5.0280060000000001E-2</v>
      </c>
      <c r="P2435" s="49">
        <v>-1.253346E-2</v>
      </c>
      <c r="Q2435" s="49">
        <v>1.41408E-2</v>
      </c>
      <c r="R2435" s="49">
        <v>4.081506E-2</v>
      </c>
      <c r="S2435" s="49">
        <v>7.8561660000000005E-2</v>
      </c>
      <c r="T2435" s="49" t="s">
        <v>92</v>
      </c>
    </row>
    <row r="2436" spans="1:20" x14ac:dyDescent="0.25">
      <c r="A2436" s="49" t="str">
        <f t="shared" si="38"/>
        <v>41850Greater Bay Area5_6Dually Enrolled</v>
      </c>
      <c r="B2436" s="7">
        <v>41850</v>
      </c>
      <c r="C2436">
        <v>6</v>
      </c>
      <c r="D2436" t="s">
        <v>10</v>
      </c>
      <c r="E2436">
        <v>0.49214390000000002</v>
      </c>
      <c r="F2436">
        <v>0.51052025000000001</v>
      </c>
      <c r="G2436">
        <v>5</v>
      </c>
      <c r="H2436" s="49">
        <v>1450.08</v>
      </c>
      <c r="I2436" s="49">
        <v>15133.196</v>
      </c>
      <c r="J2436">
        <v>63.327120000000001</v>
      </c>
      <c r="M2436">
        <v>1.7040300000000001E-2</v>
      </c>
      <c r="N2436" s="49">
        <v>-1.837635E-2</v>
      </c>
      <c r="O2436" s="49">
        <v>-4.0187929999999997E-2</v>
      </c>
      <c r="P2436" s="49">
        <v>-2.7407709999999998E-2</v>
      </c>
      <c r="Q2436" s="49">
        <v>-1.837635E-2</v>
      </c>
      <c r="R2436" s="49">
        <v>-9.3449899999999992E-3</v>
      </c>
      <c r="S2436" s="49">
        <v>3.4352300000000001E-3</v>
      </c>
      <c r="T2436" s="49" t="s">
        <v>92</v>
      </c>
    </row>
    <row r="2437" spans="1:20" x14ac:dyDescent="0.25">
      <c r="A2437" s="49" t="str">
        <f t="shared" si="38"/>
        <v>41850Greater Bay Area5_15Dually Enrolled</v>
      </c>
      <c r="B2437" s="7">
        <v>41850</v>
      </c>
      <c r="C2437">
        <v>15</v>
      </c>
      <c r="D2437" t="s">
        <v>10</v>
      </c>
      <c r="E2437">
        <v>1.2304299999999999</v>
      </c>
      <c r="F2437">
        <v>1.0966032999999999</v>
      </c>
      <c r="G2437">
        <v>5</v>
      </c>
      <c r="H2437" s="49">
        <v>1450.08</v>
      </c>
      <c r="I2437" s="49">
        <v>15133.196</v>
      </c>
      <c r="J2437">
        <v>85.551720000000003</v>
      </c>
      <c r="M2437">
        <v>5.2447399999999998E-2</v>
      </c>
      <c r="N2437" s="49">
        <v>0.13382669999999999</v>
      </c>
      <c r="O2437" s="49">
        <v>6.6694030000000001E-2</v>
      </c>
      <c r="P2437" s="49">
        <v>0.10602958</v>
      </c>
      <c r="Q2437" s="49">
        <v>0.13382669999999999</v>
      </c>
      <c r="R2437" s="49">
        <v>0.16162382</v>
      </c>
      <c r="S2437" s="49">
        <v>0.20095937</v>
      </c>
      <c r="T2437" s="49" t="s">
        <v>92</v>
      </c>
    </row>
    <row r="2438" spans="1:20" x14ac:dyDescent="0.25">
      <c r="A2438" s="49" t="str">
        <f t="shared" si="38"/>
        <v>41850Greater Bay Area5_17Dually Enrolled</v>
      </c>
      <c r="B2438" s="7">
        <v>41850</v>
      </c>
      <c r="C2438">
        <v>17</v>
      </c>
      <c r="D2438" t="s">
        <v>10</v>
      </c>
      <c r="E2438">
        <v>1.6249388</v>
      </c>
      <c r="F2438">
        <v>1.6867144000000001</v>
      </c>
      <c r="G2438">
        <v>5</v>
      </c>
      <c r="H2438" s="49">
        <v>1450.08</v>
      </c>
      <c r="I2438" s="49">
        <v>15133.196</v>
      </c>
      <c r="J2438">
        <v>88.2547</v>
      </c>
      <c r="M2438">
        <v>7.0605899999999999E-2</v>
      </c>
      <c r="N2438" s="49">
        <v>-6.17756E-2</v>
      </c>
      <c r="O2438" s="49">
        <v>-0.15215115000000001</v>
      </c>
      <c r="P2438" s="49">
        <v>-9.9196729999999997E-2</v>
      </c>
      <c r="Q2438" s="49">
        <v>-6.17756E-2</v>
      </c>
      <c r="R2438" s="49">
        <v>-2.435447E-2</v>
      </c>
      <c r="S2438" s="49">
        <v>2.8599949999999999E-2</v>
      </c>
      <c r="T2438" s="49" t="s">
        <v>92</v>
      </c>
    </row>
    <row r="2439" spans="1:20" x14ac:dyDescent="0.25">
      <c r="A2439" s="49" t="str">
        <f t="shared" si="38"/>
        <v>41850Greater Bay Area5_16Dually Enrolled</v>
      </c>
      <c r="B2439" s="7">
        <v>41850</v>
      </c>
      <c r="C2439">
        <v>16</v>
      </c>
      <c r="D2439" t="s">
        <v>10</v>
      </c>
      <c r="E2439">
        <v>1.4489513999999999</v>
      </c>
      <c r="F2439">
        <v>1.5170760000000001</v>
      </c>
      <c r="G2439">
        <v>5</v>
      </c>
      <c r="H2439" s="49">
        <v>1450.08</v>
      </c>
      <c r="I2439" s="49">
        <v>15133.196</v>
      </c>
      <c r="J2439">
        <v>88.638940000000005</v>
      </c>
      <c r="M2439">
        <v>6.6274E-2</v>
      </c>
      <c r="N2439" s="49">
        <v>-6.8124599999999993E-2</v>
      </c>
      <c r="O2439" s="49">
        <v>-0.15295532000000001</v>
      </c>
      <c r="P2439" s="49">
        <v>-0.10324982000000001</v>
      </c>
      <c r="Q2439" s="49">
        <v>-6.8124599999999993E-2</v>
      </c>
      <c r="R2439" s="49">
        <v>-3.2999380000000002E-2</v>
      </c>
      <c r="S2439" s="49">
        <v>1.6706120000000001E-2</v>
      </c>
      <c r="T2439" s="49" t="s">
        <v>92</v>
      </c>
    </row>
    <row r="2440" spans="1:20" x14ac:dyDescent="0.25">
      <c r="A2440" s="49" t="str">
        <f t="shared" si="38"/>
        <v>41850Greater Bay Area5_21Dually Enrolled</v>
      </c>
      <c r="B2440" s="7">
        <v>41850</v>
      </c>
      <c r="C2440">
        <v>21</v>
      </c>
      <c r="D2440" t="s">
        <v>10</v>
      </c>
      <c r="E2440">
        <v>1.6612963999999999</v>
      </c>
      <c r="F2440">
        <v>1.6220116</v>
      </c>
      <c r="G2440">
        <v>5</v>
      </c>
      <c r="H2440" s="49">
        <v>1450.08</v>
      </c>
      <c r="I2440" s="49">
        <v>15133.196</v>
      </c>
      <c r="J2440">
        <v>75.296710000000004</v>
      </c>
      <c r="M2440">
        <v>6.0012299999999998E-2</v>
      </c>
      <c r="N2440" s="49">
        <v>3.9284800000000002E-2</v>
      </c>
      <c r="O2440" s="49">
        <v>-3.7530939999999999E-2</v>
      </c>
      <c r="P2440" s="49">
        <v>7.4782800000000003E-3</v>
      </c>
      <c r="Q2440" s="49">
        <v>3.9284800000000002E-2</v>
      </c>
      <c r="R2440" s="49">
        <v>7.109132E-2</v>
      </c>
      <c r="S2440" s="49">
        <v>0.11610054</v>
      </c>
      <c r="T2440" s="49" t="s">
        <v>92</v>
      </c>
    </row>
    <row r="2441" spans="1:20" x14ac:dyDescent="0.25">
      <c r="A2441" s="49" t="str">
        <f t="shared" si="38"/>
        <v>41850Greater Bay Area5_1Dually Enrolled</v>
      </c>
      <c r="B2441" s="7">
        <v>41850</v>
      </c>
      <c r="C2441">
        <v>1</v>
      </c>
      <c r="D2441" t="s">
        <v>10</v>
      </c>
      <c r="E2441">
        <v>0.75699928000000005</v>
      </c>
      <c r="F2441">
        <v>0.80506168</v>
      </c>
      <c r="G2441">
        <v>5</v>
      </c>
      <c r="H2441" s="49">
        <v>1450.08</v>
      </c>
      <c r="I2441" s="49">
        <v>15133.196</v>
      </c>
      <c r="J2441">
        <v>69.058260000000004</v>
      </c>
      <c r="M2441">
        <v>3.4188299999999998E-2</v>
      </c>
      <c r="N2441" s="49">
        <v>-4.8062399999999998E-2</v>
      </c>
      <c r="O2441" s="49">
        <v>-9.1823420000000003E-2</v>
      </c>
      <c r="P2441" s="49">
        <v>-6.6182199999999997E-2</v>
      </c>
      <c r="Q2441" s="49">
        <v>-4.8062399999999998E-2</v>
      </c>
      <c r="R2441" s="49">
        <v>-2.99426E-2</v>
      </c>
      <c r="S2441" s="49">
        <v>-4.3013799999999996E-3</v>
      </c>
      <c r="T2441" s="49" t="s">
        <v>92</v>
      </c>
    </row>
    <row r="2442" spans="1:20" x14ac:dyDescent="0.25">
      <c r="A2442" s="49" t="str">
        <f t="shared" si="38"/>
        <v>41850Greater Bay Area5_19Dually Enrolled</v>
      </c>
      <c r="B2442" s="7">
        <v>41850</v>
      </c>
      <c r="C2442">
        <v>19</v>
      </c>
      <c r="D2442" t="s">
        <v>10</v>
      </c>
      <c r="E2442">
        <v>1.8522061000000001</v>
      </c>
      <c r="F2442">
        <v>1.8170271</v>
      </c>
      <c r="G2442">
        <v>5</v>
      </c>
      <c r="H2442" s="49">
        <v>1450.08</v>
      </c>
      <c r="I2442" s="49">
        <v>15133.196</v>
      </c>
      <c r="J2442">
        <v>84.769390000000001</v>
      </c>
      <c r="M2442">
        <v>7.0213700000000004E-2</v>
      </c>
      <c r="N2442" s="49">
        <v>3.5179000000000002E-2</v>
      </c>
      <c r="O2442" s="49">
        <v>-5.469454E-2</v>
      </c>
      <c r="P2442" s="49">
        <v>-2.03426E-3</v>
      </c>
      <c r="Q2442" s="49">
        <v>3.5179000000000002E-2</v>
      </c>
      <c r="R2442" s="49">
        <v>7.239226E-2</v>
      </c>
      <c r="S2442" s="49">
        <v>0.12505253999999999</v>
      </c>
      <c r="T2442" s="49" t="s">
        <v>92</v>
      </c>
    </row>
    <row r="2443" spans="1:20" x14ac:dyDescent="0.25">
      <c r="A2443" s="49" t="str">
        <f t="shared" si="38"/>
        <v>41850Greater Bay Area5_3Dually Enrolled</v>
      </c>
      <c r="B2443" s="7">
        <v>41850</v>
      </c>
      <c r="C2443">
        <v>3</v>
      </c>
      <c r="D2443" t="s">
        <v>10</v>
      </c>
      <c r="E2443">
        <v>0.56194907999999999</v>
      </c>
      <c r="F2443">
        <v>0.57525057999999996</v>
      </c>
      <c r="G2443">
        <v>5</v>
      </c>
      <c r="H2443" s="49">
        <v>1450.08</v>
      </c>
      <c r="I2443" s="49">
        <v>15133.196</v>
      </c>
      <c r="J2443">
        <v>65.704729999999998</v>
      </c>
      <c r="M2443">
        <v>2.3117599999999999E-2</v>
      </c>
      <c r="N2443" s="49">
        <v>-1.3301500000000001E-2</v>
      </c>
      <c r="O2443" s="49">
        <v>-4.2892029999999998E-2</v>
      </c>
      <c r="P2443" s="49">
        <v>-2.555383E-2</v>
      </c>
      <c r="Q2443" s="49">
        <v>-1.3301500000000001E-2</v>
      </c>
      <c r="R2443" s="49">
        <v>-1.0491700000000001E-3</v>
      </c>
      <c r="S2443" s="49">
        <v>1.6289029999999999E-2</v>
      </c>
      <c r="T2443" s="49" t="s">
        <v>92</v>
      </c>
    </row>
    <row r="2444" spans="1:20" x14ac:dyDescent="0.25">
      <c r="A2444" s="49" t="str">
        <f t="shared" si="38"/>
        <v>41850Greater Bay Area5_20Dually Enrolled</v>
      </c>
      <c r="B2444" s="7">
        <v>41850</v>
      </c>
      <c r="C2444">
        <v>20</v>
      </c>
      <c r="D2444" t="s">
        <v>10</v>
      </c>
      <c r="E2444">
        <v>1.7601772</v>
      </c>
      <c r="F2444">
        <v>1.7401489000000001</v>
      </c>
      <c r="G2444">
        <v>5</v>
      </c>
      <c r="H2444" s="49">
        <v>1450.08</v>
      </c>
      <c r="I2444" s="49">
        <v>15133.196</v>
      </c>
      <c r="J2444">
        <v>80.453270000000003</v>
      </c>
      <c r="M2444">
        <v>6.4494800000000005E-2</v>
      </c>
      <c r="N2444" s="49">
        <v>2.0028299999999999E-2</v>
      </c>
      <c r="O2444" s="49">
        <v>-6.2525040000000004E-2</v>
      </c>
      <c r="P2444" s="49">
        <v>-1.415394E-2</v>
      </c>
      <c r="Q2444" s="49">
        <v>2.0028299999999999E-2</v>
      </c>
      <c r="R2444" s="49">
        <v>5.4210540000000002E-2</v>
      </c>
      <c r="S2444" s="49">
        <v>0.10258164</v>
      </c>
      <c r="T2444" s="49" t="s">
        <v>92</v>
      </c>
    </row>
    <row r="2445" spans="1:20" x14ac:dyDescent="0.25">
      <c r="A2445" s="49" t="str">
        <f t="shared" si="38"/>
        <v>41850Greater Bay Area5_18Dually Enrolled</v>
      </c>
      <c r="B2445" s="7">
        <v>41850</v>
      </c>
      <c r="C2445">
        <v>18</v>
      </c>
      <c r="D2445" t="s">
        <v>10</v>
      </c>
      <c r="E2445">
        <v>1.8047555</v>
      </c>
      <c r="F2445">
        <v>1.8150184</v>
      </c>
      <c r="G2445">
        <v>5</v>
      </c>
      <c r="H2445" s="49">
        <v>1450.08</v>
      </c>
      <c r="I2445" s="49">
        <v>15133.196</v>
      </c>
      <c r="J2445">
        <v>86.635630000000006</v>
      </c>
      <c r="M2445">
        <v>7.3744400000000002E-2</v>
      </c>
      <c r="N2445" s="49">
        <v>-1.02629E-2</v>
      </c>
      <c r="O2445" s="49">
        <v>-0.10465573</v>
      </c>
      <c r="P2445" s="49">
        <v>-4.9347429999999998E-2</v>
      </c>
      <c r="Q2445" s="49">
        <v>-1.02629E-2</v>
      </c>
      <c r="R2445" s="49">
        <v>2.8821630000000001E-2</v>
      </c>
      <c r="S2445" s="49">
        <v>8.4129930000000006E-2</v>
      </c>
      <c r="T2445" s="49" t="s">
        <v>92</v>
      </c>
    </row>
    <row r="2446" spans="1:20" x14ac:dyDescent="0.25">
      <c r="A2446" s="49" t="str">
        <f t="shared" si="38"/>
        <v>41850Greater Bay Area5_24Dually Enrolled</v>
      </c>
      <c r="B2446" s="7">
        <v>41850</v>
      </c>
      <c r="C2446">
        <v>24</v>
      </c>
      <c r="D2446" t="s">
        <v>10</v>
      </c>
      <c r="E2446">
        <v>0.97499210999999997</v>
      </c>
      <c r="F2446">
        <v>1.0115221000000001</v>
      </c>
      <c r="G2446">
        <v>5</v>
      </c>
      <c r="H2446" s="49">
        <v>1450.08</v>
      </c>
      <c r="I2446" s="49">
        <v>15133.196</v>
      </c>
      <c r="J2446">
        <v>67.861819999999994</v>
      </c>
      <c r="M2446">
        <v>4.1262899999999998E-2</v>
      </c>
      <c r="N2446" s="49">
        <v>-3.6529989999999998E-2</v>
      </c>
      <c r="O2446" s="49">
        <v>-8.9346499999999995E-2</v>
      </c>
      <c r="P2446" s="49">
        <v>-5.8399329999999999E-2</v>
      </c>
      <c r="Q2446" s="49">
        <v>-3.6529989999999998E-2</v>
      </c>
      <c r="R2446" s="49">
        <v>-1.4660650000000001E-2</v>
      </c>
      <c r="S2446" s="49">
        <v>1.6286519999999999E-2</v>
      </c>
      <c r="T2446" s="49" t="s">
        <v>92</v>
      </c>
    </row>
    <row r="2447" spans="1:20" x14ac:dyDescent="0.25">
      <c r="A2447" s="49" t="str">
        <f t="shared" si="38"/>
        <v>41850Greater Bay Area5_4Dually Enrolled</v>
      </c>
      <c r="B2447" s="7">
        <v>41850</v>
      </c>
      <c r="C2447">
        <v>4</v>
      </c>
      <c r="D2447" t="s">
        <v>10</v>
      </c>
      <c r="E2447">
        <v>0.50460327000000005</v>
      </c>
      <c r="F2447">
        <v>0.51764383000000003</v>
      </c>
      <c r="G2447">
        <v>5</v>
      </c>
      <c r="H2447" s="49">
        <v>1450.08</v>
      </c>
      <c r="I2447" s="49">
        <v>15133.196</v>
      </c>
      <c r="J2447">
        <v>65.039339999999996</v>
      </c>
      <c r="M2447">
        <v>1.9065700000000001E-2</v>
      </c>
      <c r="N2447" s="49">
        <v>-1.304056E-2</v>
      </c>
      <c r="O2447" s="49">
        <v>-3.7444659999999998E-2</v>
      </c>
      <c r="P2447" s="49">
        <v>-2.314538E-2</v>
      </c>
      <c r="Q2447" s="49">
        <v>-1.304056E-2</v>
      </c>
      <c r="R2447" s="49">
        <v>-2.9357400000000001E-3</v>
      </c>
      <c r="S2447" s="49">
        <v>1.136354E-2</v>
      </c>
      <c r="T2447" s="49" t="s">
        <v>92</v>
      </c>
    </row>
    <row r="2448" spans="1:20" x14ac:dyDescent="0.25">
      <c r="A2448" s="49" t="str">
        <f t="shared" si="38"/>
        <v>41850Greater Bay Area5_8Dually Enrolled</v>
      </c>
      <c r="B2448" s="7">
        <v>41850</v>
      </c>
      <c r="C2448">
        <v>8</v>
      </c>
      <c r="D2448" t="s">
        <v>10</v>
      </c>
      <c r="E2448">
        <v>0.62811028000000002</v>
      </c>
      <c r="F2448">
        <v>0.62509448999999995</v>
      </c>
      <c r="G2448">
        <v>5</v>
      </c>
      <c r="H2448" s="49">
        <v>1450.08</v>
      </c>
      <c r="I2448" s="49">
        <v>15133.196</v>
      </c>
      <c r="J2448">
        <v>64.056510000000003</v>
      </c>
      <c r="M2448">
        <v>2.10358E-2</v>
      </c>
      <c r="N2448" s="49">
        <v>3.01579E-3</v>
      </c>
      <c r="O2448" s="49">
        <v>-2.3910029999999999E-2</v>
      </c>
      <c r="P2448" s="49">
        <v>-8.1331800000000003E-3</v>
      </c>
      <c r="Q2448" s="49">
        <v>3.01579E-3</v>
      </c>
      <c r="R2448" s="49">
        <v>1.416476E-2</v>
      </c>
      <c r="S2448" s="49">
        <v>2.994161E-2</v>
      </c>
      <c r="T2448" s="49" t="s">
        <v>92</v>
      </c>
    </row>
    <row r="2449" spans="1:20" x14ac:dyDescent="0.25">
      <c r="A2449" s="49" t="str">
        <f t="shared" si="38"/>
        <v>41850Greater Bay Area5_23Dually Enrolled</v>
      </c>
      <c r="B2449" s="7">
        <v>41850</v>
      </c>
      <c r="C2449">
        <v>23</v>
      </c>
      <c r="D2449" t="s">
        <v>10</v>
      </c>
      <c r="E2449">
        <v>1.2708170000000001</v>
      </c>
      <c r="F2449">
        <v>1.2811112</v>
      </c>
      <c r="G2449">
        <v>5</v>
      </c>
      <c r="H2449" s="49">
        <v>1450.08</v>
      </c>
      <c r="I2449" s="49">
        <v>15133.196</v>
      </c>
      <c r="J2449">
        <v>70.147270000000006</v>
      </c>
      <c r="M2449">
        <v>4.9478599999999998E-2</v>
      </c>
      <c r="N2449" s="49">
        <v>-1.02942E-2</v>
      </c>
      <c r="O2449" s="49">
        <v>-7.3626810000000001E-2</v>
      </c>
      <c r="P2449" s="49">
        <v>-3.6517859999999999E-2</v>
      </c>
      <c r="Q2449" s="49">
        <v>-1.02942E-2</v>
      </c>
      <c r="R2449" s="49">
        <v>1.5929459999999999E-2</v>
      </c>
      <c r="S2449" s="49">
        <v>5.3038410000000001E-2</v>
      </c>
      <c r="T2449" s="49" t="s">
        <v>92</v>
      </c>
    </row>
    <row r="2450" spans="1:20" x14ac:dyDescent="0.25">
      <c r="A2450" s="49" t="str">
        <f t="shared" si="38"/>
        <v>41850Greater Bay Area6+7_22Dually Enrolled</v>
      </c>
      <c r="B2450" s="7">
        <v>41850</v>
      </c>
      <c r="C2450">
        <v>22</v>
      </c>
      <c r="D2450" t="s">
        <v>10</v>
      </c>
      <c r="E2450">
        <v>1.5544997</v>
      </c>
      <c r="F2450">
        <v>1.5110003999999999</v>
      </c>
      <c r="G2450" t="s">
        <v>69</v>
      </c>
      <c r="H2450" s="49">
        <v>3036.105</v>
      </c>
      <c r="I2450" s="49">
        <v>15133.196</v>
      </c>
      <c r="J2450">
        <v>72.271330000000006</v>
      </c>
      <c r="M2450">
        <v>4.9324800000000002E-2</v>
      </c>
      <c r="N2450" s="49">
        <v>4.3499299999999998E-2</v>
      </c>
      <c r="O2450" s="49">
        <v>-1.9636440000000002E-2</v>
      </c>
      <c r="P2450" s="49">
        <v>1.735716E-2</v>
      </c>
      <c r="Q2450" s="49">
        <v>4.3499299999999998E-2</v>
      </c>
      <c r="R2450" s="49">
        <v>6.9641439999999999E-2</v>
      </c>
      <c r="S2450" s="49">
        <v>0.10663504</v>
      </c>
      <c r="T2450" s="49" t="s">
        <v>92</v>
      </c>
    </row>
    <row r="2451" spans="1:20" x14ac:dyDescent="0.25">
      <c r="A2451" s="49" t="str">
        <f t="shared" si="38"/>
        <v>41850Greater Bay Area6+7_20Dually Enrolled</v>
      </c>
      <c r="B2451" s="7">
        <v>41850</v>
      </c>
      <c r="C2451">
        <v>20</v>
      </c>
      <c r="D2451" t="s">
        <v>10</v>
      </c>
      <c r="E2451">
        <v>1.7601772</v>
      </c>
      <c r="F2451">
        <v>1.8053067</v>
      </c>
      <c r="G2451" t="s">
        <v>69</v>
      </c>
      <c r="H2451" s="49">
        <v>3036.105</v>
      </c>
      <c r="I2451" s="49">
        <v>15133.196</v>
      </c>
      <c r="J2451">
        <v>80.453270000000003</v>
      </c>
      <c r="M2451">
        <v>5.7048300000000003E-2</v>
      </c>
      <c r="N2451" s="49">
        <v>-4.5129500000000003E-2</v>
      </c>
      <c r="O2451" s="49">
        <v>-0.11815132</v>
      </c>
      <c r="P2451" s="49">
        <v>-7.5365100000000004E-2</v>
      </c>
      <c r="Q2451" s="49">
        <v>-4.5129500000000003E-2</v>
      </c>
      <c r="R2451" s="49">
        <v>-1.48939E-2</v>
      </c>
      <c r="S2451" s="49">
        <v>2.7892320000000002E-2</v>
      </c>
      <c r="T2451" s="49" t="s">
        <v>92</v>
      </c>
    </row>
    <row r="2452" spans="1:20" x14ac:dyDescent="0.25">
      <c r="A2452" s="49" t="str">
        <f t="shared" si="38"/>
        <v>41850Greater Bay Area6+7_24Dually Enrolled</v>
      </c>
      <c r="B2452" s="7">
        <v>41850</v>
      </c>
      <c r="C2452">
        <v>24</v>
      </c>
      <c r="D2452" t="s">
        <v>10</v>
      </c>
      <c r="E2452">
        <v>0.97499210999999997</v>
      </c>
      <c r="F2452">
        <v>0.93982449999999995</v>
      </c>
      <c r="G2452" t="s">
        <v>69</v>
      </c>
      <c r="H2452" s="49">
        <v>3036.105</v>
      </c>
      <c r="I2452" s="49">
        <v>15133.196</v>
      </c>
      <c r="J2452">
        <v>67.861819999999994</v>
      </c>
      <c r="M2452">
        <v>3.51922E-2</v>
      </c>
      <c r="N2452" s="49">
        <v>3.5167610000000002E-2</v>
      </c>
      <c r="O2452" s="49">
        <v>-9.8784100000000007E-3</v>
      </c>
      <c r="P2452" s="49">
        <v>1.6515740000000001E-2</v>
      </c>
      <c r="Q2452" s="49">
        <v>3.5167610000000002E-2</v>
      </c>
      <c r="R2452" s="49">
        <v>5.3819480000000003E-2</v>
      </c>
      <c r="S2452" s="49">
        <v>8.0213629999999994E-2</v>
      </c>
      <c r="T2452" s="49" t="s">
        <v>92</v>
      </c>
    </row>
    <row r="2453" spans="1:20" x14ac:dyDescent="0.25">
      <c r="A2453" s="49" t="str">
        <f t="shared" si="38"/>
        <v>41850Greater Bay Area6+7_10Dually Enrolled</v>
      </c>
      <c r="B2453" s="7">
        <v>41850</v>
      </c>
      <c r="C2453">
        <v>10</v>
      </c>
      <c r="D2453" t="s">
        <v>10</v>
      </c>
      <c r="E2453">
        <v>0.69734700999999999</v>
      </c>
      <c r="F2453">
        <v>0.69829684000000003</v>
      </c>
      <c r="G2453" t="s">
        <v>69</v>
      </c>
      <c r="H2453" s="49">
        <v>3036.105</v>
      </c>
      <c r="I2453" s="49">
        <v>15133.196</v>
      </c>
      <c r="J2453">
        <v>70.088549999999998</v>
      </c>
      <c r="M2453">
        <v>2.46859E-2</v>
      </c>
      <c r="N2453" s="49">
        <v>-9.4983000000000003E-4</v>
      </c>
      <c r="O2453" s="49">
        <v>-3.2547779999999998E-2</v>
      </c>
      <c r="P2453" s="49">
        <v>-1.403336E-2</v>
      </c>
      <c r="Q2453" s="49">
        <v>-9.4983000000000003E-4</v>
      </c>
      <c r="R2453" s="49">
        <v>1.2133700000000001E-2</v>
      </c>
      <c r="S2453" s="49">
        <v>3.0648120000000001E-2</v>
      </c>
      <c r="T2453" s="49" t="s">
        <v>92</v>
      </c>
    </row>
    <row r="2454" spans="1:20" x14ac:dyDescent="0.25">
      <c r="A2454" s="49" t="str">
        <f t="shared" si="38"/>
        <v>41850Greater Bay Area6+7_15Dually Enrolled</v>
      </c>
      <c r="B2454" s="7">
        <v>41850</v>
      </c>
      <c r="C2454">
        <v>15</v>
      </c>
      <c r="D2454" t="s">
        <v>10</v>
      </c>
      <c r="E2454">
        <v>1.2304299999999999</v>
      </c>
      <c r="F2454">
        <v>1.1607356</v>
      </c>
      <c r="G2454" t="s">
        <v>69</v>
      </c>
      <c r="H2454" s="49">
        <v>3036.105</v>
      </c>
      <c r="I2454" s="49">
        <v>15133.196</v>
      </c>
      <c r="J2454">
        <v>85.551720000000003</v>
      </c>
      <c r="M2454">
        <v>4.8073299999999999E-2</v>
      </c>
      <c r="N2454" s="49">
        <v>6.9694400000000004E-2</v>
      </c>
      <c r="O2454" s="49">
        <v>8.1605800000000006E-3</v>
      </c>
      <c r="P2454" s="49">
        <v>4.4215549999999999E-2</v>
      </c>
      <c r="Q2454" s="49">
        <v>6.9694400000000004E-2</v>
      </c>
      <c r="R2454" s="49">
        <v>9.5173250000000001E-2</v>
      </c>
      <c r="S2454" s="49">
        <v>0.13122822000000001</v>
      </c>
      <c r="T2454" s="49" t="s">
        <v>92</v>
      </c>
    </row>
    <row r="2455" spans="1:20" x14ac:dyDescent="0.25">
      <c r="A2455" s="49" t="str">
        <f t="shared" si="38"/>
        <v>41850Greater Bay Area6+7_19Dually Enrolled</v>
      </c>
      <c r="B2455" s="7">
        <v>41850</v>
      </c>
      <c r="C2455">
        <v>19</v>
      </c>
      <c r="D2455" t="s">
        <v>10</v>
      </c>
      <c r="E2455">
        <v>1.8522061000000001</v>
      </c>
      <c r="F2455">
        <v>1.8067635</v>
      </c>
      <c r="G2455" t="s">
        <v>69</v>
      </c>
      <c r="H2455" s="49">
        <v>3036.105</v>
      </c>
      <c r="I2455" s="49">
        <v>15133.196</v>
      </c>
      <c r="J2455">
        <v>84.769390000000001</v>
      </c>
      <c r="M2455">
        <v>6.05003E-2</v>
      </c>
      <c r="N2455" s="49">
        <v>4.54426E-2</v>
      </c>
      <c r="O2455" s="49">
        <v>-3.1997780000000003E-2</v>
      </c>
      <c r="P2455" s="49">
        <v>1.3377440000000001E-2</v>
      </c>
      <c r="Q2455" s="49">
        <v>4.54426E-2</v>
      </c>
      <c r="R2455" s="49">
        <v>7.7507759999999995E-2</v>
      </c>
      <c r="S2455" s="49">
        <v>0.12288298</v>
      </c>
      <c r="T2455" s="49" t="s">
        <v>92</v>
      </c>
    </row>
    <row r="2456" spans="1:20" x14ac:dyDescent="0.25">
      <c r="A2456" s="49" t="str">
        <f t="shared" si="38"/>
        <v>41850Greater Bay Area6+7_9Dually Enrolled</v>
      </c>
      <c r="B2456" s="7">
        <v>41850</v>
      </c>
      <c r="C2456">
        <v>9</v>
      </c>
      <c r="D2456" t="s">
        <v>10</v>
      </c>
      <c r="E2456">
        <v>0.65358351000000003</v>
      </c>
      <c r="F2456">
        <v>0.67174699000000004</v>
      </c>
      <c r="G2456" t="s">
        <v>69</v>
      </c>
      <c r="H2456" s="49">
        <v>3036.105</v>
      </c>
      <c r="I2456" s="49">
        <v>15133.196</v>
      </c>
      <c r="J2456">
        <v>66.837050000000005</v>
      </c>
      <c r="M2456">
        <v>2.1042700000000001E-2</v>
      </c>
      <c r="N2456" s="49">
        <v>-1.8163479999999999E-2</v>
      </c>
      <c r="O2456" s="49">
        <v>-4.5098140000000002E-2</v>
      </c>
      <c r="P2456" s="49">
        <v>-2.9316109999999999E-2</v>
      </c>
      <c r="Q2456" s="49">
        <v>-1.8163479999999999E-2</v>
      </c>
      <c r="R2456" s="49">
        <v>-7.0108499999999999E-3</v>
      </c>
      <c r="S2456" s="49">
        <v>8.7711799999999999E-3</v>
      </c>
      <c r="T2456" s="49" t="s">
        <v>92</v>
      </c>
    </row>
    <row r="2457" spans="1:20" x14ac:dyDescent="0.25">
      <c r="A2457" s="49" t="str">
        <f t="shared" si="38"/>
        <v>41850Greater Bay Area6+7_21Dually Enrolled</v>
      </c>
      <c r="B2457" s="7">
        <v>41850</v>
      </c>
      <c r="C2457">
        <v>21</v>
      </c>
      <c r="D2457" t="s">
        <v>10</v>
      </c>
      <c r="E2457">
        <v>1.6612963999999999</v>
      </c>
      <c r="F2457">
        <v>1.6494036999999999</v>
      </c>
      <c r="G2457" t="s">
        <v>69</v>
      </c>
      <c r="H2457" s="49">
        <v>3036.105</v>
      </c>
      <c r="I2457" s="49">
        <v>15133.196</v>
      </c>
      <c r="J2457">
        <v>75.296710000000004</v>
      </c>
      <c r="M2457">
        <v>5.2559099999999997E-2</v>
      </c>
      <c r="N2457" s="49">
        <v>1.1892700000000001E-2</v>
      </c>
      <c r="O2457" s="49">
        <v>-5.538295E-2</v>
      </c>
      <c r="P2457" s="49">
        <v>-1.5963620000000001E-2</v>
      </c>
      <c r="Q2457" s="49">
        <v>1.1892700000000001E-2</v>
      </c>
      <c r="R2457" s="49">
        <v>3.9749020000000003E-2</v>
      </c>
      <c r="S2457" s="49">
        <v>7.9168349999999998E-2</v>
      </c>
      <c r="T2457" s="49" t="s">
        <v>92</v>
      </c>
    </row>
    <row r="2458" spans="1:20" x14ac:dyDescent="0.25">
      <c r="A2458" s="49" t="str">
        <f t="shared" si="38"/>
        <v>41850Greater Bay Area6+7_4Dually Enrolled</v>
      </c>
      <c r="B2458" s="7">
        <v>41850</v>
      </c>
      <c r="C2458">
        <v>4</v>
      </c>
      <c r="D2458" t="s">
        <v>10</v>
      </c>
      <c r="E2458">
        <v>0.50460327000000005</v>
      </c>
      <c r="F2458">
        <v>0.50706055999999999</v>
      </c>
      <c r="G2458" t="s">
        <v>69</v>
      </c>
      <c r="H2458" s="49">
        <v>3036.105</v>
      </c>
      <c r="I2458" s="49">
        <v>15133.196</v>
      </c>
      <c r="J2458">
        <v>65.039339999999996</v>
      </c>
      <c r="M2458">
        <v>1.6897499999999999E-2</v>
      </c>
      <c r="N2458" s="49">
        <v>-2.45729E-3</v>
      </c>
      <c r="O2458" s="49">
        <v>-2.4086090000000001E-2</v>
      </c>
      <c r="P2458" s="49">
        <v>-1.141296E-2</v>
      </c>
      <c r="Q2458" s="49">
        <v>-2.45729E-3</v>
      </c>
      <c r="R2458" s="49">
        <v>6.4983899999999997E-3</v>
      </c>
      <c r="S2458" s="49">
        <v>1.9171509999999999E-2</v>
      </c>
      <c r="T2458" s="49" t="s">
        <v>92</v>
      </c>
    </row>
    <row r="2459" spans="1:20" x14ac:dyDescent="0.25">
      <c r="A2459" s="49" t="str">
        <f t="shared" si="38"/>
        <v>41850Greater Bay Area6+7_12Dually Enrolled</v>
      </c>
      <c r="B2459" s="7">
        <v>41850</v>
      </c>
      <c r="C2459">
        <v>12</v>
      </c>
      <c r="D2459" t="s">
        <v>10</v>
      </c>
      <c r="E2459">
        <v>0.84190127000000003</v>
      </c>
      <c r="F2459">
        <v>0.82647351000000002</v>
      </c>
      <c r="G2459" t="s">
        <v>69</v>
      </c>
      <c r="H2459" s="49">
        <v>3036.105</v>
      </c>
      <c r="I2459" s="49">
        <v>15133.196</v>
      </c>
      <c r="J2459">
        <v>76.455889999999997</v>
      </c>
      <c r="M2459">
        <v>3.2625899999999999E-2</v>
      </c>
      <c r="N2459" s="49">
        <v>1.542776E-2</v>
      </c>
      <c r="O2459" s="49">
        <v>-2.6333390000000002E-2</v>
      </c>
      <c r="P2459" s="49">
        <v>-1.8639699999999999E-3</v>
      </c>
      <c r="Q2459" s="49">
        <v>1.542776E-2</v>
      </c>
      <c r="R2459" s="49">
        <v>3.2719489999999997E-2</v>
      </c>
      <c r="S2459" s="49">
        <v>5.7188910000000003E-2</v>
      </c>
      <c r="T2459" s="49" t="s">
        <v>92</v>
      </c>
    </row>
    <row r="2460" spans="1:20" x14ac:dyDescent="0.25">
      <c r="A2460" s="49" t="str">
        <f t="shared" si="38"/>
        <v>41850Greater Bay Area6+7_13Dually Enrolled</v>
      </c>
      <c r="B2460" s="7">
        <v>41850</v>
      </c>
      <c r="C2460">
        <v>13</v>
      </c>
      <c r="D2460" t="s">
        <v>10</v>
      </c>
      <c r="E2460">
        <v>0.96300222999999996</v>
      </c>
      <c r="F2460">
        <v>0.95189036000000005</v>
      </c>
      <c r="G2460" t="s">
        <v>69</v>
      </c>
      <c r="H2460" s="49">
        <v>3036.105</v>
      </c>
      <c r="I2460" s="49">
        <v>15133.196</v>
      </c>
      <c r="J2460">
        <v>80.576490000000007</v>
      </c>
      <c r="M2460">
        <v>3.8088999999999998E-2</v>
      </c>
      <c r="N2460" s="49">
        <v>1.1111869999999999E-2</v>
      </c>
      <c r="O2460" s="49">
        <v>-3.7642050000000003E-2</v>
      </c>
      <c r="P2460" s="49">
        <v>-9.0752999999999997E-3</v>
      </c>
      <c r="Q2460" s="49">
        <v>1.1111869999999999E-2</v>
      </c>
      <c r="R2460" s="49">
        <v>3.129904E-2</v>
      </c>
      <c r="S2460" s="49">
        <v>5.9865790000000002E-2</v>
      </c>
      <c r="T2460" s="49" t="s">
        <v>92</v>
      </c>
    </row>
    <row r="2461" spans="1:20" x14ac:dyDescent="0.25">
      <c r="A2461" s="49" t="str">
        <f t="shared" si="38"/>
        <v>41850Greater Bay Area6+7_1Dually Enrolled</v>
      </c>
      <c r="B2461" s="7">
        <v>41850</v>
      </c>
      <c r="C2461">
        <v>1</v>
      </c>
      <c r="D2461" t="s">
        <v>10</v>
      </c>
      <c r="E2461">
        <v>0.75699928000000005</v>
      </c>
      <c r="F2461">
        <v>0.7749992</v>
      </c>
      <c r="G2461" t="s">
        <v>69</v>
      </c>
      <c r="H2461" s="49">
        <v>3036.105</v>
      </c>
      <c r="I2461" s="49">
        <v>15133.196</v>
      </c>
      <c r="J2461">
        <v>69.058260000000004</v>
      </c>
      <c r="M2461">
        <v>2.8902400000000002E-2</v>
      </c>
      <c r="N2461" s="49">
        <v>-1.7999919999999999E-2</v>
      </c>
      <c r="O2461" s="49">
        <v>-5.4994990000000001E-2</v>
      </c>
      <c r="P2461" s="49">
        <v>-3.3318189999999998E-2</v>
      </c>
      <c r="Q2461" s="49">
        <v>-1.7999919999999999E-2</v>
      </c>
      <c r="R2461" s="49">
        <v>-2.6816499999999998E-3</v>
      </c>
      <c r="S2461" s="49">
        <v>1.8995149999999999E-2</v>
      </c>
      <c r="T2461" s="49" t="s">
        <v>92</v>
      </c>
    </row>
    <row r="2462" spans="1:20" x14ac:dyDescent="0.25">
      <c r="A2462" s="49" t="str">
        <f t="shared" si="38"/>
        <v>41850Greater Bay Area6+7_23Dually Enrolled</v>
      </c>
      <c r="B2462" s="7">
        <v>41850</v>
      </c>
      <c r="C2462">
        <v>23</v>
      </c>
      <c r="D2462" t="s">
        <v>10</v>
      </c>
      <c r="E2462">
        <v>1.2708170000000001</v>
      </c>
      <c r="F2462">
        <v>1.2302312</v>
      </c>
      <c r="G2462" t="s">
        <v>69</v>
      </c>
      <c r="H2462" s="49">
        <v>3036.105</v>
      </c>
      <c r="I2462" s="49">
        <v>15133.196</v>
      </c>
      <c r="J2462">
        <v>70.147270000000006</v>
      </c>
      <c r="M2462">
        <v>4.2540000000000001E-2</v>
      </c>
      <c r="N2462" s="49">
        <v>4.0585799999999998E-2</v>
      </c>
      <c r="O2462" s="49">
        <v>-1.38654E-2</v>
      </c>
      <c r="P2462" s="49">
        <v>1.8039599999999999E-2</v>
      </c>
      <c r="Q2462" s="49">
        <v>4.0585799999999998E-2</v>
      </c>
      <c r="R2462" s="49">
        <v>6.3131999999999994E-2</v>
      </c>
      <c r="S2462" s="49">
        <v>9.5036999999999996E-2</v>
      </c>
      <c r="T2462" s="49" t="s">
        <v>92</v>
      </c>
    </row>
    <row r="2463" spans="1:20" x14ac:dyDescent="0.25">
      <c r="A2463" s="49" t="str">
        <f t="shared" si="38"/>
        <v>41850Greater Bay Area6+7_16Dually Enrolled</v>
      </c>
      <c r="B2463" s="7">
        <v>41850</v>
      </c>
      <c r="C2463">
        <v>16</v>
      </c>
      <c r="D2463" t="s">
        <v>10</v>
      </c>
      <c r="E2463">
        <v>1.4489513999999999</v>
      </c>
      <c r="F2463">
        <v>1.1686344</v>
      </c>
      <c r="G2463" t="s">
        <v>69</v>
      </c>
      <c r="H2463" s="49">
        <v>3036.105</v>
      </c>
      <c r="I2463" s="49">
        <v>15133.196</v>
      </c>
      <c r="J2463">
        <v>88.638940000000005</v>
      </c>
      <c r="M2463">
        <v>5.24815E-2</v>
      </c>
      <c r="N2463" s="49">
        <v>0.28031699999999998</v>
      </c>
      <c r="O2463" s="49">
        <v>0.21314068</v>
      </c>
      <c r="P2463" s="49">
        <v>0.2525018</v>
      </c>
      <c r="Q2463" s="49">
        <v>0.28031699999999998</v>
      </c>
      <c r="R2463" s="49">
        <v>0.30813218999999997</v>
      </c>
      <c r="S2463" s="49">
        <v>0.34749331999999999</v>
      </c>
      <c r="T2463" s="49" t="s">
        <v>92</v>
      </c>
    </row>
    <row r="2464" spans="1:20" x14ac:dyDescent="0.25">
      <c r="A2464" s="49" t="str">
        <f t="shared" si="38"/>
        <v>41850Greater Bay Area6+7_2Dually Enrolled</v>
      </c>
      <c r="B2464" s="7">
        <v>41850</v>
      </c>
      <c r="C2464">
        <v>2</v>
      </c>
      <c r="D2464" t="s">
        <v>10</v>
      </c>
      <c r="E2464">
        <v>0.63609610000000005</v>
      </c>
      <c r="F2464">
        <v>0.63273422000000001</v>
      </c>
      <c r="G2464" t="s">
        <v>69</v>
      </c>
      <c r="H2464" s="49">
        <v>3036.105</v>
      </c>
      <c r="I2464" s="49">
        <v>15133.196</v>
      </c>
      <c r="J2464">
        <v>67.420689999999993</v>
      </c>
      <c r="M2464">
        <v>2.3669699999999998E-2</v>
      </c>
      <c r="N2464" s="49">
        <v>3.3618799999999998E-3</v>
      </c>
      <c r="O2464" s="49">
        <v>-2.6935339999999999E-2</v>
      </c>
      <c r="P2464" s="49">
        <v>-9.1830599999999998E-3</v>
      </c>
      <c r="Q2464" s="49">
        <v>3.3618799999999998E-3</v>
      </c>
      <c r="R2464" s="49">
        <v>1.5906819999999999E-2</v>
      </c>
      <c r="S2464" s="49">
        <v>3.3659099999999997E-2</v>
      </c>
      <c r="T2464" s="49" t="s">
        <v>92</v>
      </c>
    </row>
    <row r="2465" spans="1:20" x14ac:dyDescent="0.25">
      <c r="A2465" s="49" t="str">
        <f t="shared" si="38"/>
        <v>41850Greater Bay Area6+7_11Dually Enrolled</v>
      </c>
      <c r="B2465" s="7">
        <v>41850</v>
      </c>
      <c r="C2465">
        <v>11</v>
      </c>
      <c r="D2465" t="s">
        <v>10</v>
      </c>
      <c r="E2465">
        <v>0.74689919999999999</v>
      </c>
      <c r="F2465">
        <v>0.75206563000000004</v>
      </c>
      <c r="G2465" t="s">
        <v>69</v>
      </c>
      <c r="H2465" s="49">
        <v>3036.105</v>
      </c>
      <c r="I2465" s="49">
        <v>15133.196</v>
      </c>
      <c r="J2465">
        <v>72.596310000000003</v>
      </c>
      <c r="M2465">
        <v>2.7934899999999999E-2</v>
      </c>
      <c r="N2465" s="49">
        <v>-5.1664299999999996E-3</v>
      </c>
      <c r="O2465" s="49">
        <v>-4.0923099999999997E-2</v>
      </c>
      <c r="P2465" s="49">
        <v>-1.9971929999999999E-2</v>
      </c>
      <c r="Q2465" s="49">
        <v>-5.1664299999999996E-3</v>
      </c>
      <c r="R2465" s="49">
        <v>9.6390699999999996E-3</v>
      </c>
      <c r="S2465" s="49">
        <v>3.0590240000000001E-2</v>
      </c>
      <c r="T2465" s="49" t="s">
        <v>92</v>
      </c>
    </row>
    <row r="2466" spans="1:20" x14ac:dyDescent="0.25">
      <c r="A2466" s="49" t="str">
        <f t="shared" si="38"/>
        <v>41850Greater Bay Area6+7_17Dually Enrolled</v>
      </c>
      <c r="B2466" s="7">
        <v>41850</v>
      </c>
      <c r="C2466">
        <v>17</v>
      </c>
      <c r="D2466" t="s">
        <v>10</v>
      </c>
      <c r="E2466">
        <v>1.6249388</v>
      </c>
      <c r="F2466">
        <v>1.2843916</v>
      </c>
      <c r="G2466" t="s">
        <v>69</v>
      </c>
      <c r="H2466" s="49">
        <v>3036.105</v>
      </c>
      <c r="I2466" s="49">
        <v>15133.196</v>
      </c>
      <c r="J2466">
        <v>88.2547</v>
      </c>
      <c r="M2466">
        <v>5.5559999999999998E-2</v>
      </c>
      <c r="N2466" s="49">
        <v>0.34054719999999999</v>
      </c>
      <c r="O2466" s="49">
        <v>0.26943040000000001</v>
      </c>
      <c r="P2466" s="49">
        <v>0.3111004</v>
      </c>
      <c r="Q2466" s="49">
        <v>0.34054719999999999</v>
      </c>
      <c r="R2466" s="49">
        <v>0.36999399999999999</v>
      </c>
      <c r="S2466" s="49">
        <v>0.41166399999999997</v>
      </c>
      <c r="T2466" s="49" t="s">
        <v>92</v>
      </c>
    </row>
    <row r="2467" spans="1:20" x14ac:dyDescent="0.25">
      <c r="A2467" s="49" t="str">
        <f t="shared" si="38"/>
        <v>41850Greater Bay Area6+7_5Dually Enrolled</v>
      </c>
      <c r="B2467" s="7">
        <v>41850</v>
      </c>
      <c r="C2467">
        <v>5</v>
      </c>
      <c r="D2467" t="s">
        <v>10</v>
      </c>
      <c r="E2467">
        <v>0.47664598000000002</v>
      </c>
      <c r="F2467">
        <v>0.48342880999999999</v>
      </c>
      <c r="G2467" t="s">
        <v>69</v>
      </c>
      <c r="H2467" s="49">
        <v>3036.105</v>
      </c>
      <c r="I2467" s="49">
        <v>15133.196</v>
      </c>
      <c r="J2467">
        <v>64.040909999999997</v>
      </c>
      <c r="M2467">
        <v>1.4824199999999999E-2</v>
      </c>
      <c r="N2467" s="49">
        <v>-6.7828300000000001E-3</v>
      </c>
      <c r="O2467" s="49">
        <v>-2.5757809999999999E-2</v>
      </c>
      <c r="P2467" s="49">
        <v>-1.4639660000000001E-2</v>
      </c>
      <c r="Q2467" s="49">
        <v>-6.7828300000000001E-3</v>
      </c>
      <c r="R2467" s="49">
        <v>1.0740000000000001E-3</v>
      </c>
      <c r="S2467" s="49">
        <v>1.2192150000000001E-2</v>
      </c>
      <c r="T2467" s="49" t="s">
        <v>92</v>
      </c>
    </row>
    <row r="2468" spans="1:20" x14ac:dyDescent="0.25">
      <c r="A2468" s="49" t="str">
        <f t="shared" si="38"/>
        <v>41850Greater Bay Area6+7_6Dually Enrolled</v>
      </c>
      <c r="B2468" s="7">
        <v>41850</v>
      </c>
      <c r="C2468">
        <v>6</v>
      </c>
      <c r="D2468" t="s">
        <v>10</v>
      </c>
      <c r="E2468">
        <v>0.49214390000000002</v>
      </c>
      <c r="F2468">
        <v>0.49829298999999999</v>
      </c>
      <c r="G2468" t="s">
        <v>69</v>
      </c>
      <c r="H2468" s="49">
        <v>3036.105</v>
      </c>
      <c r="I2468" s="49">
        <v>15133.196</v>
      </c>
      <c r="J2468">
        <v>63.327120000000001</v>
      </c>
      <c r="M2468">
        <v>1.44517E-2</v>
      </c>
      <c r="N2468" s="49">
        <v>-6.1490900000000003E-3</v>
      </c>
      <c r="O2468" s="49">
        <v>-2.4647269999999999E-2</v>
      </c>
      <c r="P2468" s="49">
        <v>-1.380849E-2</v>
      </c>
      <c r="Q2468" s="49">
        <v>-6.1490900000000003E-3</v>
      </c>
      <c r="R2468" s="49">
        <v>1.51031E-3</v>
      </c>
      <c r="S2468" s="49">
        <v>1.234909E-2</v>
      </c>
      <c r="T2468" s="49" t="s">
        <v>92</v>
      </c>
    </row>
    <row r="2469" spans="1:20" x14ac:dyDescent="0.25">
      <c r="A2469" s="49" t="str">
        <f t="shared" si="38"/>
        <v>41850Greater Bay Area6+7_14Dually Enrolled</v>
      </c>
      <c r="B2469" s="7">
        <v>41850</v>
      </c>
      <c r="C2469">
        <v>14</v>
      </c>
      <c r="D2469" t="s">
        <v>10</v>
      </c>
      <c r="E2469">
        <v>1.0872814</v>
      </c>
      <c r="F2469">
        <v>1.0606488999999999</v>
      </c>
      <c r="G2469" t="s">
        <v>69</v>
      </c>
      <c r="H2469" s="49">
        <v>3036.105</v>
      </c>
      <c r="I2469" s="49">
        <v>15133.196</v>
      </c>
      <c r="J2469">
        <v>83.116100000000003</v>
      </c>
      <c r="M2469">
        <v>4.3512599999999999E-2</v>
      </c>
      <c r="N2469" s="49">
        <v>2.66325E-2</v>
      </c>
      <c r="O2469" s="49">
        <v>-2.906363E-2</v>
      </c>
      <c r="P2469" s="49">
        <v>3.5708200000000002E-3</v>
      </c>
      <c r="Q2469" s="49">
        <v>2.66325E-2</v>
      </c>
      <c r="R2469" s="49">
        <v>4.9694179999999998E-2</v>
      </c>
      <c r="S2469" s="49">
        <v>8.232863E-2</v>
      </c>
      <c r="T2469" s="49" t="s">
        <v>92</v>
      </c>
    </row>
    <row r="2470" spans="1:20" x14ac:dyDescent="0.25">
      <c r="A2470" s="49" t="str">
        <f t="shared" si="38"/>
        <v>41850Greater Bay Area6+7_18Dually Enrolled</v>
      </c>
      <c r="B2470" s="7">
        <v>41850</v>
      </c>
      <c r="C2470">
        <v>18</v>
      </c>
      <c r="D2470" t="s">
        <v>10</v>
      </c>
      <c r="E2470">
        <v>1.8047555</v>
      </c>
      <c r="F2470">
        <v>1.381713</v>
      </c>
      <c r="G2470" t="s">
        <v>69</v>
      </c>
      <c r="H2470" s="49">
        <v>3036.105</v>
      </c>
      <c r="I2470" s="49">
        <v>15133.196</v>
      </c>
      <c r="J2470">
        <v>86.635630000000006</v>
      </c>
      <c r="M2470">
        <v>5.8317800000000003E-2</v>
      </c>
      <c r="N2470" s="49">
        <v>0.42304249999999999</v>
      </c>
      <c r="O2470" s="49">
        <v>0.34839572000000002</v>
      </c>
      <c r="P2470" s="49">
        <v>0.39213407</v>
      </c>
      <c r="Q2470" s="49">
        <v>0.42304249999999999</v>
      </c>
      <c r="R2470" s="49">
        <v>0.45395092999999997</v>
      </c>
      <c r="S2470" s="49">
        <v>0.49768928000000001</v>
      </c>
      <c r="T2470" s="49" t="s">
        <v>92</v>
      </c>
    </row>
    <row r="2471" spans="1:20" x14ac:dyDescent="0.25">
      <c r="A2471" s="49" t="str">
        <f t="shared" si="38"/>
        <v>41850Greater Bay Area6+7_3Dually Enrolled</v>
      </c>
      <c r="B2471" s="7">
        <v>41850</v>
      </c>
      <c r="C2471">
        <v>3</v>
      </c>
      <c r="D2471" t="s">
        <v>10</v>
      </c>
      <c r="E2471">
        <v>0.56194907999999999</v>
      </c>
      <c r="F2471">
        <v>0.56038025999999996</v>
      </c>
      <c r="G2471" t="s">
        <v>69</v>
      </c>
      <c r="H2471" s="49">
        <v>3036.105</v>
      </c>
      <c r="I2471" s="49">
        <v>15133.196</v>
      </c>
      <c r="J2471">
        <v>65.704729999999998</v>
      </c>
      <c r="M2471">
        <v>2.0312799999999999E-2</v>
      </c>
      <c r="N2471" s="49">
        <v>1.5688200000000001E-3</v>
      </c>
      <c r="O2471" s="49">
        <v>-2.4431560000000001E-2</v>
      </c>
      <c r="P2471" s="49">
        <v>-9.1969600000000006E-3</v>
      </c>
      <c r="Q2471" s="49">
        <v>1.5688200000000001E-3</v>
      </c>
      <c r="R2471" s="49">
        <v>1.2334599999999999E-2</v>
      </c>
      <c r="S2471" s="49">
        <v>2.7569199999999999E-2</v>
      </c>
      <c r="T2471" s="49" t="s">
        <v>92</v>
      </c>
    </row>
    <row r="2472" spans="1:20" x14ac:dyDescent="0.25">
      <c r="A2472" s="49" t="str">
        <f t="shared" si="38"/>
        <v>41850Greater Bay Area6+7_8Dually Enrolled</v>
      </c>
      <c r="B2472" s="7">
        <v>41850</v>
      </c>
      <c r="C2472">
        <v>8</v>
      </c>
      <c r="D2472" t="s">
        <v>10</v>
      </c>
      <c r="E2472">
        <v>0.62811028000000002</v>
      </c>
      <c r="F2472">
        <v>0.63302778000000004</v>
      </c>
      <c r="G2472" t="s">
        <v>69</v>
      </c>
      <c r="H2472" s="49">
        <v>3036.105</v>
      </c>
      <c r="I2472" s="49">
        <v>15133.196</v>
      </c>
      <c r="J2472">
        <v>64.056510000000003</v>
      </c>
      <c r="M2472">
        <v>1.8840099999999999E-2</v>
      </c>
      <c r="N2472" s="49">
        <v>-4.9175E-3</v>
      </c>
      <c r="O2472" s="49">
        <v>-2.9032829999999999E-2</v>
      </c>
      <c r="P2472" s="49">
        <v>-1.4902749999999999E-2</v>
      </c>
      <c r="Q2472" s="49">
        <v>-4.9175E-3</v>
      </c>
      <c r="R2472" s="49">
        <v>5.0677500000000002E-3</v>
      </c>
      <c r="S2472" s="49">
        <v>1.9197829999999999E-2</v>
      </c>
      <c r="T2472" s="49" t="s">
        <v>92</v>
      </c>
    </row>
    <row r="2473" spans="1:20" x14ac:dyDescent="0.25">
      <c r="A2473" s="49" t="str">
        <f t="shared" si="38"/>
        <v>41850Greater Bay Area6+7_7Dually Enrolled</v>
      </c>
      <c r="B2473" s="7">
        <v>41850</v>
      </c>
      <c r="C2473">
        <v>7</v>
      </c>
      <c r="D2473" t="s">
        <v>10</v>
      </c>
      <c r="E2473">
        <v>0.55505601999999998</v>
      </c>
      <c r="F2473">
        <v>0.57244751999999999</v>
      </c>
      <c r="G2473" t="s">
        <v>69</v>
      </c>
      <c r="H2473" s="49">
        <v>3036.105</v>
      </c>
      <c r="I2473" s="49">
        <v>15133.196</v>
      </c>
      <c r="J2473">
        <v>63.101570000000002</v>
      </c>
      <c r="M2473">
        <v>1.6587500000000002E-2</v>
      </c>
      <c r="N2473" s="49">
        <v>-1.7391500000000001E-2</v>
      </c>
      <c r="O2473" s="49">
        <v>-3.8623499999999998E-2</v>
      </c>
      <c r="P2473" s="49">
        <v>-2.6182879999999999E-2</v>
      </c>
      <c r="Q2473" s="49">
        <v>-1.7391500000000001E-2</v>
      </c>
      <c r="R2473" s="49">
        <v>-8.6001299999999992E-3</v>
      </c>
      <c r="S2473" s="49">
        <v>3.8405000000000002E-3</v>
      </c>
      <c r="T2473" s="49" t="s">
        <v>92</v>
      </c>
    </row>
    <row r="2474" spans="1:20" x14ac:dyDescent="0.25">
      <c r="A2474" s="49" t="str">
        <f t="shared" si="38"/>
        <v>41850Greater Bay Area8_2Dually Enrolled</v>
      </c>
      <c r="B2474" s="7">
        <v>41850</v>
      </c>
      <c r="C2474">
        <v>2</v>
      </c>
      <c r="D2474" t="s">
        <v>10</v>
      </c>
      <c r="E2474">
        <v>0.63609610000000005</v>
      </c>
      <c r="F2474">
        <v>0.63519574000000001</v>
      </c>
      <c r="G2474">
        <v>8</v>
      </c>
      <c r="H2474">
        <v>1576.962</v>
      </c>
      <c r="I2474" s="49">
        <v>15133.196</v>
      </c>
      <c r="J2474">
        <v>67.420689999999993</v>
      </c>
      <c r="M2474">
        <v>2.66243E-2</v>
      </c>
      <c r="N2474" s="49">
        <v>9.0036000000000001E-4</v>
      </c>
      <c r="O2474" s="49">
        <v>-3.3178739999999998E-2</v>
      </c>
      <c r="P2474" s="49">
        <v>-1.321052E-2</v>
      </c>
      <c r="Q2474" s="49">
        <v>9.0036000000000001E-4</v>
      </c>
      <c r="R2474" s="49">
        <v>1.501124E-2</v>
      </c>
      <c r="S2474" s="49">
        <v>3.4979459999999997E-2</v>
      </c>
      <c r="T2474" s="49" t="s">
        <v>92</v>
      </c>
    </row>
    <row r="2475" spans="1:20" x14ac:dyDescent="0.25">
      <c r="A2475" s="49" t="str">
        <f t="shared" si="38"/>
        <v>41850Greater Bay Area8_15Dually Enrolled</v>
      </c>
      <c r="B2475" s="7">
        <v>41850</v>
      </c>
      <c r="C2475">
        <v>15</v>
      </c>
      <c r="D2475" t="s">
        <v>10</v>
      </c>
      <c r="E2475">
        <v>1.2304299999999999</v>
      </c>
      <c r="F2475">
        <v>1.2593447</v>
      </c>
      <c r="G2475">
        <v>8</v>
      </c>
      <c r="H2475">
        <v>1576.962</v>
      </c>
      <c r="I2475" s="49">
        <v>15133.196</v>
      </c>
      <c r="J2475">
        <v>85.551720000000003</v>
      </c>
      <c r="M2475">
        <v>5.7226199999999998E-2</v>
      </c>
      <c r="N2475" s="49">
        <v>-2.8914700000000002E-2</v>
      </c>
      <c r="O2475" s="49">
        <v>-0.10216424</v>
      </c>
      <c r="P2475" s="49">
        <v>-5.924459E-2</v>
      </c>
      <c r="Q2475" s="49">
        <v>-2.8914700000000002E-2</v>
      </c>
      <c r="R2475" s="49">
        <v>1.41519E-3</v>
      </c>
      <c r="S2475" s="49">
        <v>4.433484E-2</v>
      </c>
      <c r="T2475" s="49" t="s">
        <v>92</v>
      </c>
    </row>
    <row r="2476" spans="1:20" x14ac:dyDescent="0.25">
      <c r="A2476" s="49" t="str">
        <f t="shared" si="38"/>
        <v>41850Greater Bay Area8_12Dually Enrolled</v>
      </c>
      <c r="B2476" s="7">
        <v>41850</v>
      </c>
      <c r="C2476">
        <v>12</v>
      </c>
      <c r="D2476" t="s">
        <v>10</v>
      </c>
      <c r="E2476">
        <v>0.84190127000000003</v>
      </c>
      <c r="F2476">
        <v>0.79552363999999998</v>
      </c>
      <c r="G2476">
        <v>8</v>
      </c>
      <c r="H2476">
        <v>1576.962</v>
      </c>
      <c r="I2476" s="49">
        <v>15133.196</v>
      </c>
      <c r="J2476">
        <v>76.455889999999997</v>
      </c>
      <c r="M2476">
        <v>3.6806499999999999E-2</v>
      </c>
      <c r="N2476" s="49">
        <v>4.6377630000000003E-2</v>
      </c>
      <c r="O2476" s="49">
        <v>-7.3468999999999997E-4</v>
      </c>
      <c r="P2476" s="49">
        <v>2.6870189999999999E-2</v>
      </c>
      <c r="Q2476" s="49">
        <v>4.6377630000000003E-2</v>
      </c>
      <c r="R2476" s="49">
        <v>6.5885079999999999E-2</v>
      </c>
      <c r="S2476" s="49">
        <v>9.3489950000000002E-2</v>
      </c>
      <c r="T2476" s="49" t="s">
        <v>92</v>
      </c>
    </row>
    <row r="2477" spans="1:20" x14ac:dyDescent="0.25">
      <c r="A2477" s="49" t="str">
        <f t="shared" si="38"/>
        <v>41850Greater Bay Area8_20Dually Enrolled</v>
      </c>
      <c r="B2477" s="7">
        <v>41850</v>
      </c>
      <c r="C2477">
        <v>20</v>
      </c>
      <c r="D2477" t="s">
        <v>10</v>
      </c>
      <c r="E2477">
        <v>1.7601772</v>
      </c>
      <c r="F2477">
        <v>1.8196536999999999</v>
      </c>
      <c r="G2477">
        <v>8</v>
      </c>
      <c r="H2477">
        <v>1576.962</v>
      </c>
      <c r="I2477" s="49">
        <v>15133.196</v>
      </c>
      <c r="J2477">
        <v>80.453270000000003</v>
      </c>
      <c r="M2477">
        <v>6.5494399999999994E-2</v>
      </c>
      <c r="N2477" s="49">
        <v>-5.9476500000000002E-2</v>
      </c>
      <c r="O2477" s="49">
        <v>-0.14330933000000001</v>
      </c>
      <c r="P2477" s="49">
        <v>-9.4188530000000006E-2</v>
      </c>
      <c r="Q2477" s="49">
        <v>-5.9476500000000002E-2</v>
      </c>
      <c r="R2477" s="49">
        <v>-2.476447E-2</v>
      </c>
      <c r="S2477" s="49">
        <v>2.4356329999999999E-2</v>
      </c>
      <c r="T2477" s="49" t="s">
        <v>92</v>
      </c>
    </row>
    <row r="2478" spans="1:20" x14ac:dyDescent="0.25">
      <c r="A2478" s="49" t="str">
        <f t="shared" si="38"/>
        <v>41850Greater Bay Area8_17Dually Enrolled</v>
      </c>
      <c r="B2478" s="7">
        <v>41850</v>
      </c>
      <c r="C2478">
        <v>17</v>
      </c>
      <c r="D2478" t="s">
        <v>10</v>
      </c>
      <c r="E2478">
        <v>1.6249388</v>
      </c>
      <c r="F2478">
        <v>1.5880211</v>
      </c>
      <c r="G2478">
        <v>8</v>
      </c>
      <c r="H2478">
        <v>1576.962</v>
      </c>
      <c r="I2478" s="49">
        <v>15133.196</v>
      </c>
      <c r="J2478">
        <v>88.2547</v>
      </c>
      <c r="M2478">
        <v>6.7887900000000001E-2</v>
      </c>
      <c r="N2478" s="49">
        <v>3.6917699999999998E-2</v>
      </c>
      <c r="O2478" s="49">
        <v>-4.9978809999999999E-2</v>
      </c>
      <c r="P2478" s="49">
        <v>9.3711E-4</v>
      </c>
      <c r="Q2478" s="49">
        <v>3.6917699999999998E-2</v>
      </c>
      <c r="R2478" s="49">
        <v>7.2898290000000004E-2</v>
      </c>
      <c r="S2478" s="49">
        <v>0.12381420999999999</v>
      </c>
      <c r="T2478" s="49" t="s">
        <v>92</v>
      </c>
    </row>
    <row r="2479" spans="1:20" x14ac:dyDescent="0.25">
      <c r="A2479" s="49" t="str">
        <f t="shared" si="38"/>
        <v>41850Greater Bay Area8_14Dually Enrolled</v>
      </c>
      <c r="B2479" s="7">
        <v>41850</v>
      </c>
      <c r="C2479">
        <v>14</v>
      </c>
      <c r="D2479" t="s">
        <v>10</v>
      </c>
      <c r="E2479">
        <v>1.0872814</v>
      </c>
      <c r="F2479">
        <v>1.0620122999999999</v>
      </c>
      <c r="G2479">
        <v>8</v>
      </c>
      <c r="H2479">
        <v>1576.962</v>
      </c>
      <c r="I2479" s="49">
        <v>15133.196</v>
      </c>
      <c r="J2479">
        <v>83.116100000000003</v>
      </c>
      <c r="M2479">
        <v>5.0020200000000001E-2</v>
      </c>
      <c r="N2479" s="49">
        <v>2.5269099999999999E-2</v>
      </c>
      <c r="O2479" s="49">
        <v>-3.8756760000000001E-2</v>
      </c>
      <c r="P2479" s="49">
        <v>-1.24161E-3</v>
      </c>
      <c r="Q2479" s="49">
        <v>2.5269099999999999E-2</v>
      </c>
      <c r="R2479" s="49">
        <v>5.1779810000000003E-2</v>
      </c>
      <c r="S2479" s="49">
        <v>8.9294960000000007E-2</v>
      </c>
      <c r="T2479" s="49" t="s">
        <v>92</v>
      </c>
    </row>
    <row r="2480" spans="1:20" x14ac:dyDescent="0.25">
      <c r="A2480" s="49" t="str">
        <f t="shared" si="38"/>
        <v>41850Greater Bay Area8_10Dually Enrolled</v>
      </c>
      <c r="B2480" s="7">
        <v>41850</v>
      </c>
      <c r="C2480">
        <v>10</v>
      </c>
      <c r="D2480" t="s">
        <v>10</v>
      </c>
      <c r="E2480">
        <v>0.69734700999999999</v>
      </c>
      <c r="F2480">
        <v>0.66007305000000005</v>
      </c>
      <c r="G2480">
        <v>8</v>
      </c>
      <c r="H2480">
        <v>1576.962</v>
      </c>
      <c r="I2480" s="49">
        <v>15133.196</v>
      </c>
      <c r="J2480">
        <v>70.088549999999998</v>
      </c>
      <c r="M2480">
        <v>2.7011199999999999E-2</v>
      </c>
      <c r="N2480" s="49">
        <v>3.7273960000000002E-2</v>
      </c>
      <c r="O2480" s="49">
        <v>2.6996199999999998E-3</v>
      </c>
      <c r="P2480" s="49">
        <v>2.2958019999999999E-2</v>
      </c>
      <c r="Q2480" s="49">
        <v>3.7273960000000002E-2</v>
      </c>
      <c r="R2480" s="49">
        <v>5.1589900000000001E-2</v>
      </c>
      <c r="S2480" s="49">
        <v>7.1848300000000004E-2</v>
      </c>
      <c r="T2480" s="49" t="s">
        <v>92</v>
      </c>
    </row>
    <row r="2481" spans="1:20" x14ac:dyDescent="0.25">
      <c r="A2481" s="49" t="str">
        <f t="shared" si="38"/>
        <v>41850Greater Bay Area8_3Dually Enrolled</v>
      </c>
      <c r="B2481" s="7">
        <v>41850</v>
      </c>
      <c r="C2481">
        <v>3</v>
      </c>
      <c r="D2481" t="s">
        <v>10</v>
      </c>
      <c r="E2481">
        <v>0.56194907999999999</v>
      </c>
      <c r="F2481">
        <v>0.55521277999999996</v>
      </c>
      <c r="G2481">
        <v>8</v>
      </c>
      <c r="H2481" s="49">
        <v>1576.962</v>
      </c>
      <c r="I2481" s="49">
        <v>15133.196</v>
      </c>
      <c r="J2481">
        <v>65.704729999999998</v>
      </c>
      <c r="M2481">
        <v>2.3021699999999999E-2</v>
      </c>
      <c r="N2481" s="49">
        <v>6.7362999999999998E-3</v>
      </c>
      <c r="O2481" s="49">
        <v>-2.2731479999999998E-2</v>
      </c>
      <c r="P2481" s="49">
        <v>-5.4651999999999999E-3</v>
      </c>
      <c r="Q2481" s="49">
        <v>6.7362999999999998E-3</v>
      </c>
      <c r="R2481" s="49">
        <v>1.8937800000000001E-2</v>
      </c>
      <c r="S2481" s="49">
        <v>3.620408E-2</v>
      </c>
      <c r="T2481" s="49" t="s">
        <v>92</v>
      </c>
    </row>
    <row r="2482" spans="1:20" x14ac:dyDescent="0.25">
      <c r="A2482" s="49" t="str">
        <f t="shared" si="38"/>
        <v>41850Greater Bay Area8_6Dually Enrolled</v>
      </c>
      <c r="B2482" s="7">
        <v>41850</v>
      </c>
      <c r="C2482">
        <v>6</v>
      </c>
      <c r="D2482" t="s">
        <v>10</v>
      </c>
      <c r="E2482">
        <v>0.49214390000000002</v>
      </c>
      <c r="F2482">
        <v>0.50003414000000002</v>
      </c>
      <c r="G2482">
        <v>8</v>
      </c>
      <c r="H2482" s="49">
        <v>1576.962</v>
      </c>
      <c r="I2482" s="49">
        <v>15133.196</v>
      </c>
      <c r="J2482">
        <v>63.327120000000001</v>
      </c>
      <c r="M2482">
        <v>1.7484E-2</v>
      </c>
      <c r="N2482" s="49">
        <v>-7.8902399999999998E-3</v>
      </c>
      <c r="O2482" s="49">
        <v>-3.026976E-2</v>
      </c>
      <c r="P2482" s="49">
        <v>-1.715676E-2</v>
      </c>
      <c r="Q2482" s="49">
        <v>-7.8902399999999998E-3</v>
      </c>
      <c r="R2482" s="49">
        <v>1.3762799999999999E-3</v>
      </c>
      <c r="S2482" s="49">
        <v>1.448928E-2</v>
      </c>
      <c r="T2482" s="49" t="s">
        <v>92</v>
      </c>
    </row>
    <row r="2483" spans="1:20" x14ac:dyDescent="0.25">
      <c r="A2483" s="49" t="str">
        <f t="shared" si="38"/>
        <v>41850Greater Bay Area8_22Dually Enrolled</v>
      </c>
      <c r="B2483" s="7">
        <v>41850</v>
      </c>
      <c r="C2483">
        <v>22</v>
      </c>
      <c r="D2483" t="s">
        <v>10</v>
      </c>
      <c r="E2483">
        <v>1.5544997</v>
      </c>
      <c r="F2483">
        <v>1.5101054</v>
      </c>
      <c r="G2483">
        <v>8</v>
      </c>
      <c r="H2483" s="49">
        <v>1576.962</v>
      </c>
      <c r="I2483" s="49">
        <v>15133.196</v>
      </c>
      <c r="J2483">
        <v>72.271330000000006</v>
      </c>
      <c r="M2483">
        <v>5.6332300000000002E-2</v>
      </c>
      <c r="N2483" s="49">
        <v>4.4394299999999998E-2</v>
      </c>
      <c r="O2483" s="49">
        <v>-2.7711039999999999E-2</v>
      </c>
      <c r="P2483" s="49">
        <v>1.453818E-2</v>
      </c>
      <c r="Q2483" s="49">
        <v>4.4394299999999998E-2</v>
      </c>
      <c r="R2483" s="49">
        <v>7.4250419999999998E-2</v>
      </c>
      <c r="S2483" s="49">
        <v>0.11649964</v>
      </c>
      <c r="T2483" s="49" t="s">
        <v>92</v>
      </c>
    </row>
    <row r="2484" spans="1:20" x14ac:dyDescent="0.25">
      <c r="A2484" s="49" t="str">
        <f t="shared" si="38"/>
        <v>41850Greater Bay Area8_13Dually Enrolled</v>
      </c>
      <c r="B2484" s="7">
        <v>41850</v>
      </c>
      <c r="C2484">
        <v>13</v>
      </c>
      <c r="D2484" t="s">
        <v>10</v>
      </c>
      <c r="E2484">
        <v>0.96300222999999996</v>
      </c>
      <c r="F2484">
        <v>0.95562548000000003</v>
      </c>
      <c r="G2484">
        <v>8</v>
      </c>
      <c r="H2484" s="49">
        <v>1576.962</v>
      </c>
      <c r="I2484" s="49">
        <v>15133.196</v>
      </c>
      <c r="J2484">
        <v>80.576490000000007</v>
      </c>
      <c r="M2484">
        <v>4.3421300000000003E-2</v>
      </c>
      <c r="N2484" s="49">
        <v>7.3767499999999996E-3</v>
      </c>
      <c r="O2484" s="49">
        <v>-4.8202509999999997E-2</v>
      </c>
      <c r="P2484" s="49">
        <v>-1.5636540000000001E-2</v>
      </c>
      <c r="Q2484" s="49">
        <v>7.3767499999999996E-3</v>
      </c>
      <c r="R2484" s="49">
        <v>3.039004E-2</v>
      </c>
      <c r="S2484" s="49">
        <v>6.2956010000000007E-2</v>
      </c>
      <c r="T2484" s="49" t="s">
        <v>92</v>
      </c>
    </row>
    <row r="2485" spans="1:20" x14ac:dyDescent="0.25">
      <c r="A2485" s="49" t="str">
        <f t="shared" si="38"/>
        <v>41850Greater Bay Area8_21Dually Enrolled</v>
      </c>
      <c r="B2485" s="7">
        <v>41850</v>
      </c>
      <c r="C2485">
        <v>21</v>
      </c>
      <c r="D2485" t="s">
        <v>10</v>
      </c>
      <c r="E2485">
        <v>1.6612963999999999</v>
      </c>
      <c r="F2485">
        <v>1.7033623</v>
      </c>
      <c r="G2485">
        <v>8</v>
      </c>
      <c r="H2485" s="49">
        <v>1576.962</v>
      </c>
      <c r="I2485" s="49">
        <v>15133.196</v>
      </c>
      <c r="J2485">
        <v>75.296710000000004</v>
      </c>
      <c r="M2485">
        <v>6.0810000000000003E-2</v>
      </c>
      <c r="N2485" s="49">
        <v>-4.2065900000000003E-2</v>
      </c>
      <c r="O2485" s="49">
        <v>-0.1199027</v>
      </c>
      <c r="P2485" s="49">
        <v>-7.4295200000000006E-2</v>
      </c>
      <c r="Q2485" s="49">
        <v>-4.2065900000000003E-2</v>
      </c>
      <c r="R2485" s="49">
        <v>-9.8365999999999992E-3</v>
      </c>
      <c r="S2485" s="49">
        <v>3.5770900000000001E-2</v>
      </c>
      <c r="T2485" s="49" t="s">
        <v>92</v>
      </c>
    </row>
    <row r="2486" spans="1:20" x14ac:dyDescent="0.25">
      <c r="A2486" s="49" t="str">
        <f t="shared" si="38"/>
        <v>41850Greater Bay Area8_24Dually Enrolled</v>
      </c>
      <c r="B2486" s="7">
        <v>41850</v>
      </c>
      <c r="C2486">
        <v>24</v>
      </c>
      <c r="D2486" t="s">
        <v>10</v>
      </c>
      <c r="E2486">
        <v>0.97499210999999997</v>
      </c>
      <c r="F2486">
        <v>0.96232070000000003</v>
      </c>
      <c r="G2486">
        <v>8</v>
      </c>
      <c r="H2486" s="49">
        <v>1576.962</v>
      </c>
      <c r="I2486" s="49">
        <v>15133.196</v>
      </c>
      <c r="J2486">
        <v>67.861819999999994</v>
      </c>
      <c r="M2486">
        <v>4.15033E-2</v>
      </c>
      <c r="N2486" s="49">
        <v>1.2671409999999999E-2</v>
      </c>
      <c r="O2486" s="49">
        <v>-4.0452809999999999E-2</v>
      </c>
      <c r="P2486" s="49">
        <v>-9.3253399999999997E-3</v>
      </c>
      <c r="Q2486" s="49">
        <v>1.2671409999999999E-2</v>
      </c>
      <c r="R2486" s="49">
        <v>3.4668160000000003E-2</v>
      </c>
      <c r="S2486" s="49">
        <v>6.5795629999999994E-2</v>
      </c>
      <c r="T2486" s="49" t="s">
        <v>92</v>
      </c>
    </row>
    <row r="2487" spans="1:20" x14ac:dyDescent="0.25">
      <c r="A2487" s="49" t="str">
        <f t="shared" si="38"/>
        <v>41850Greater Bay Area8_1Dually Enrolled</v>
      </c>
      <c r="B2487" s="7">
        <v>41850</v>
      </c>
      <c r="C2487">
        <v>1</v>
      </c>
      <c r="D2487" t="s">
        <v>10</v>
      </c>
      <c r="E2487">
        <v>0.75699928000000005</v>
      </c>
      <c r="F2487">
        <v>0.78332482000000003</v>
      </c>
      <c r="G2487">
        <v>8</v>
      </c>
      <c r="H2487" s="49">
        <v>1576.962</v>
      </c>
      <c r="I2487" s="49">
        <v>15133.196</v>
      </c>
      <c r="J2487">
        <v>69.058260000000004</v>
      </c>
      <c r="M2487">
        <v>3.3512E-2</v>
      </c>
      <c r="N2487" s="49">
        <v>-2.6325540000000001E-2</v>
      </c>
      <c r="O2487" s="49">
        <v>-6.9220900000000002E-2</v>
      </c>
      <c r="P2487" s="49">
        <v>-4.4086899999999998E-2</v>
      </c>
      <c r="Q2487" s="49">
        <v>-2.6325540000000001E-2</v>
      </c>
      <c r="R2487" s="49">
        <v>-8.5641799999999994E-3</v>
      </c>
      <c r="S2487" s="49">
        <v>1.6569819999999999E-2</v>
      </c>
      <c r="T2487" s="49" t="s">
        <v>92</v>
      </c>
    </row>
    <row r="2488" spans="1:20" x14ac:dyDescent="0.25">
      <c r="A2488" s="49" t="str">
        <f t="shared" si="38"/>
        <v>41850Greater Bay Area8_23Dually Enrolled</v>
      </c>
      <c r="B2488" s="7">
        <v>41850</v>
      </c>
      <c r="C2488">
        <v>23</v>
      </c>
      <c r="D2488" t="s">
        <v>10</v>
      </c>
      <c r="E2488">
        <v>1.2708170000000001</v>
      </c>
      <c r="F2488">
        <v>1.2254444</v>
      </c>
      <c r="G2488">
        <v>8</v>
      </c>
      <c r="H2488" s="49">
        <v>1576.962</v>
      </c>
      <c r="I2488" s="49">
        <v>15133.196</v>
      </c>
      <c r="J2488">
        <v>70.147270000000006</v>
      </c>
      <c r="M2488">
        <v>4.9257200000000001E-2</v>
      </c>
      <c r="N2488" s="49">
        <v>4.5372599999999999E-2</v>
      </c>
      <c r="O2488" s="49">
        <v>-1.7676620000000001E-2</v>
      </c>
      <c r="P2488" s="49">
        <v>1.926628E-2</v>
      </c>
      <c r="Q2488" s="49">
        <v>4.5372599999999999E-2</v>
      </c>
      <c r="R2488" s="49">
        <v>7.1478920000000001E-2</v>
      </c>
      <c r="S2488" s="49">
        <v>0.10842182</v>
      </c>
      <c r="T2488" s="49" t="s">
        <v>92</v>
      </c>
    </row>
    <row r="2489" spans="1:20" x14ac:dyDescent="0.25">
      <c r="A2489" s="49" t="str">
        <f t="shared" si="38"/>
        <v>41850Greater Bay Area8_4Dually Enrolled</v>
      </c>
      <c r="B2489" s="7">
        <v>41850</v>
      </c>
      <c r="C2489">
        <v>4</v>
      </c>
      <c r="D2489" t="s">
        <v>10</v>
      </c>
      <c r="E2489">
        <v>0.50460327000000005</v>
      </c>
      <c r="F2489">
        <v>0.50778084000000001</v>
      </c>
      <c r="G2489">
        <v>8</v>
      </c>
      <c r="H2489" s="49">
        <v>1576.962</v>
      </c>
      <c r="I2489" s="49">
        <v>15133.196</v>
      </c>
      <c r="J2489">
        <v>65.039339999999996</v>
      </c>
      <c r="M2489">
        <v>2.0103300000000001E-2</v>
      </c>
      <c r="N2489" s="49">
        <v>-3.1775699999999998E-3</v>
      </c>
      <c r="O2489" s="49">
        <v>-2.8909790000000001E-2</v>
      </c>
      <c r="P2489" s="49">
        <v>-1.383232E-2</v>
      </c>
      <c r="Q2489" s="49">
        <v>-3.1775699999999998E-3</v>
      </c>
      <c r="R2489" s="49">
        <v>7.4771799999999999E-3</v>
      </c>
      <c r="S2489" s="49">
        <v>2.2554649999999999E-2</v>
      </c>
      <c r="T2489" s="49" t="s">
        <v>92</v>
      </c>
    </row>
    <row r="2490" spans="1:20" x14ac:dyDescent="0.25">
      <c r="A2490" s="49" t="str">
        <f t="shared" si="38"/>
        <v>41850Greater Bay Area8_8Dually Enrolled</v>
      </c>
      <c r="B2490" s="7">
        <v>41850</v>
      </c>
      <c r="C2490">
        <v>8</v>
      </c>
      <c r="D2490" t="s">
        <v>10</v>
      </c>
      <c r="E2490">
        <v>0.62811028000000002</v>
      </c>
      <c r="F2490">
        <v>0.59679537000000005</v>
      </c>
      <c r="G2490">
        <v>8</v>
      </c>
      <c r="H2490" s="49">
        <v>1576.962</v>
      </c>
      <c r="I2490" s="49">
        <v>15133.196</v>
      </c>
      <c r="J2490">
        <v>64.056510000000003</v>
      </c>
      <c r="M2490">
        <v>2.0935499999999999E-2</v>
      </c>
      <c r="N2490" s="49">
        <v>3.1314910000000001E-2</v>
      </c>
      <c r="O2490" s="49">
        <v>4.51747E-3</v>
      </c>
      <c r="P2490" s="49">
        <v>2.0219089999999999E-2</v>
      </c>
      <c r="Q2490" s="49">
        <v>3.1314910000000001E-2</v>
      </c>
      <c r="R2490" s="49">
        <v>4.2410719999999999E-2</v>
      </c>
      <c r="S2490" s="49">
        <v>5.811235E-2</v>
      </c>
      <c r="T2490" s="49" t="s">
        <v>92</v>
      </c>
    </row>
    <row r="2491" spans="1:20" x14ac:dyDescent="0.25">
      <c r="A2491" s="49" t="str">
        <f t="shared" si="38"/>
        <v>41850Greater Bay Area8_19Dually Enrolled</v>
      </c>
      <c r="B2491" s="7">
        <v>41850</v>
      </c>
      <c r="C2491">
        <v>19</v>
      </c>
      <c r="D2491" t="s">
        <v>10</v>
      </c>
      <c r="E2491">
        <v>1.8522061000000001</v>
      </c>
      <c r="F2491">
        <v>1.4434054000000001</v>
      </c>
      <c r="G2491">
        <v>8</v>
      </c>
      <c r="H2491" s="49">
        <v>1576.962</v>
      </c>
      <c r="I2491" s="49">
        <v>15133.196</v>
      </c>
      <c r="J2491">
        <v>84.769390000000001</v>
      </c>
      <c r="M2491">
        <v>6.1434000000000002E-2</v>
      </c>
      <c r="N2491" s="49">
        <v>0.40880070000000002</v>
      </c>
      <c r="O2491" s="49">
        <v>0.33016518</v>
      </c>
      <c r="P2491" s="49">
        <v>0.37624067999999999</v>
      </c>
      <c r="Q2491" s="49">
        <v>0.40880070000000002</v>
      </c>
      <c r="R2491" s="49">
        <v>0.44136071999999998</v>
      </c>
      <c r="S2491" s="49">
        <v>0.48743621999999998</v>
      </c>
      <c r="T2491" s="49" t="s">
        <v>92</v>
      </c>
    </row>
    <row r="2492" spans="1:20" x14ac:dyDescent="0.25">
      <c r="A2492" s="49" t="str">
        <f t="shared" si="38"/>
        <v>41850Greater Bay Area8_11Dually Enrolled</v>
      </c>
      <c r="B2492" s="7">
        <v>41850</v>
      </c>
      <c r="C2492">
        <v>11</v>
      </c>
      <c r="D2492" t="s">
        <v>10</v>
      </c>
      <c r="E2492">
        <v>0.74689919999999999</v>
      </c>
      <c r="F2492">
        <v>0.72952077999999998</v>
      </c>
      <c r="G2492">
        <v>8</v>
      </c>
      <c r="H2492" s="49">
        <v>1576.962</v>
      </c>
      <c r="I2492" s="49">
        <v>15133.196</v>
      </c>
      <c r="J2492">
        <v>72.596310000000003</v>
      </c>
      <c r="M2492">
        <v>3.1547400000000003E-2</v>
      </c>
      <c r="N2492" s="49">
        <v>1.7378419999999999E-2</v>
      </c>
      <c r="O2492" s="49">
        <v>-2.3002249999999998E-2</v>
      </c>
      <c r="P2492" s="49">
        <v>6.5830000000000001E-4</v>
      </c>
      <c r="Q2492" s="49">
        <v>1.7378419999999999E-2</v>
      </c>
      <c r="R2492" s="49">
        <v>3.4098539999999997E-2</v>
      </c>
      <c r="S2492" s="49">
        <v>5.7759089999999999E-2</v>
      </c>
      <c r="T2492" s="49" t="s">
        <v>92</v>
      </c>
    </row>
    <row r="2493" spans="1:20" x14ac:dyDescent="0.25">
      <c r="A2493" s="49" t="str">
        <f t="shared" si="38"/>
        <v>41850Greater Bay Area8_18Dually Enrolled</v>
      </c>
      <c r="B2493" s="7">
        <v>41850</v>
      </c>
      <c r="C2493">
        <v>18</v>
      </c>
      <c r="D2493" t="s">
        <v>10</v>
      </c>
      <c r="E2493">
        <v>1.8047555</v>
      </c>
      <c r="F2493">
        <v>1.6014952</v>
      </c>
      <c r="G2493">
        <v>8</v>
      </c>
      <c r="H2493" s="49">
        <v>1576.962</v>
      </c>
      <c r="I2493" s="49">
        <v>15133.196</v>
      </c>
      <c r="J2493">
        <v>86.635630000000006</v>
      </c>
      <c r="M2493">
        <v>6.8191600000000005E-2</v>
      </c>
      <c r="N2493" s="49">
        <v>0.2032603</v>
      </c>
      <c r="O2493" s="49">
        <v>0.11597505</v>
      </c>
      <c r="P2493" s="49">
        <v>0.16711875000000001</v>
      </c>
      <c r="Q2493" s="49">
        <v>0.2032603</v>
      </c>
      <c r="R2493" s="49">
        <v>0.23940185</v>
      </c>
      <c r="S2493" s="49">
        <v>0.29054554999999999</v>
      </c>
      <c r="T2493" s="49" t="s">
        <v>92</v>
      </c>
    </row>
    <row r="2494" spans="1:20" x14ac:dyDescent="0.25">
      <c r="A2494" s="49" t="str">
        <f t="shared" si="38"/>
        <v>41850Greater Bay Area8_7Dually Enrolled</v>
      </c>
      <c r="B2494" s="7">
        <v>41850</v>
      </c>
      <c r="C2494">
        <v>7</v>
      </c>
      <c r="D2494" t="s">
        <v>10</v>
      </c>
      <c r="E2494">
        <v>0.55505601999999998</v>
      </c>
      <c r="F2494">
        <v>0.54653883999999997</v>
      </c>
      <c r="G2494">
        <v>8</v>
      </c>
      <c r="H2494" s="49">
        <v>1576.962</v>
      </c>
      <c r="I2494" s="49">
        <v>15133.196</v>
      </c>
      <c r="J2494">
        <v>63.101570000000002</v>
      </c>
      <c r="M2494">
        <v>1.8814899999999999E-2</v>
      </c>
      <c r="N2494" s="49">
        <v>8.5171799999999992E-3</v>
      </c>
      <c r="O2494" s="49">
        <v>-1.5565890000000001E-2</v>
      </c>
      <c r="P2494" s="49">
        <v>-1.4547200000000001E-3</v>
      </c>
      <c r="Q2494" s="49">
        <v>8.5171799999999992E-3</v>
      </c>
      <c r="R2494" s="49">
        <v>1.8489080000000001E-2</v>
      </c>
      <c r="S2494" s="49">
        <v>3.2600249999999997E-2</v>
      </c>
      <c r="T2494" s="49" t="s">
        <v>92</v>
      </c>
    </row>
    <row r="2495" spans="1:20" x14ac:dyDescent="0.25">
      <c r="A2495" s="49" t="str">
        <f t="shared" si="38"/>
        <v>41850Greater Bay Area8_5Dually Enrolled</v>
      </c>
      <c r="B2495" s="7">
        <v>41850</v>
      </c>
      <c r="C2495">
        <v>5</v>
      </c>
      <c r="D2495" t="s">
        <v>10</v>
      </c>
      <c r="E2495">
        <v>0.47664598000000002</v>
      </c>
      <c r="F2495">
        <v>0.49262180999999999</v>
      </c>
      <c r="G2495">
        <v>8</v>
      </c>
      <c r="H2495" s="49">
        <v>1576.962</v>
      </c>
      <c r="I2495" s="49">
        <v>15133.196</v>
      </c>
      <c r="J2495">
        <v>64.040909999999997</v>
      </c>
      <c r="M2495">
        <v>1.8366400000000001E-2</v>
      </c>
      <c r="N2495" s="49">
        <v>-1.597583E-2</v>
      </c>
      <c r="O2495" s="49">
        <v>-3.9484819999999997E-2</v>
      </c>
      <c r="P2495" s="49">
        <v>-2.571002E-2</v>
      </c>
      <c r="Q2495" s="49">
        <v>-1.597583E-2</v>
      </c>
      <c r="R2495" s="49">
        <v>-6.2416399999999997E-3</v>
      </c>
      <c r="S2495" s="49">
        <v>7.5331599999999997E-3</v>
      </c>
      <c r="T2495" s="49" t="s">
        <v>92</v>
      </c>
    </row>
    <row r="2496" spans="1:20" x14ac:dyDescent="0.25">
      <c r="A2496" s="49" t="str">
        <f t="shared" si="38"/>
        <v>41850Greater Bay Area8_16Dually Enrolled</v>
      </c>
      <c r="B2496" s="7">
        <v>41850</v>
      </c>
      <c r="C2496">
        <v>16</v>
      </c>
      <c r="D2496" t="s">
        <v>10</v>
      </c>
      <c r="E2496">
        <v>1.4489513999999999</v>
      </c>
      <c r="F2496">
        <v>1.4301115</v>
      </c>
      <c r="G2496">
        <v>8</v>
      </c>
      <c r="H2496" s="49">
        <v>1576.962</v>
      </c>
      <c r="I2496" s="49">
        <v>15133.196</v>
      </c>
      <c r="J2496">
        <v>88.638940000000005</v>
      </c>
      <c r="M2496">
        <v>6.3849699999999995E-2</v>
      </c>
      <c r="N2496" s="49">
        <v>1.88399E-2</v>
      </c>
      <c r="O2496" s="49">
        <v>-6.2887719999999994E-2</v>
      </c>
      <c r="P2496" s="49">
        <v>-1.500044E-2</v>
      </c>
      <c r="Q2496" s="49">
        <v>1.88399E-2</v>
      </c>
      <c r="R2496" s="49">
        <v>5.2680240000000003E-2</v>
      </c>
      <c r="S2496" s="49">
        <v>0.10056751999999999</v>
      </c>
      <c r="T2496" s="49" t="s">
        <v>92</v>
      </c>
    </row>
    <row r="2497" spans="1:20" x14ac:dyDescent="0.25">
      <c r="A2497" s="49" t="str">
        <f t="shared" si="38"/>
        <v>41850Greater Bay Area8_9Dually Enrolled</v>
      </c>
      <c r="B2497" s="7">
        <v>41850</v>
      </c>
      <c r="C2497">
        <v>9</v>
      </c>
      <c r="D2497" t="s">
        <v>10</v>
      </c>
      <c r="E2497">
        <v>0.65358351000000003</v>
      </c>
      <c r="F2497">
        <v>0.63911739999999995</v>
      </c>
      <c r="G2497">
        <v>8</v>
      </c>
      <c r="H2497" s="49">
        <v>1576.962</v>
      </c>
      <c r="I2497" s="49">
        <v>15133.196</v>
      </c>
      <c r="J2497">
        <v>66.837050000000005</v>
      </c>
      <c r="M2497">
        <v>2.3722300000000002E-2</v>
      </c>
      <c r="N2497" s="49">
        <v>1.4466110000000001E-2</v>
      </c>
      <c r="O2497" s="49">
        <v>-1.5898430000000002E-2</v>
      </c>
      <c r="P2497" s="49">
        <v>1.8932899999999999E-3</v>
      </c>
      <c r="Q2497" s="49">
        <v>1.4466110000000001E-2</v>
      </c>
      <c r="R2497" s="49">
        <v>2.7038929999999999E-2</v>
      </c>
      <c r="S2497" s="49">
        <v>4.483065E-2</v>
      </c>
      <c r="T2497" s="49" t="s">
        <v>92</v>
      </c>
    </row>
    <row r="2498" spans="1:20" x14ac:dyDescent="0.25">
      <c r="A2498" s="49" t="str">
        <f t="shared" si="38"/>
        <v>41850Greater Bay Area9_24Dually Enrolled</v>
      </c>
      <c r="B2498" s="7">
        <v>41850</v>
      </c>
      <c r="C2498">
        <v>24</v>
      </c>
      <c r="D2498" t="s">
        <v>10</v>
      </c>
      <c r="E2498">
        <v>0.97499210999999997</v>
      </c>
      <c r="F2498">
        <v>0.91198842000000002</v>
      </c>
      <c r="G2498">
        <v>9</v>
      </c>
      <c r="H2498" s="49">
        <v>1482.3040000000001</v>
      </c>
      <c r="I2498" s="49">
        <v>15133.196</v>
      </c>
      <c r="J2498">
        <v>67.861819999999994</v>
      </c>
      <c r="M2498">
        <v>3.9195099999999997E-2</v>
      </c>
      <c r="N2498" s="49">
        <v>6.3003690000000001E-2</v>
      </c>
      <c r="O2498" s="49">
        <v>1.283396E-2</v>
      </c>
      <c r="P2498" s="49">
        <v>4.2230289999999997E-2</v>
      </c>
      <c r="Q2498" s="49">
        <v>6.3003690000000001E-2</v>
      </c>
      <c r="R2498" s="49">
        <v>8.3777089999999999E-2</v>
      </c>
      <c r="S2498" s="49">
        <v>0.11317342</v>
      </c>
      <c r="T2498" s="49" t="s">
        <v>92</v>
      </c>
    </row>
    <row r="2499" spans="1:20" x14ac:dyDescent="0.25">
      <c r="A2499" s="49" t="str">
        <f t="shared" ref="A2499:A2562" si="39">CONCATENATE(B2499,D2499,G2499,"_",C2499,T2499)</f>
        <v>41850Greater Bay Area9_3Dually Enrolled</v>
      </c>
      <c r="B2499" s="7">
        <v>41850</v>
      </c>
      <c r="C2499">
        <v>3</v>
      </c>
      <c r="D2499" t="s">
        <v>10</v>
      </c>
      <c r="E2499">
        <v>0.56194907999999999</v>
      </c>
      <c r="F2499">
        <v>0.55474900000000005</v>
      </c>
      <c r="G2499">
        <v>9</v>
      </c>
      <c r="H2499" s="49">
        <v>1482.3040000000001</v>
      </c>
      <c r="I2499" s="49">
        <v>15133.196</v>
      </c>
      <c r="J2499">
        <v>65.704729999999998</v>
      </c>
      <c r="M2499">
        <v>2.2811100000000001E-2</v>
      </c>
      <c r="N2499" s="49">
        <v>7.2000800000000002E-3</v>
      </c>
      <c r="O2499" s="49">
        <v>-2.1998130000000001E-2</v>
      </c>
      <c r="P2499" s="49">
        <v>-4.8897999999999997E-3</v>
      </c>
      <c r="Q2499" s="49">
        <v>7.2000800000000002E-3</v>
      </c>
      <c r="R2499" s="49">
        <v>1.9289959999999998E-2</v>
      </c>
      <c r="S2499" s="49">
        <v>3.639829E-2</v>
      </c>
      <c r="T2499" s="49" t="s">
        <v>92</v>
      </c>
    </row>
    <row r="2500" spans="1:20" x14ac:dyDescent="0.25">
      <c r="A2500" s="49" t="str">
        <f t="shared" si="39"/>
        <v>41850Greater Bay Area9_16Dually Enrolled</v>
      </c>
      <c r="B2500" s="7">
        <v>41850</v>
      </c>
      <c r="C2500">
        <v>16</v>
      </c>
      <c r="D2500" t="s">
        <v>10</v>
      </c>
      <c r="E2500">
        <v>1.4489513999999999</v>
      </c>
      <c r="F2500">
        <v>1.4821918999999999</v>
      </c>
      <c r="G2500">
        <v>9</v>
      </c>
      <c r="H2500" s="49">
        <v>1482.3040000000001</v>
      </c>
      <c r="I2500" s="49">
        <v>15133.196</v>
      </c>
      <c r="J2500">
        <v>88.638940000000005</v>
      </c>
      <c r="M2500">
        <v>6.5814800000000007E-2</v>
      </c>
      <c r="N2500" s="49">
        <v>-3.3240499999999999E-2</v>
      </c>
      <c r="O2500" s="49">
        <v>-0.11748343999999999</v>
      </c>
      <c r="P2500" s="49">
        <v>-6.8122340000000003E-2</v>
      </c>
      <c r="Q2500" s="49">
        <v>-3.3240499999999999E-2</v>
      </c>
      <c r="R2500" s="49">
        <v>1.64134E-3</v>
      </c>
      <c r="S2500" s="49">
        <v>5.1002440000000003E-2</v>
      </c>
      <c r="T2500" s="49" t="s">
        <v>92</v>
      </c>
    </row>
    <row r="2501" spans="1:20" x14ac:dyDescent="0.25">
      <c r="A2501" s="49" t="str">
        <f t="shared" si="39"/>
        <v>41850Greater Bay Area9_23Dually Enrolled</v>
      </c>
      <c r="B2501" s="7">
        <v>41850</v>
      </c>
      <c r="C2501">
        <v>23</v>
      </c>
      <c r="D2501" t="s">
        <v>10</v>
      </c>
      <c r="E2501">
        <v>1.2708170000000001</v>
      </c>
      <c r="F2501">
        <v>1.2301871</v>
      </c>
      <c r="G2501">
        <v>9</v>
      </c>
      <c r="H2501" s="49">
        <v>1482.3040000000001</v>
      </c>
      <c r="I2501" s="49">
        <v>15133.196</v>
      </c>
      <c r="J2501">
        <v>70.147270000000006</v>
      </c>
      <c r="M2501">
        <v>4.8910299999999997E-2</v>
      </c>
      <c r="N2501" s="49">
        <v>4.0629899999999997E-2</v>
      </c>
      <c r="O2501" s="49">
        <v>-2.197528E-2</v>
      </c>
      <c r="P2501" s="49">
        <v>1.470744E-2</v>
      </c>
      <c r="Q2501" s="49">
        <v>4.0629899999999997E-2</v>
      </c>
      <c r="R2501" s="49">
        <v>6.6552360000000005E-2</v>
      </c>
      <c r="S2501" s="49">
        <v>0.10323508000000001</v>
      </c>
      <c r="T2501" s="49" t="s">
        <v>92</v>
      </c>
    </row>
    <row r="2502" spans="1:20" x14ac:dyDescent="0.25">
      <c r="A2502" s="49" t="str">
        <f t="shared" si="39"/>
        <v>41850Greater Bay Area9_18Dually Enrolled</v>
      </c>
      <c r="B2502" s="7">
        <v>41850</v>
      </c>
      <c r="C2502">
        <v>18</v>
      </c>
      <c r="D2502" t="s">
        <v>10</v>
      </c>
      <c r="E2502">
        <v>1.8047555</v>
      </c>
      <c r="F2502">
        <v>1.8014076999999999</v>
      </c>
      <c r="G2502">
        <v>9</v>
      </c>
      <c r="H2502" s="49">
        <v>1482.3040000000001</v>
      </c>
      <c r="I2502" s="49">
        <v>15133.196</v>
      </c>
      <c r="J2502">
        <v>86.635630000000006</v>
      </c>
      <c r="M2502">
        <v>7.2668099999999999E-2</v>
      </c>
      <c r="N2502" s="49">
        <v>3.3478000000000002E-3</v>
      </c>
      <c r="O2502" s="49">
        <v>-8.9667369999999996E-2</v>
      </c>
      <c r="P2502" s="49">
        <v>-3.5166290000000003E-2</v>
      </c>
      <c r="Q2502" s="49">
        <v>3.3478000000000002E-3</v>
      </c>
      <c r="R2502" s="49">
        <v>4.1861889999999999E-2</v>
      </c>
      <c r="S2502" s="49">
        <v>9.6362970000000006E-2</v>
      </c>
      <c r="T2502" s="49" t="s">
        <v>92</v>
      </c>
    </row>
    <row r="2503" spans="1:20" x14ac:dyDescent="0.25">
      <c r="A2503" s="49" t="str">
        <f t="shared" si="39"/>
        <v>41850Greater Bay Area9_10Dually Enrolled</v>
      </c>
      <c r="B2503" s="7">
        <v>41850</v>
      </c>
      <c r="C2503">
        <v>10</v>
      </c>
      <c r="D2503" t="s">
        <v>10</v>
      </c>
      <c r="E2503">
        <v>0.69734700999999999</v>
      </c>
      <c r="F2503">
        <v>0.69263627000000005</v>
      </c>
      <c r="G2503">
        <v>9</v>
      </c>
      <c r="H2503" s="49">
        <v>1482.3040000000001</v>
      </c>
      <c r="I2503" s="49">
        <v>15133.196</v>
      </c>
      <c r="J2503">
        <v>70.088549999999998</v>
      </c>
      <c r="M2503">
        <v>2.8102599999999998E-2</v>
      </c>
      <c r="N2503" s="49">
        <v>4.7107399999999997E-3</v>
      </c>
      <c r="O2503" s="49">
        <v>-3.1260589999999998E-2</v>
      </c>
      <c r="P2503" s="49">
        <v>-1.0183640000000001E-2</v>
      </c>
      <c r="Q2503" s="49">
        <v>4.7107399999999997E-3</v>
      </c>
      <c r="R2503" s="49">
        <v>1.960512E-2</v>
      </c>
      <c r="S2503" s="49">
        <v>4.0682070000000001E-2</v>
      </c>
      <c r="T2503" s="49" t="s">
        <v>92</v>
      </c>
    </row>
    <row r="2504" spans="1:20" x14ac:dyDescent="0.25">
      <c r="A2504" s="49" t="str">
        <f t="shared" si="39"/>
        <v>41850Greater Bay Area9_5Dually Enrolled</v>
      </c>
      <c r="B2504" s="7">
        <v>41850</v>
      </c>
      <c r="C2504">
        <v>5</v>
      </c>
      <c r="D2504" t="s">
        <v>10</v>
      </c>
      <c r="E2504">
        <v>0.47664598000000002</v>
      </c>
      <c r="F2504">
        <v>0.49418711999999998</v>
      </c>
      <c r="G2504">
        <v>9</v>
      </c>
      <c r="H2504" s="49">
        <v>1482.3040000000001</v>
      </c>
      <c r="I2504" s="49">
        <v>15133.196</v>
      </c>
      <c r="J2504">
        <v>64.040909999999997</v>
      </c>
      <c r="M2504">
        <v>1.72479E-2</v>
      </c>
      <c r="N2504" s="49">
        <v>-1.754114E-2</v>
      </c>
      <c r="O2504" s="49">
        <v>-3.961845E-2</v>
      </c>
      <c r="P2504" s="49">
        <v>-2.6682529999999999E-2</v>
      </c>
      <c r="Q2504" s="49">
        <v>-1.754114E-2</v>
      </c>
      <c r="R2504" s="49">
        <v>-8.3997499999999992E-3</v>
      </c>
      <c r="S2504" s="49">
        <v>4.53617E-3</v>
      </c>
      <c r="T2504" s="49" t="s">
        <v>92</v>
      </c>
    </row>
    <row r="2505" spans="1:20" x14ac:dyDescent="0.25">
      <c r="A2505" s="49" t="str">
        <f t="shared" si="39"/>
        <v>41850Greater Bay Area9_20Dually Enrolled</v>
      </c>
      <c r="B2505" s="7">
        <v>41850</v>
      </c>
      <c r="C2505">
        <v>20</v>
      </c>
      <c r="D2505" t="s">
        <v>10</v>
      </c>
      <c r="E2505">
        <v>1.7601772</v>
      </c>
      <c r="F2505">
        <v>1.4774951999999999</v>
      </c>
      <c r="G2505">
        <v>9</v>
      </c>
      <c r="H2505" s="49">
        <v>1482.3040000000001</v>
      </c>
      <c r="I2505" s="49">
        <v>15133.196</v>
      </c>
      <c r="J2505">
        <v>80.453270000000003</v>
      </c>
      <c r="M2505">
        <v>5.8406699999999999E-2</v>
      </c>
      <c r="N2505" s="49">
        <v>0.28268199999999999</v>
      </c>
      <c r="O2505" s="49">
        <v>0.20792142</v>
      </c>
      <c r="P2505" s="49">
        <v>0.25172644999999999</v>
      </c>
      <c r="Q2505" s="49">
        <v>0.28268199999999999</v>
      </c>
      <c r="R2505" s="49">
        <v>0.31363754999999999</v>
      </c>
      <c r="S2505" s="49">
        <v>0.35744258000000001</v>
      </c>
      <c r="T2505" s="49" t="s">
        <v>92</v>
      </c>
    </row>
    <row r="2506" spans="1:20" x14ac:dyDescent="0.25">
      <c r="A2506" s="49" t="str">
        <f t="shared" si="39"/>
        <v>41850Greater Bay Area9_2Dually Enrolled</v>
      </c>
      <c r="B2506" s="7">
        <v>41850</v>
      </c>
      <c r="C2506">
        <v>2</v>
      </c>
      <c r="D2506" t="s">
        <v>10</v>
      </c>
      <c r="E2506">
        <v>0.63609610000000005</v>
      </c>
      <c r="F2506">
        <v>0.64321733000000003</v>
      </c>
      <c r="G2506">
        <v>9</v>
      </c>
      <c r="H2506" s="49">
        <v>1482.3040000000001</v>
      </c>
      <c r="I2506" s="49">
        <v>15133.196</v>
      </c>
      <c r="J2506">
        <v>67.420689999999993</v>
      </c>
      <c r="M2506">
        <v>2.7261199999999999E-2</v>
      </c>
      <c r="N2506" s="49">
        <v>-7.1212300000000001E-3</v>
      </c>
      <c r="O2506" s="49">
        <v>-4.2015570000000002E-2</v>
      </c>
      <c r="P2506" s="49">
        <v>-2.1569669999999999E-2</v>
      </c>
      <c r="Q2506" s="49">
        <v>-7.1212300000000001E-3</v>
      </c>
      <c r="R2506" s="49">
        <v>7.3272099999999998E-3</v>
      </c>
      <c r="S2506" s="49">
        <v>2.777311E-2</v>
      </c>
      <c r="T2506" s="49" t="s">
        <v>92</v>
      </c>
    </row>
    <row r="2507" spans="1:20" x14ac:dyDescent="0.25">
      <c r="A2507" s="49" t="str">
        <f t="shared" si="39"/>
        <v>41850Greater Bay Area9_12Dually Enrolled</v>
      </c>
      <c r="B2507" s="7">
        <v>41850</v>
      </c>
      <c r="C2507">
        <v>12</v>
      </c>
      <c r="D2507" t="s">
        <v>10</v>
      </c>
      <c r="E2507">
        <v>0.84190127000000003</v>
      </c>
      <c r="F2507">
        <v>0.85022293000000004</v>
      </c>
      <c r="G2507">
        <v>9</v>
      </c>
      <c r="H2507" s="49">
        <v>1482.3040000000001</v>
      </c>
      <c r="I2507" s="49">
        <v>15133.196</v>
      </c>
      <c r="J2507">
        <v>76.455889999999997</v>
      </c>
      <c r="M2507">
        <v>3.8757300000000001E-2</v>
      </c>
      <c r="N2507" s="49">
        <v>-8.3216599999999998E-3</v>
      </c>
      <c r="O2507" s="49">
        <v>-5.7931000000000003E-2</v>
      </c>
      <c r="P2507" s="49">
        <v>-2.8863030000000001E-2</v>
      </c>
      <c r="Q2507" s="49">
        <v>-8.3216599999999998E-3</v>
      </c>
      <c r="R2507" s="49">
        <v>1.221971E-2</v>
      </c>
      <c r="S2507" s="49">
        <v>4.128768E-2</v>
      </c>
      <c r="T2507" s="49" t="s">
        <v>92</v>
      </c>
    </row>
    <row r="2508" spans="1:20" x14ac:dyDescent="0.25">
      <c r="A2508" s="49" t="str">
        <f t="shared" si="39"/>
        <v>41850Greater Bay Area9_8Dually Enrolled</v>
      </c>
      <c r="B2508" s="7">
        <v>41850</v>
      </c>
      <c r="C2508">
        <v>8</v>
      </c>
      <c r="D2508" t="s">
        <v>10</v>
      </c>
      <c r="E2508">
        <v>0.62811028000000002</v>
      </c>
      <c r="F2508">
        <v>0.62254010999999998</v>
      </c>
      <c r="G2508">
        <v>9</v>
      </c>
      <c r="H2508" s="49">
        <v>1482.3040000000001</v>
      </c>
      <c r="I2508" s="49">
        <v>15133.196</v>
      </c>
      <c r="J2508">
        <v>64.056510000000003</v>
      </c>
      <c r="M2508">
        <v>2.0921800000000001E-2</v>
      </c>
      <c r="N2508" s="49">
        <v>5.5701700000000002E-3</v>
      </c>
      <c r="O2508" s="49">
        <v>-2.120973E-2</v>
      </c>
      <c r="P2508" s="49">
        <v>-5.5183799999999998E-3</v>
      </c>
      <c r="Q2508" s="49">
        <v>5.5701700000000002E-3</v>
      </c>
      <c r="R2508" s="49">
        <v>1.6658719999999998E-2</v>
      </c>
      <c r="S2508" s="49">
        <v>3.2350070000000002E-2</v>
      </c>
      <c r="T2508" s="49" t="s">
        <v>92</v>
      </c>
    </row>
    <row r="2509" spans="1:20" x14ac:dyDescent="0.25">
      <c r="A2509" s="49" t="str">
        <f t="shared" si="39"/>
        <v>41850Greater Bay Area9_6Dually Enrolled</v>
      </c>
      <c r="B2509" s="7">
        <v>41850</v>
      </c>
      <c r="C2509">
        <v>6</v>
      </c>
      <c r="D2509" t="s">
        <v>10</v>
      </c>
      <c r="E2509">
        <v>0.49214390000000002</v>
      </c>
      <c r="F2509">
        <v>0.51850114999999997</v>
      </c>
      <c r="G2509">
        <v>9</v>
      </c>
      <c r="H2509" s="49">
        <v>1482.3040000000001</v>
      </c>
      <c r="I2509" s="49">
        <v>15133.196</v>
      </c>
      <c r="J2509">
        <v>63.327120000000001</v>
      </c>
      <c r="M2509">
        <v>1.6982799999999999E-2</v>
      </c>
      <c r="N2509" s="49">
        <v>-2.6357249999999999E-2</v>
      </c>
      <c r="O2509" s="49">
        <v>-4.8095230000000003E-2</v>
      </c>
      <c r="P2509" s="49">
        <v>-3.5358130000000002E-2</v>
      </c>
      <c r="Q2509" s="49">
        <v>-2.6357249999999999E-2</v>
      </c>
      <c r="R2509" s="49">
        <v>-1.7356369999999999E-2</v>
      </c>
      <c r="S2509" s="49">
        <v>-4.61927E-3</v>
      </c>
      <c r="T2509" s="49" t="s">
        <v>92</v>
      </c>
    </row>
    <row r="2510" spans="1:20" x14ac:dyDescent="0.25">
      <c r="A2510" s="49" t="str">
        <f t="shared" si="39"/>
        <v>41850Greater Bay Area9_7Dually Enrolled</v>
      </c>
      <c r="B2510" s="7">
        <v>41850</v>
      </c>
      <c r="C2510">
        <v>7</v>
      </c>
      <c r="D2510" t="s">
        <v>10</v>
      </c>
      <c r="E2510">
        <v>0.55505601999999998</v>
      </c>
      <c r="F2510">
        <v>0.58190766999999999</v>
      </c>
      <c r="G2510">
        <v>9</v>
      </c>
      <c r="H2510" s="49">
        <v>1482.3040000000001</v>
      </c>
      <c r="I2510" s="49">
        <v>15133.196</v>
      </c>
      <c r="J2510">
        <v>63.101570000000002</v>
      </c>
      <c r="M2510">
        <v>1.8802699999999999E-2</v>
      </c>
      <c r="N2510" s="49">
        <v>-2.6851650000000001E-2</v>
      </c>
      <c r="O2510" s="49">
        <v>-5.0919109999999997E-2</v>
      </c>
      <c r="P2510" s="49">
        <v>-3.6817080000000002E-2</v>
      </c>
      <c r="Q2510" s="49">
        <v>-2.6851650000000001E-2</v>
      </c>
      <c r="R2510" s="49">
        <v>-1.688622E-2</v>
      </c>
      <c r="S2510" s="49">
        <v>-2.7841900000000002E-3</v>
      </c>
      <c r="T2510" s="49" t="s">
        <v>92</v>
      </c>
    </row>
    <row r="2511" spans="1:20" x14ac:dyDescent="0.25">
      <c r="A2511" s="49" t="str">
        <f t="shared" si="39"/>
        <v>41850Greater Bay Area9_15Dually Enrolled</v>
      </c>
      <c r="B2511" s="7">
        <v>41850</v>
      </c>
      <c r="C2511">
        <v>15</v>
      </c>
      <c r="D2511" t="s">
        <v>10</v>
      </c>
      <c r="E2511">
        <v>1.2304299999999999</v>
      </c>
      <c r="F2511">
        <v>1.2901643</v>
      </c>
      <c r="G2511">
        <v>9</v>
      </c>
      <c r="H2511" s="49">
        <v>1482.3040000000001</v>
      </c>
      <c r="I2511" s="49">
        <v>15133.196</v>
      </c>
      <c r="J2511">
        <v>85.551720000000003</v>
      </c>
      <c r="M2511">
        <v>5.9088700000000001E-2</v>
      </c>
      <c r="N2511" s="49">
        <v>-5.9734299999999997E-2</v>
      </c>
      <c r="O2511" s="49">
        <v>-0.13536783999999999</v>
      </c>
      <c r="P2511" s="49">
        <v>-9.1051309999999996E-2</v>
      </c>
      <c r="Q2511" s="49">
        <v>-5.9734299999999997E-2</v>
      </c>
      <c r="R2511" s="49">
        <v>-2.8417290000000001E-2</v>
      </c>
      <c r="S2511" s="49">
        <v>1.5899239999999999E-2</v>
      </c>
      <c r="T2511" s="49" t="s">
        <v>92</v>
      </c>
    </row>
    <row r="2512" spans="1:20" x14ac:dyDescent="0.25">
      <c r="A2512" s="49" t="str">
        <f t="shared" si="39"/>
        <v>41850Greater Bay Area9_19Dually Enrolled</v>
      </c>
      <c r="B2512" s="7">
        <v>41850</v>
      </c>
      <c r="C2512">
        <v>19</v>
      </c>
      <c r="D2512" t="s">
        <v>10</v>
      </c>
      <c r="E2512">
        <v>1.8522061000000001</v>
      </c>
      <c r="F2512">
        <v>1.7374552999999999</v>
      </c>
      <c r="G2512">
        <v>9</v>
      </c>
      <c r="H2512" s="49">
        <v>1482.3040000000001</v>
      </c>
      <c r="I2512" s="49">
        <v>15133.196</v>
      </c>
      <c r="J2512">
        <v>84.769390000000001</v>
      </c>
      <c r="M2512">
        <v>6.7874599999999993E-2</v>
      </c>
      <c r="N2512" s="49">
        <v>0.1147508</v>
      </c>
      <c r="O2512" s="49">
        <v>2.787131E-2</v>
      </c>
      <c r="P2512" s="49">
        <v>7.8777260000000002E-2</v>
      </c>
      <c r="Q2512" s="49">
        <v>0.1147508</v>
      </c>
      <c r="R2512" s="49">
        <v>0.15072434000000001</v>
      </c>
      <c r="S2512" s="49">
        <v>0.20163028999999999</v>
      </c>
      <c r="T2512" s="49" t="s">
        <v>92</v>
      </c>
    </row>
    <row r="2513" spans="1:20" x14ac:dyDescent="0.25">
      <c r="A2513" s="49" t="str">
        <f t="shared" si="39"/>
        <v>41850Greater Bay Area9_11Dually Enrolled</v>
      </c>
      <c r="B2513" s="7">
        <v>41850</v>
      </c>
      <c r="C2513">
        <v>11</v>
      </c>
      <c r="D2513" t="s">
        <v>10</v>
      </c>
      <c r="E2513">
        <v>0.74689919999999999</v>
      </c>
      <c r="F2513">
        <v>0.76733658000000005</v>
      </c>
      <c r="G2513">
        <v>9</v>
      </c>
      <c r="H2513" s="49">
        <v>1482.3040000000001</v>
      </c>
      <c r="I2513" s="49">
        <v>15133.196</v>
      </c>
      <c r="J2513">
        <v>72.596310000000003</v>
      </c>
      <c r="M2513">
        <v>3.3301799999999999E-2</v>
      </c>
      <c r="N2513" s="49">
        <v>-2.0437380000000002E-2</v>
      </c>
      <c r="O2513" s="49">
        <v>-6.3063679999999997E-2</v>
      </c>
      <c r="P2513" s="49">
        <v>-3.8087330000000003E-2</v>
      </c>
      <c r="Q2513" s="49">
        <v>-2.0437380000000002E-2</v>
      </c>
      <c r="R2513" s="49">
        <v>-2.78743E-3</v>
      </c>
      <c r="S2513" s="49">
        <v>2.2188920000000001E-2</v>
      </c>
      <c r="T2513" s="49" t="s">
        <v>92</v>
      </c>
    </row>
    <row r="2514" spans="1:20" x14ac:dyDescent="0.25">
      <c r="A2514" s="49" t="str">
        <f t="shared" si="39"/>
        <v>41850Greater Bay Area9_13Dually Enrolled</v>
      </c>
      <c r="B2514" s="7">
        <v>41850</v>
      </c>
      <c r="C2514">
        <v>13</v>
      </c>
      <c r="D2514" t="s">
        <v>10</v>
      </c>
      <c r="E2514">
        <v>0.96300222999999996</v>
      </c>
      <c r="F2514">
        <v>0.98278626999999996</v>
      </c>
      <c r="G2514">
        <v>9</v>
      </c>
      <c r="H2514" s="49">
        <v>1482.3040000000001</v>
      </c>
      <c r="I2514" s="49">
        <v>15133.196</v>
      </c>
      <c r="J2514">
        <v>80.576490000000007</v>
      </c>
      <c r="M2514">
        <v>4.52486E-2</v>
      </c>
      <c r="N2514" s="49">
        <v>-1.9784039999999999E-2</v>
      </c>
      <c r="O2514" s="49">
        <v>-7.770225E-2</v>
      </c>
      <c r="P2514" s="49">
        <v>-4.3765800000000001E-2</v>
      </c>
      <c r="Q2514" s="49">
        <v>-1.9784039999999999E-2</v>
      </c>
      <c r="R2514" s="49">
        <v>4.1977200000000003E-3</v>
      </c>
      <c r="S2514" s="49">
        <v>3.8134170000000002E-2</v>
      </c>
      <c r="T2514" s="49" t="s">
        <v>92</v>
      </c>
    </row>
    <row r="2515" spans="1:20" x14ac:dyDescent="0.25">
      <c r="A2515" s="49" t="str">
        <f t="shared" si="39"/>
        <v>41850Greater Bay Area9_4Dually Enrolled</v>
      </c>
      <c r="B2515" s="7">
        <v>41850</v>
      </c>
      <c r="C2515">
        <v>4</v>
      </c>
      <c r="D2515" t="s">
        <v>10</v>
      </c>
      <c r="E2515">
        <v>0.50460327000000005</v>
      </c>
      <c r="F2515">
        <v>0.4962046</v>
      </c>
      <c r="G2515">
        <v>9</v>
      </c>
      <c r="H2515" s="49">
        <v>1482.3040000000001</v>
      </c>
      <c r="I2515" s="49">
        <v>15133.196</v>
      </c>
      <c r="J2515">
        <v>65.039339999999996</v>
      </c>
      <c r="M2515">
        <v>1.8262400000000002E-2</v>
      </c>
      <c r="N2515" s="49">
        <v>8.3986700000000004E-3</v>
      </c>
      <c r="O2515" s="49">
        <v>-1.49772E-2</v>
      </c>
      <c r="P2515" s="49">
        <v>-1.2803999999999999E-3</v>
      </c>
      <c r="Q2515" s="49">
        <v>8.3986700000000004E-3</v>
      </c>
      <c r="R2515" s="49">
        <v>1.8077739999999998E-2</v>
      </c>
      <c r="S2515" s="49">
        <v>3.1774539999999997E-2</v>
      </c>
      <c r="T2515" s="49" t="s">
        <v>92</v>
      </c>
    </row>
    <row r="2516" spans="1:20" x14ac:dyDescent="0.25">
      <c r="A2516" s="49" t="str">
        <f t="shared" si="39"/>
        <v>41850Greater Bay Area9_22Dually Enrolled</v>
      </c>
      <c r="B2516" s="7">
        <v>41850</v>
      </c>
      <c r="C2516">
        <v>22</v>
      </c>
      <c r="D2516" t="s">
        <v>10</v>
      </c>
      <c r="E2516">
        <v>1.5544997</v>
      </c>
      <c r="F2516">
        <v>1.5618497</v>
      </c>
      <c r="G2516">
        <v>9</v>
      </c>
      <c r="H2516" s="49">
        <v>1482.3040000000001</v>
      </c>
      <c r="I2516" s="49">
        <v>15133.196</v>
      </c>
      <c r="J2516">
        <v>72.271330000000006</v>
      </c>
      <c r="M2516">
        <v>5.7746499999999999E-2</v>
      </c>
      <c r="N2516" s="49">
        <v>-7.3499999999999998E-3</v>
      </c>
      <c r="O2516" s="49">
        <v>-8.1265519999999994E-2</v>
      </c>
      <c r="P2516" s="49">
        <v>-3.7955639999999999E-2</v>
      </c>
      <c r="Q2516" s="49">
        <v>-7.3499999999999998E-3</v>
      </c>
      <c r="R2516" s="49">
        <v>2.3255649999999999E-2</v>
      </c>
      <c r="S2516" s="49">
        <v>6.6565520000000003E-2</v>
      </c>
      <c r="T2516" s="49" t="s">
        <v>92</v>
      </c>
    </row>
    <row r="2517" spans="1:20" x14ac:dyDescent="0.25">
      <c r="A2517" s="49" t="str">
        <f t="shared" si="39"/>
        <v>41850Greater Bay Area9_1Dually Enrolled</v>
      </c>
      <c r="B2517" s="7">
        <v>41850</v>
      </c>
      <c r="C2517">
        <v>1</v>
      </c>
      <c r="D2517" t="s">
        <v>10</v>
      </c>
      <c r="E2517">
        <v>0.75699928000000005</v>
      </c>
      <c r="F2517">
        <v>0.76640905000000004</v>
      </c>
      <c r="G2517">
        <v>9</v>
      </c>
      <c r="H2517" s="49">
        <v>1482.3040000000001</v>
      </c>
      <c r="I2517" s="49">
        <v>15133.196</v>
      </c>
      <c r="J2517">
        <v>69.058260000000004</v>
      </c>
      <c r="M2517">
        <v>3.2500099999999997E-2</v>
      </c>
      <c r="N2517" s="49">
        <v>-9.4097699999999996E-3</v>
      </c>
      <c r="O2517" s="49">
        <v>-5.1009899999999997E-2</v>
      </c>
      <c r="P2517" s="49">
        <v>-2.663482E-2</v>
      </c>
      <c r="Q2517" s="49">
        <v>-9.4097699999999996E-3</v>
      </c>
      <c r="R2517" s="49">
        <v>7.8152800000000008E-3</v>
      </c>
      <c r="S2517" s="49">
        <v>3.2190360000000001E-2</v>
      </c>
      <c r="T2517" s="49" t="s">
        <v>92</v>
      </c>
    </row>
    <row r="2518" spans="1:20" x14ac:dyDescent="0.25">
      <c r="A2518" s="49" t="str">
        <f t="shared" si="39"/>
        <v>41850Greater Bay Area9_14Dually Enrolled</v>
      </c>
      <c r="B2518" s="7">
        <v>41850</v>
      </c>
      <c r="C2518">
        <v>14</v>
      </c>
      <c r="D2518" t="s">
        <v>10</v>
      </c>
      <c r="E2518">
        <v>1.0872814</v>
      </c>
      <c r="F2518">
        <v>1.1401285999999999</v>
      </c>
      <c r="G2518">
        <v>9</v>
      </c>
      <c r="H2518" s="49">
        <v>1482.3040000000001</v>
      </c>
      <c r="I2518" s="49">
        <v>15133.196</v>
      </c>
      <c r="J2518">
        <v>83.116100000000003</v>
      </c>
      <c r="M2518">
        <v>5.2148600000000003E-2</v>
      </c>
      <c r="N2518" s="49">
        <v>-5.2847199999999997E-2</v>
      </c>
      <c r="O2518" s="49">
        <v>-0.11959741</v>
      </c>
      <c r="P2518" s="49">
        <v>-8.0485959999999995E-2</v>
      </c>
      <c r="Q2518" s="49">
        <v>-5.2847199999999997E-2</v>
      </c>
      <c r="R2518" s="49">
        <v>-2.5208439999999999E-2</v>
      </c>
      <c r="S2518" s="49">
        <v>1.390301E-2</v>
      </c>
      <c r="T2518" s="49" t="s">
        <v>92</v>
      </c>
    </row>
    <row r="2519" spans="1:20" x14ac:dyDescent="0.25">
      <c r="A2519" s="49" t="str">
        <f t="shared" si="39"/>
        <v>41850Greater Bay Area9_9Dually Enrolled</v>
      </c>
      <c r="B2519" s="7">
        <v>41850</v>
      </c>
      <c r="C2519">
        <v>9</v>
      </c>
      <c r="D2519" t="s">
        <v>10</v>
      </c>
      <c r="E2519">
        <v>0.65358351000000003</v>
      </c>
      <c r="F2519">
        <v>0.67644026000000002</v>
      </c>
      <c r="G2519">
        <v>9</v>
      </c>
      <c r="H2519" s="49">
        <v>1482.3040000000001</v>
      </c>
      <c r="I2519" s="49">
        <v>15133.196</v>
      </c>
      <c r="J2519">
        <v>66.837050000000005</v>
      </c>
      <c r="M2519">
        <v>2.45896E-2</v>
      </c>
      <c r="N2519" s="49">
        <v>-2.2856749999999999E-2</v>
      </c>
      <c r="O2519" s="49">
        <v>-5.4331440000000002E-2</v>
      </c>
      <c r="P2519" s="49">
        <v>-3.5889240000000003E-2</v>
      </c>
      <c r="Q2519" s="49">
        <v>-2.2856749999999999E-2</v>
      </c>
      <c r="R2519" s="49">
        <v>-9.8242599999999996E-3</v>
      </c>
      <c r="S2519" s="49">
        <v>8.6179399999999993E-3</v>
      </c>
      <c r="T2519" s="49" t="s">
        <v>92</v>
      </c>
    </row>
    <row r="2520" spans="1:20" x14ac:dyDescent="0.25">
      <c r="A2520" s="49" t="str">
        <f t="shared" si="39"/>
        <v>41850Greater Bay Area9_17Dually Enrolled</v>
      </c>
      <c r="B2520" s="7">
        <v>41850</v>
      </c>
      <c r="C2520">
        <v>17</v>
      </c>
      <c r="D2520" t="s">
        <v>10</v>
      </c>
      <c r="E2520">
        <v>1.6249388</v>
      </c>
      <c r="F2520">
        <v>1.6721234</v>
      </c>
      <c r="G2520">
        <v>9</v>
      </c>
      <c r="H2520" s="49">
        <v>1482.3040000000001</v>
      </c>
      <c r="I2520" s="49">
        <v>15133.196</v>
      </c>
      <c r="J2520">
        <v>88.2547</v>
      </c>
      <c r="M2520">
        <v>7.0398500000000003E-2</v>
      </c>
      <c r="N2520" s="49">
        <v>-4.71846E-2</v>
      </c>
      <c r="O2520" s="49">
        <v>-0.13729468</v>
      </c>
      <c r="P2520" s="49">
        <v>-8.4495810000000005E-2</v>
      </c>
      <c r="Q2520" s="49">
        <v>-4.71846E-2</v>
      </c>
      <c r="R2520" s="49">
        <v>-9.8733999999999992E-3</v>
      </c>
      <c r="S2520" s="49">
        <v>4.2925480000000002E-2</v>
      </c>
      <c r="T2520" s="49" t="s">
        <v>92</v>
      </c>
    </row>
    <row r="2521" spans="1:20" x14ac:dyDescent="0.25">
      <c r="A2521" s="49" t="str">
        <f t="shared" si="39"/>
        <v>41850Greater Bay Area9_21Dually Enrolled</v>
      </c>
      <c r="B2521" s="7">
        <v>41850</v>
      </c>
      <c r="C2521">
        <v>21</v>
      </c>
      <c r="D2521" t="s">
        <v>10</v>
      </c>
      <c r="E2521">
        <v>1.6612963999999999</v>
      </c>
      <c r="F2521">
        <v>1.7318742</v>
      </c>
      <c r="G2521">
        <v>9</v>
      </c>
      <c r="H2521" s="49">
        <v>1482.3040000000001</v>
      </c>
      <c r="I2521" s="49">
        <v>15133.196</v>
      </c>
      <c r="J2521">
        <v>75.296710000000004</v>
      </c>
      <c r="M2521">
        <v>6.1784100000000002E-2</v>
      </c>
      <c r="N2521" s="49">
        <v>-7.0577799999999996E-2</v>
      </c>
      <c r="O2521" s="49">
        <v>-0.14966145</v>
      </c>
      <c r="P2521" s="49">
        <v>-0.10332337</v>
      </c>
      <c r="Q2521" s="49">
        <v>-7.0577799999999996E-2</v>
      </c>
      <c r="R2521" s="49">
        <v>-3.7832230000000001E-2</v>
      </c>
      <c r="S2521" s="49">
        <v>8.5058500000000006E-3</v>
      </c>
      <c r="T2521" s="49" t="s">
        <v>92</v>
      </c>
    </row>
    <row r="2522" spans="1:20" x14ac:dyDescent="0.25">
      <c r="A2522" s="49" t="str">
        <f t="shared" si="39"/>
        <v>41852Greater Bay AreaN/A_14Dually Enrolled</v>
      </c>
      <c r="B2522" s="7">
        <v>41852</v>
      </c>
      <c r="C2522">
        <v>14</v>
      </c>
      <c r="D2522" t="s">
        <v>10</v>
      </c>
      <c r="E2522">
        <v>1.2515668</v>
      </c>
      <c r="F2522">
        <v>1.2624485999999999</v>
      </c>
      <c r="G2522" t="s">
        <v>33</v>
      </c>
      <c r="H2522" s="49">
        <v>3025.0279999999998</v>
      </c>
      <c r="I2522" s="49">
        <v>15096.944</v>
      </c>
      <c r="J2522">
        <v>85.944519999999997</v>
      </c>
      <c r="M2522">
        <v>3.1886600000000001E-2</v>
      </c>
      <c r="N2522" s="49">
        <v>-1.0881800000000001E-2</v>
      </c>
      <c r="O2522" s="49">
        <v>-5.1696649999999997E-2</v>
      </c>
      <c r="P2522" s="49">
        <v>-2.7781699999999999E-2</v>
      </c>
      <c r="Q2522" s="49">
        <v>-1.0881800000000001E-2</v>
      </c>
      <c r="R2522" s="49">
        <v>6.0181000000000002E-3</v>
      </c>
      <c r="S2522" s="49">
        <v>2.9933049999999999E-2</v>
      </c>
      <c r="T2522" s="49" t="s">
        <v>92</v>
      </c>
    </row>
    <row r="2523" spans="1:20" x14ac:dyDescent="0.25">
      <c r="A2523" s="49" t="str">
        <f t="shared" si="39"/>
        <v>41852Greater Bay AreaN/A_16Dually Enrolled</v>
      </c>
      <c r="B2523" s="7">
        <v>41852</v>
      </c>
      <c r="C2523">
        <v>16</v>
      </c>
      <c r="D2523" t="s">
        <v>10</v>
      </c>
      <c r="E2523">
        <v>1.5881989000000001</v>
      </c>
      <c r="F2523">
        <v>1.3106966</v>
      </c>
      <c r="G2523" t="s">
        <v>33</v>
      </c>
      <c r="H2523" s="49">
        <v>3025.0279999999998</v>
      </c>
      <c r="I2523" s="49">
        <v>15096.944</v>
      </c>
      <c r="J2523">
        <v>89.91122</v>
      </c>
      <c r="M2523">
        <v>3.1844299999999999E-2</v>
      </c>
      <c r="N2523" s="49">
        <v>0.27750229999999998</v>
      </c>
      <c r="O2523" s="49">
        <v>0.2367416</v>
      </c>
      <c r="P2523" s="49">
        <v>0.26062481999999998</v>
      </c>
      <c r="Q2523" s="49">
        <v>0.27750229999999998</v>
      </c>
      <c r="R2523" s="49">
        <v>0.29437977999999998</v>
      </c>
      <c r="S2523" s="49">
        <v>0.31826300000000002</v>
      </c>
      <c r="T2523" s="49" t="s">
        <v>92</v>
      </c>
    </row>
    <row r="2524" spans="1:20" x14ac:dyDescent="0.25">
      <c r="A2524" s="49" t="str">
        <f t="shared" si="39"/>
        <v>41852Greater Bay AreaN/A_6Dually Enrolled</v>
      </c>
      <c r="B2524" s="7">
        <v>41852</v>
      </c>
      <c r="C2524">
        <v>6</v>
      </c>
      <c r="D2524" t="s">
        <v>10</v>
      </c>
      <c r="E2524">
        <v>0.50885362000000001</v>
      </c>
      <c r="F2524">
        <v>0.50991313999999999</v>
      </c>
      <c r="G2524" t="s">
        <v>33</v>
      </c>
      <c r="H2524" s="49">
        <v>3025.0279999999998</v>
      </c>
      <c r="I2524" s="49">
        <v>15096.944</v>
      </c>
      <c r="J2524">
        <v>64.018990000000002</v>
      </c>
      <c r="M2524">
        <v>9.8898000000000007E-3</v>
      </c>
      <c r="N2524" s="49">
        <v>-1.05952E-3</v>
      </c>
      <c r="O2524" s="49">
        <v>-1.371846E-2</v>
      </c>
      <c r="P2524" s="49">
        <v>-6.3011100000000004E-3</v>
      </c>
      <c r="Q2524" s="49">
        <v>-1.05952E-3</v>
      </c>
      <c r="R2524" s="49">
        <v>4.1820700000000004E-3</v>
      </c>
      <c r="S2524" s="49">
        <v>1.1599419999999999E-2</v>
      </c>
      <c r="T2524" s="49" t="s">
        <v>92</v>
      </c>
    </row>
    <row r="2525" spans="1:20" x14ac:dyDescent="0.25">
      <c r="A2525" s="49" t="str">
        <f t="shared" si="39"/>
        <v>41852Greater Bay AreaN/A_15Dually Enrolled</v>
      </c>
      <c r="B2525" s="7">
        <v>41852</v>
      </c>
      <c r="C2525">
        <v>15</v>
      </c>
      <c r="D2525" t="s">
        <v>10</v>
      </c>
      <c r="E2525">
        <v>1.402493</v>
      </c>
      <c r="F2525">
        <v>1.3293743</v>
      </c>
      <c r="G2525" t="s">
        <v>33</v>
      </c>
      <c r="H2525" s="49">
        <v>3025.0279999999998</v>
      </c>
      <c r="I2525" s="49">
        <v>15096.944</v>
      </c>
      <c r="J2525">
        <v>88.847719999999995</v>
      </c>
      <c r="M2525">
        <v>3.3246100000000001E-2</v>
      </c>
      <c r="N2525" s="49">
        <v>7.3118699999999995E-2</v>
      </c>
      <c r="O2525" s="49">
        <v>3.0563690000000001E-2</v>
      </c>
      <c r="P2525" s="49">
        <v>5.5498270000000002E-2</v>
      </c>
      <c r="Q2525" s="49">
        <v>7.3118699999999995E-2</v>
      </c>
      <c r="R2525" s="49">
        <v>9.0739130000000001E-2</v>
      </c>
      <c r="S2525" s="49">
        <v>0.11567371</v>
      </c>
      <c r="T2525" s="49" t="s">
        <v>92</v>
      </c>
    </row>
    <row r="2526" spans="1:20" x14ac:dyDescent="0.25">
      <c r="A2526" s="49" t="str">
        <f t="shared" si="39"/>
        <v>41852Greater Bay AreaN/A_20Dually Enrolled</v>
      </c>
      <c r="B2526" s="7">
        <v>41852</v>
      </c>
      <c r="C2526">
        <v>20</v>
      </c>
      <c r="D2526" t="s">
        <v>10</v>
      </c>
      <c r="E2526">
        <v>1.777458</v>
      </c>
      <c r="F2526">
        <v>1.9684839999999999</v>
      </c>
      <c r="G2526" t="s">
        <v>33</v>
      </c>
      <c r="H2526" s="49">
        <v>3025.0279999999998</v>
      </c>
      <c r="I2526" s="49">
        <v>15096.944</v>
      </c>
      <c r="J2526">
        <v>81.021879999999996</v>
      </c>
      <c r="M2526">
        <v>4.0203299999999997E-2</v>
      </c>
      <c r="N2526" s="49">
        <v>-0.191026</v>
      </c>
      <c r="O2526" s="49">
        <v>-0.24248622</v>
      </c>
      <c r="P2526" s="49">
        <v>-0.21233374999999999</v>
      </c>
      <c r="Q2526" s="49">
        <v>-0.191026</v>
      </c>
      <c r="R2526" s="49">
        <v>-0.16971824999999999</v>
      </c>
      <c r="S2526" s="49">
        <v>-0.13956578</v>
      </c>
      <c r="T2526" s="49" t="s">
        <v>92</v>
      </c>
    </row>
    <row r="2527" spans="1:20" x14ac:dyDescent="0.25">
      <c r="A2527" s="49" t="str">
        <f t="shared" si="39"/>
        <v>41852Greater Bay AreaN/A_24Dually Enrolled</v>
      </c>
      <c r="B2527" s="7">
        <v>41852</v>
      </c>
      <c r="C2527">
        <v>24</v>
      </c>
      <c r="D2527" t="s">
        <v>10</v>
      </c>
      <c r="E2527">
        <v>0.98975526999999996</v>
      </c>
      <c r="F2527">
        <v>1.0264989</v>
      </c>
      <c r="G2527" t="s">
        <v>33</v>
      </c>
      <c r="H2527" s="49">
        <v>3025.0279999999998</v>
      </c>
      <c r="I2527" s="49">
        <v>15096.944</v>
      </c>
      <c r="J2527">
        <v>67.995249999999999</v>
      </c>
      <c r="M2527">
        <v>2.2946299999999999E-2</v>
      </c>
      <c r="N2527" s="49">
        <v>-3.6743629999999999E-2</v>
      </c>
      <c r="O2527" s="49">
        <v>-6.6114889999999996E-2</v>
      </c>
      <c r="P2527" s="49">
        <v>-4.8905169999999998E-2</v>
      </c>
      <c r="Q2527" s="49">
        <v>-3.6743629999999999E-2</v>
      </c>
      <c r="R2527" s="49">
        <v>-2.4582090000000001E-2</v>
      </c>
      <c r="S2527" s="49">
        <v>-7.3723699999999996E-3</v>
      </c>
      <c r="T2527" s="49" t="s">
        <v>92</v>
      </c>
    </row>
    <row r="2528" spans="1:20" x14ac:dyDescent="0.25">
      <c r="A2528" s="49" t="str">
        <f t="shared" si="39"/>
        <v>41852Greater Bay AreaN/A_19Dually Enrolled</v>
      </c>
      <c r="B2528" s="7">
        <v>41852</v>
      </c>
      <c r="C2528">
        <v>19</v>
      </c>
      <c r="D2528" t="s">
        <v>10</v>
      </c>
      <c r="E2528">
        <v>1.8803704999999999</v>
      </c>
      <c r="F2528">
        <v>1.9597952000000001</v>
      </c>
      <c r="G2528" t="s">
        <v>33</v>
      </c>
      <c r="H2528" s="49">
        <v>3025.0279999999998</v>
      </c>
      <c r="I2528" s="49">
        <v>15096.944</v>
      </c>
      <c r="J2528">
        <v>85.220439999999996</v>
      </c>
      <c r="M2528">
        <v>4.0716200000000001E-2</v>
      </c>
      <c r="N2528" s="49">
        <v>-7.9424700000000001E-2</v>
      </c>
      <c r="O2528" s="49">
        <v>-0.13154144000000001</v>
      </c>
      <c r="P2528" s="49">
        <v>-0.10100429</v>
      </c>
      <c r="Q2528" s="49">
        <v>-7.9424700000000001E-2</v>
      </c>
      <c r="R2528" s="49">
        <v>-5.7845109999999998E-2</v>
      </c>
      <c r="S2528" s="49">
        <v>-2.7307959999999999E-2</v>
      </c>
      <c r="T2528" s="49" t="s">
        <v>92</v>
      </c>
    </row>
    <row r="2529" spans="1:20" x14ac:dyDescent="0.25">
      <c r="A2529" s="49" t="str">
        <f t="shared" si="39"/>
        <v>41852Greater Bay AreaN/A_4Dually Enrolled</v>
      </c>
      <c r="B2529" s="7">
        <v>41852</v>
      </c>
      <c r="C2529">
        <v>4</v>
      </c>
      <c r="D2529" t="s">
        <v>10</v>
      </c>
      <c r="E2529">
        <v>0.51744888</v>
      </c>
      <c r="F2529">
        <v>0.51225109999999996</v>
      </c>
      <c r="G2529" t="s">
        <v>33</v>
      </c>
      <c r="H2529" s="49">
        <v>3025.0279999999998</v>
      </c>
      <c r="I2529" s="49">
        <v>15096.944</v>
      </c>
      <c r="J2529">
        <v>65.15849</v>
      </c>
      <c r="M2529">
        <v>1.09928E-2</v>
      </c>
      <c r="N2529" s="49">
        <v>5.1977799999999999E-3</v>
      </c>
      <c r="O2529" s="49">
        <v>-8.8730000000000007E-3</v>
      </c>
      <c r="P2529" s="49">
        <v>-6.2839999999999999E-4</v>
      </c>
      <c r="Q2529" s="49">
        <v>5.1977799999999999E-3</v>
      </c>
      <c r="R2529" s="49">
        <v>1.1023959999999999E-2</v>
      </c>
      <c r="S2529" s="49">
        <v>1.9268560000000001E-2</v>
      </c>
      <c r="T2529" s="49" t="s">
        <v>92</v>
      </c>
    </row>
    <row r="2530" spans="1:20" x14ac:dyDescent="0.25">
      <c r="A2530" s="49" t="str">
        <f t="shared" si="39"/>
        <v>41852Greater Bay AreaN/A_22Dually Enrolled</v>
      </c>
      <c r="B2530" s="7">
        <v>41852</v>
      </c>
      <c r="C2530">
        <v>22</v>
      </c>
      <c r="D2530" t="s">
        <v>10</v>
      </c>
      <c r="E2530">
        <v>1.4857507000000001</v>
      </c>
      <c r="F2530">
        <v>1.5780151</v>
      </c>
      <c r="G2530" t="s">
        <v>33</v>
      </c>
      <c r="H2530" s="49">
        <v>3025.0279999999998</v>
      </c>
      <c r="I2530" s="49">
        <v>15096.944</v>
      </c>
      <c r="J2530">
        <v>73.264110000000002</v>
      </c>
      <c r="M2530">
        <v>3.2021800000000003E-2</v>
      </c>
      <c r="N2530" s="49">
        <v>-9.2264399999999996E-2</v>
      </c>
      <c r="O2530" s="49">
        <v>-0.13325229999999999</v>
      </c>
      <c r="P2530" s="49">
        <v>-0.10923595</v>
      </c>
      <c r="Q2530" s="49">
        <v>-9.2264399999999996E-2</v>
      </c>
      <c r="R2530" s="49">
        <v>-7.5292849999999995E-2</v>
      </c>
      <c r="S2530" s="49">
        <v>-5.1276500000000003E-2</v>
      </c>
      <c r="T2530" s="49" t="s">
        <v>92</v>
      </c>
    </row>
    <row r="2531" spans="1:20" x14ac:dyDescent="0.25">
      <c r="A2531" s="49" t="str">
        <f t="shared" si="39"/>
        <v>41852Greater Bay AreaN/A_11Dually Enrolled</v>
      </c>
      <c r="B2531" s="7">
        <v>41852</v>
      </c>
      <c r="C2531">
        <v>11</v>
      </c>
      <c r="D2531" t="s">
        <v>10</v>
      </c>
      <c r="E2531">
        <v>0.82925389999999999</v>
      </c>
      <c r="F2531">
        <v>0.82653679000000002</v>
      </c>
      <c r="G2531" t="s">
        <v>33</v>
      </c>
      <c r="H2531" s="49">
        <v>3025.0279999999998</v>
      </c>
      <c r="I2531" s="49">
        <v>15096.944</v>
      </c>
      <c r="J2531">
        <v>76.291740000000004</v>
      </c>
      <c r="M2531">
        <v>2.0595700000000002E-2</v>
      </c>
      <c r="N2531" s="49">
        <v>2.71711E-3</v>
      </c>
      <c r="O2531" s="49">
        <v>-2.3645389999999999E-2</v>
      </c>
      <c r="P2531" s="49">
        <v>-8.1986100000000003E-3</v>
      </c>
      <c r="Q2531" s="49">
        <v>2.71711E-3</v>
      </c>
      <c r="R2531" s="49">
        <v>1.363283E-2</v>
      </c>
      <c r="S2531" s="49">
        <v>2.9079609999999999E-2</v>
      </c>
      <c r="T2531" s="49" t="s">
        <v>92</v>
      </c>
    </row>
    <row r="2532" spans="1:20" x14ac:dyDescent="0.25">
      <c r="A2532" s="49" t="str">
        <f t="shared" si="39"/>
        <v>41852Greater Bay AreaN/A_2Dually Enrolled</v>
      </c>
      <c r="B2532" s="7">
        <v>41852</v>
      </c>
      <c r="C2532">
        <v>2</v>
      </c>
      <c r="D2532" t="s">
        <v>10</v>
      </c>
      <c r="E2532">
        <v>0.65508829000000002</v>
      </c>
      <c r="F2532">
        <v>0.64518198999999998</v>
      </c>
      <c r="G2532" t="s">
        <v>33</v>
      </c>
      <c r="H2532" s="49">
        <v>3025.0279999999998</v>
      </c>
      <c r="I2532" s="49">
        <v>15096.944</v>
      </c>
      <c r="J2532">
        <v>66.833600000000004</v>
      </c>
      <c r="M2532">
        <v>1.5890999999999999E-2</v>
      </c>
      <c r="N2532" s="49">
        <v>9.9062999999999998E-3</v>
      </c>
      <c r="O2532" s="49">
        <v>-1.0434179999999999E-2</v>
      </c>
      <c r="P2532" s="49">
        <v>1.4840700000000001E-3</v>
      </c>
      <c r="Q2532" s="49">
        <v>9.9062999999999998E-3</v>
      </c>
      <c r="R2532" s="49">
        <v>1.8328529999999999E-2</v>
      </c>
      <c r="S2532" s="49">
        <v>3.0246780000000001E-2</v>
      </c>
      <c r="T2532" s="49" t="s">
        <v>92</v>
      </c>
    </row>
    <row r="2533" spans="1:20" x14ac:dyDescent="0.25">
      <c r="A2533" s="49" t="str">
        <f t="shared" si="39"/>
        <v>41852Greater Bay AreaN/A_17Dually Enrolled</v>
      </c>
      <c r="B2533" s="7">
        <v>41852</v>
      </c>
      <c r="C2533">
        <v>17</v>
      </c>
      <c r="D2533" t="s">
        <v>10</v>
      </c>
      <c r="E2533">
        <v>1.7657668</v>
      </c>
      <c r="F2533">
        <v>1.4092891999999999</v>
      </c>
      <c r="G2533" t="s">
        <v>33</v>
      </c>
      <c r="H2533" s="49">
        <v>3025.0279999999998</v>
      </c>
      <c r="I2533" s="49">
        <v>15096.944</v>
      </c>
      <c r="J2533">
        <v>89.662520000000001</v>
      </c>
      <c r="M2533">
        <v>3.2674599999999998E-2</v>
      </c>
      <c r="N2533" s="49">
        <v>0.35647760000000001</v>
      </c>
      <c r="O2533" s="49">
        <v>0.31465410999999999</v>
      </c>
      <c r="P2533" s="49">
        <v>0.33916005999999999</v>
      </c>
      <c r="Q2533" s="49">
        <v>0.35647760000000001</v>
      </c>
      <c r="R2533" s="49">
        <v>0.37379514000000003</v>
      </c>
      <c r="S2533" s="49">
        <v>0.39830109000000002</v>
      </c>
      <c r="T2533" s="49" t="s">
        <v>92</v>
      </c>
    </row>
    <row r="2534" spans="1:20" x14ac:dyDescent="0.25">
      <c r="A2534" s="49" t="str">
        <f t="shared" si="39"/>
        <v>41852Greater Bay AreaN/A_21Dually Enrolled</v>
      </c>
      <c r="B2534" s="7">
        <v>41852</v>
      </c>
      <c r="C2534">
        <v>21</v>
      </c>
      <c r="D2534" t="s">
        <v>10</v>
      </c>
      <c r="E2534">
        <v>1.6125210000000001</v>
      </c>
      <c r="F2534">
        <v>1.769131</v>
      </c>
      <c r="G2534" t="s">
        <v>33</v>
      </c>
      <c r="H2534" s="49">
        <v>3025.0279999999998</v>
      </c>
      <c r="I2534" s="49">
        <v>15096.944</v>
      </c>
      <c r="J2534">
        <v>76.749769999999998</v>
      </c>
      <c r="M2534">
        <v>3.5841100000000001E-2</v>
      </c>
      <c r="N2534" s="49">
        <v>-0.15661</v>
      </c>
      <c r="O2534" s="49">
        <v>-0.20248661000000001</v>
      </c>
      <c r="P2534" s="49">
        <v>-0.17560577999999999</v>
      </c>
      <c r="Q2534" s="49">
        <v>-0.15661</v>
      </c>
      <c r="R2534" s="49">
        <v>-0.13761422000000001</v>
      </c>
      <c r="S2534" s="49">
        <v>-0.11073339</v>
      </c>
      <c r="T2534" s="49" t="s">
        <v>92</v>
      </c>
    </row>
    <row r="2535" spans="1:20" x14ac:dyDescent="0.25">
      <c r="A2535" s="49" t="str">
        <f t="shared" si="39"/>
        <v>41852Greater Bay AreaN/A_10Dually Enrolled</v>
      </c>
      <c r="B2535" s="7">
        <v>41852</v>
      </c>
      <c r="C2535">
        <v>10</v>
      </c>
      <c r="D2535" t="s">
        <v>10</v>
      </c>
      <c r="E2535">
        <v>0.75861307</v>
      </c>
      <c r="F2535">
        <v>0.75678305000000001</v>
      </c>
      <c r="G2535" t="s">
        <v>33</v>
      </c>
      <c r="H2535" s="49">
        <v>3025.0279999999998</v>
      </c>
      <c r="I2535" s="49">
        <v>15096.944</v>
      </c>
      <c r="J2535">
        <v>72.945849999999993</v>
      </c>
      <c r="M2535">
        <v>1.7959300000000001E-2</v>
      </c>
      <c r="N2535" s="49">
        <v>1.8300199999999999E-3</v>
      </c>
      <c r="O2535" s="49">
        <v>-2.115788E-2</v>
      </c>
      <c r="P2535" s="49">
        <v>-7.6884099999999997E-3</v>
      </c>
      <c r="Q2535" s="49">
        <v>1.8300199999999999E-3</v>
      </c>
      <c r="R2535" s="49">
        <v>1.134845E-2</v>
      </c>
      <c r="S2535" s="49">
        <v>2.481792E-2</v>
      </c>
      <c r="T2535" s="49" t="s">
        <v>92</v>
      </c>
    </row>
    <row r="2536" spans="1:20" x14ac:dyDescent="0.25">
      <c r="A2536" s="49" t="str">
        <f t="shared" si="39"/>
        <v>41852Greater Bay AreaN/A_9Dually Enrolled</v>
      </c>
      <c r="B2536" s="7">
        <v>41852</v>
      </c>
      <c r="C2536">
        <v>9</v>
      </c>
      <c r="D2536" t="s">
        <v>10</v>
      </c>
      <c r="E2536">
        <v>0.70349090000000003</v>
      </c>
      <c r="F2536">
        <v>0.70239439999999997</v>
      </c>
      <c r="G2536" t="s">
        <v>33</v>
      </c>
      <c r="H2536" s="49">
        <v>3025.0279999999998</v>
      </c>
      <c r="I2536" s="49">
        <v>15096.944</v>
      </c>
      <c r="J2536">
        <v>69.483710000000002</v>
      </c>
      <c r="M2536">
        <v>1.51688E-2</v>
      </c>
      <c r="N2536" s="49">
        <v>1.0965E-3</v>
      </c>
      <c r="O2536" s="49">
        <v>-1.8319559999999999E-2</v>
      </c>
      <c r="P2536" s="49">
        <v>-6.9429599999999998E-3</v>
      </c>
      <c r="Q2536" s="49">
        <v>1.0965E-3</v>
      </c>
      <c r="R2536" s="49">
        <v>9.1359600000000003E-3</v>
      </c>
      <c r="S2536" s="49">
        <v>2.0512559999999999E-2</v>
      </c>
      <c r="T2536" s="49" t="s">
        <v>92</v>
      </c>
    </row>
    <row r="2537" spans="1:20" x14ac:dyDescent="0.25">
      <c r="A2537" s="49" t="str">
        <f t="shared" si="39"/>
        <v>41852Greater Bay AreaN/A_12Dually Enrolled</v>
      </c>
      <c r="B2537" s="7">
        <v>41852</v>
      </c>
      <c r="C2537">
        <v>12</v>
      </c>
      <c r="D2537" t="s">
        <v>10</v>
      </c>
      <c r="E2537">
        <v>0.95765316</v>
      </c>
      <c r="F2537">
        <v>0.94357813999999995</v>
      </c>
      <c r="G2537" t="s">
        <v>33</v>
      </c>
      <c r="H2537" s="49">
        <v>3025.0279999999998</v>
      </c>
      <c r="I2537" s="49">
        <v>15096.944</v>
      </c>
      <c r="J2537">
        <v>79.541970000000006</v>
      </c>
      <c r="M2537">
        <v>2.4157399999999999E-2</v>
      </c>
      <c r="N2537" s="49">
        <v>1.4075020000000001E-2</v>
      </c>
      <c r="O2537" s="49">
        <v>-1.6846449999999999E-2</v>
      </c>
      <c r="P2537" s="49">
        <v>1.2715999999999999E-3</v>
      </c>
      <c r="Q2537" s="49">
        <v>1.4075020000000001E-2</v>
      </c>
      <c r="R2537" s="49">
        <v>2.687844E-2</v>
      </c>
      <c r="S2537" s="49">
        <v>4.499649E-2</v>
      </c>
      <c r="T2537" s="49" t="s">
        <v>92</v>
      </c>
    </row>
    <row r="2538" spans="1:20" x14ac:dyDescent="0.25">
      <c r="A2538" s="49" t="str">
        <f t="shared" si="39"/>
        <v>41852Greater Bay AreaN/A_23Dually Enrolled</v>
      </c>
      <c r="B2538" s="7">
        <v>41852</v>
      </c>
      <c r="C2538">
        <v>23</v>
      </c>
      <c r="D2538" t="s">
        <v>10</v>
      </c>
      <c r="E2538">
        <v>1.2508596000000001</v>
      </c>
      <c r="F2538">
        <v>1.2876707999999999</v>
      </c>
      <c r="G2538" t="s">
        <v>33</v>
      </c>
      <c r="H2538" s="49">
        <v>3025.0279999999998</v>
      </c>
      <c r="I2538" s="49">
        <v>15096.944</v>
      </c>
      <c r="J2538">
        <v>70.110889999999998</v>
      </c>
      <c r="M2538">
        <v>2.7277300000000001E-2</v>
      </c>
      <c r="N2538" s="49">
        <v>-3.6811200000000002E-2</v>
      </c>
      <c r="O2538" s="49">
        <v>-7.1726139999999994E-2</v>
      </c>
      <c r="P2538" s="49">
        <v>-5.1268170000000002E-2</v>
      </c>
      <c r="Q2538" s="49">
        <v>-3.6811200000000002E-2</v>
      </c>
      <c r="R2538" s="49">
        <v>-2.2354229999999999E-2</v>
      </c>
      <c r="S2538" s="49">
        <v>-1.8962600000000001E-3</v>
      </c>
      <c r="T2538" s="49" t="s">
        <v>92</v>
      </c>
    </row>
    <row r="2539" spans="1:20" x14ac:dyDescent="0.25">
      <c r="A2539" s="49" t="str">
        <f t="shared" si="39"/>
        <v>41852Greater Bay AreaN/A_7Dually Enrolled</v>
      </c>
      <c r="B2539" s="7">
        <v>41852</v>
      </c>
      <c r="C2539">
        <v>7</v>
      </c>
      <c r="D2539" t="s">
        <v>10</v>
      </c>
      <c r="E2539">
        <v>0.56186689000000001</v>
      </c>
      <c r="F2539">
        <v>0.57420685000000005</v>
      </c>
      <c r="G2539" t="s">
        <v>33</v>
      </c>
      <c r="H2539" s="49">
        <v>3025.0279999999998</v>
      </c>
      <c r="I2539" s="49">
        <v>15096.944</v>
      </c>
      <c r="J2539">
        <v>63.868949999999998</v>
      </c>
      <c r="M2539">
        <v>1.09347E-2</v>
      </c>
      <c r="N2539" s="49">
        <v>-1.2339960000000001E-2</v>
      </c>
      <c r="O2539" s="49">
        <v>-2.633638E-2</v>
      </c>
      <c r="P2539" s="49">
        <v>-1.8135350000000001E-2</v>
      </c>
      <c r="Q2539" s="49">
        <v>-1.2339960000000001E-2</v>
      </c>
      <c r="R2539" s="49">
        <v>-6.5445700000000004E-3</v>
      </c>
      <c r="S2539" s="49">
        <v>1.65646E-3</v>
      </c>
      <c r="T2539" s="49" t="s">
        <v>92</v>
      </c>
    </row>
    <row r="2540" spans="1:20" x14ac:dyDescent="0.25">
      <c r="A2540" s="49" t="str">
        <f t="shared" si="39"/>
        <v>41852Greater Bay AreaN/A_18Dually Enrolled</v>
      </c>
      <c r="B2540" s="7">
        <v>41852</v>
      </c>
      <c r="C2540">
        <v>18</v>
      </c>
      <c r="D2540" t="s">
        <v>10</v>
      </c>
      <c r="E2540">
        <v>1.8880258999999999</v>
      </c>
      <c r="F2540">
        <v>1.4970235999999999</v>
      </c>
      <c r="G2540" t="s">
        <v>33</v>
      </c>
      <c r="H2540" s="49">
        <v>3025.0279999999998</v>
      </c>
      <c r="I2540" s="49">
        <v>15096.944</v>
      </c>
      <c r="J2540">
        <v>88.143879999999996</v>
      </c>
      <c r="M2540">
        <v>3.2843700000000003E-2</v>
      </c>
      <c r="N2540" s="49">
        <v>0.39100230000000002</v>
      </c>
      <c r="O2540" s="49">
        <v>0.34896236000000003</v>
      </c>
      <c r="P2540" s="49">
        <v>0.37359513999999999</v>
      </c>
      <c r="Q2540" s="49">
        <v>0.39100230000000002</v>
      </c>
      <c r="R2540" s="49">
        <v>0.40840946</v>
      </c>
      <c r="S2540" s="49">
        <v>0.43304224000000002</v>
      </c>
      <c r="T2540" s="49" t="s">
        <v>92</v>
      </c>
    </row>
    <row r="2541" spans="1:20" x14ac:dyDescent="0.25">
      <c r="A2541" s="49" t="str">
        <f t="shared" si="39"/>
        <v>41852Greater Bay AreaN/A_8Dually Enrolled</v>
      </c>
      <c r="B2541" s="7">
        <v>41852</v>
      </c>
      <c r="C2541">
        <v>8</v>
      </c>
      <c r="D2541" t="s">
        <v>10</v>
      </c>
      <c r="E2541">
        <v>0.63796900000000001</v>
      </c>
      <c r="F2541">
        <v>0.64375853000000005</v>
      </c>
      <c r="G2541" t="s">
        <v>33</v>
      </c>
      <c r="H2541" s="49">
        <v>3025.0279999999998</v>
      </c>
      <c r="I2541" s="49">
        <v>15096.944</v>
      </c>
      <c r="J2541">
        <v>66.530779999999993</v>
      </c>
      <c r="M2541">
        <v>1.28269E-2</v>
      </c>
      <c r="N2541" s="49">
        <v>-5.7895300000000002E-3</v>
      </c>
      <c r="O2541" s="49">
        <v>-2.2207959999999999E-2</v>
      </c>
      <c r="P2541" s="49">
        <v>-1.258779E-2</v>
      </c>
      <c r="Q2541" s="49">
        <v>-5.7895300000000002E-3</v>
      </c>
      <c r="R2541" s="49">
        <v>1.00873E-3</v>
      </c>
      <c r="S2541" s="49">
        <v>1.06289E-2</v>
      </c>
      <c r="T2541" s="49" t="s">
        <v>92</v>
      </c>
    </row>
    <row r="2542" spans="1:20" x14ac:dyDescent="0.25">
      <c r="A2542" s="49" t="str">
        <f t="shared" si="39"/>
        <v>41852Greater Bay AreaN/A_1Dually Enrolled</v>
      </c>
      <c r="B2542" s="7">
        <v>41852</v>
      </c>
      <c r="C2542">
        <v>1</v>
      </c>
      <c r="D2542" t="s">
        <v>10</v>
      </c>
      <c r="E2542">
        <v>0.78504439000000004</v>
      </c>
      <c r="F2542">
        <v>0.78184593000000002</v>
      </c>
      <c r="G2542" t="s">
        <v>33</v>
      </c>
      <c r="H2542" s="49">
        <v>3025.0279999999998</v>
      </c>
      <c r="I2542" s="49">
        <v>15096.944</v>
      </c>
      <c r="J2542">
        <v>67.409670000000006</v>
      </c>
      <c r="M2542">
        <v>1.9027100000000002E-2</v>
      </c>
      <c r="N2542" s="49">
        <v>3.1984600000000002E-3</v>
      </c>
      <c r="O2542" s="49">
        <v>-2.1156230000000002E-2</v>
      </c>
      <c r="P2542" s="49">
        <v>-6.8859000000000004E-3</v>
      </c>
      <c r="Q2542" s="49">
        <v>3.1984600000000002E-3</v>
      </c>
      <c r="R2542" s="49">
        <v>1.3282820000000001E-2</v>
      </c>
      <c r="S2542" s="49">
        <v>2.7553149999999998E-2</v>
      </c>
      <c r="T2542" s="49" t="s">
        <v>92</v>
      </c>
    </row>
    <row r="2543" spans="1:20" x14ac:dyDescent="0.25">
      <c r="A2543" s="49" t="str">
        <f t="shared" si="39"/>
        <v>41852Greater Bay AreaN/A_5Dually Enrolled</v>
      </c>
      <c r="B2543" s="7">
        <v>41852</v>
      </c>
      <c r="C2543">
        <v>5</v>
      </c>
      <c r="D2543" t="s">
        <v>10</v>
      </c>
      <c r="E2543">
        <v>0.49820281999999999</v>
      </c>
      <c r="F2543">
        <v>0.49073541999999998</v>
      </c>
      <c r="G2543" t="s">
        <v>33</v>
      </c>
      <c r="H2543" s="49">
        <v>3025.0279999999998</v>
      </c>
      <c r="I2543" s="49">
        <v>15096.944</v>
      </c>
      <c r="J2543">
        <v>64.182079999999999</v>
      </c>
      <c r="M2543">
        <v>9.9764999999999993E-3</v>
      </c>
      <c r="N2543" s="49">
        <v>7.4673999999999999E-3</v>
      </c>
      <c r="O2543" s="49">
        <v>-5.3025199999999998E-3</v>
      </c>
      <c r="P2543" s="49">
        <v>2.17986E-3</v>
      </c>
      <c r="Q2543" s="49">
        <v>7.4673999999999999E-3</v>
      </c>
      <c r="R2543" s="49">
        <v>1.2754949999999999E-2</v>
      </c>
      <c r="S2543" s="49">
        <v>2.023732E-2</v>
      </c>
      <c r="T2543" s="49" t="s">
        <v>92</v>
      </c>
    </row>
    <row r="2544" spans="1:20" x14ac:dyDescent="0.25">
      <c r="A2544" s="49" t="str">
        <f t="shared" si="39"/>
        <v>41852Greater Bay AreaN/A_13Dually Enrolled</v>
      </c>
      <c r="B2544" s="7">
        <v>41852</v>
      </c>
      <c r="C2544">
        <v>13</v>
      </c>
      <c r="D2544" t="s">
        <v>10</v>
      </c>
      <c r="E2544">
        <v>1.099156</v>
      </c>
      <c r="F2544">
        <v>1.08701</v>
      </c>
      <c r="G2544" t="s">
        <v>33</v>
      </c>
      <c r="H2544" s="49">
        <v>3025.0279999999998</v>
      </c>
      <c r="I2544" s="49">
        <v>15096.944</v>
      </c>
      <c r="J2544">
        <v>82.767309999999995</v>
      </c>
      <c r="M2544">
        <v>2.77191E-2</v>
      </c>
      <c r="N2544" s="49">
        <v>1.2146000000000001E-2</v>
      </c>
      <c r="O2544" s="49">
        <v>-2.333445E-2</v>
      </c>
      <c r="P2544" s="49">
        <v>-2.5451200000000001E-3</v>
      </c>
      <c r="Q2544" s="49">
        <v>1.2146000000000001E-2</v>
      </c>
      <c r="R2544" s="49">
        <v>2.6837119999999999E-2</v>
      </c>
      <c r="S2544" s="49">
        <v>4.7626450000000001E-2</v>
      </c>
      <c r="T2544" s="49" t="s">
        <v>92</v>
      </c>
    </row>
    <row r="2545" spans="1:20" x14ac:dyDescent="0.25">
      <c r="A2545" s="49" t="str">
        <f t="shared" si="39"/>
        <v>41852Greater Bay AreaN/A_3Dually Enrolled</v>
      </c>
      <c r="B2545" s="7">
        <v>41852</v>
      </c>
      <c r="C2545">
        <v>3</v>
      </c>
      <c r="D2545" t="s">
        <v>10</v>
      </c>
      <c r="E2545">
        <v>0.56703616999999995</v>
      </c>
      <c r="F2545">
        <v>0.55877266000000003</v>
      </c>
      <c r="G2545" t="s">
        <v>33</v>
      </c>
      <c r="H2545" s="49">
        <v>3025.0279999999998</v>
      </c>
      <c r="I2545" s="49">
        <v>15096.944</v>
      </c>
      <c r="J2545">
        <v>65.845439999999996</v>
      </c>
      <c r="M2545">
        <v>1.2954E-2</v>
      </c>
      <c r="N2545" s="49">
        <v>8.26351E-3</v>
      </c>
      <c r="O2545" s="49">
        <v>-8.3176099999999996E-3</v>
      </c>
      <c r="P2545" s="49">
        <v>1.3978899999999999E-3</v>
      </c>
      <c r="Q2545" s="49">
        <v>8.26351E-3</v>
      </c>
      <c r="R2545" s="49">
        <v>1.5129129999999999E-2</v>
      </c>
      <c r="S2545" s="49">
        <v>2.4844629999999999E-2</v>
      </c>
      <c r="T2545" s="49" t="s">
        <v>92</v>
      </c>
    </row>
    <row r="2546" spans="1:20" x14ac:dyDescent="0.25">
      <c r="A2546" s="49" t="str">
        <f t="shared" si="39"/>
        <v>41850Greater Fresno Area1_13Dually Enrolled</v>
      </c>
      <c r="B2546" s="7">
        <v>41850</v>
      </c>
      <c r="C2546">
        <v>13</v>
      </c>
      <c r="D2546" t="s">
        <v>38</v>
      </c>
      <c r="E2546">
        <v>1.8000274999999999</v>
      </c>
      <c r="F2546">
        <v>1.702421</v>
      </c>
      <c r="G2546">
        <v>1</v>
      </c>
      <c r="H2546" s="49">
        <v>427.97500000000002</v>
      </c>
      <c r="I2546" s="49">
        <v>4066.2660000000001</v>
      </c>
      <c r="J2546">
        <v>92</v>
      </c>
      <c r="M2546">
        <v>0.1147615</v>
      </c>
      <c r="N2546" s="49">
        <v>9.7606499999999999E-2</v>
      </c>
      <c r="O2546" s="49">
        <v>-4.9288220000000001E-2</v>
      </c>
      <c r="P2546" s="49">
        <v>3.67829E-2</v>
      </c>
      <c r="Q2546" s="49">
        <v>9.7606499999999999E-2</v>
      </c>
      <c r="R2546" s="49">
        <v>0.15843009</v>
      </c>
      <c r="S2546" s="49">
        <v>0.24450121999999999</v>
      </c>
      <c r="T2546" s="49" t="s">
        <v>92</v>
      </c>
    </row>
    <row r="2547" spans="1:20" x14ac:dyDescent="0.25">
      <c r="A2547" s="49" t="str">
        <f t="shared" si="39"/>
        <v>41850Greater Fresno Area1_18Dually Enrolled</v>
      </c>
      <c r="B2547" s="7">
        <v>41850</v>
      </c>
      <c r="C2547">
        <v>18</v>
      </c>
      <c r="D2547" t="s">
        <v>38</v>
      </c>
      <c r="E2547">
        <v>2.8349536</v>
      </c>
      <c r="F2547">
        <v>2.7503052000000001</v>
      </c>
      <c r="G2547">
        <v>1</v>
      </c>
      <c r="H2547" s="49">
        <v>427.97500000000002</v>
      </c>
      <c r="I2547" s="49">
        <v>4066.2660000000001</v>
      </c>
      <c r="J2547">
        <v>100</v>
      </c>
      <c r="M2547">
        <v>0.13793259999999999</v>
      </c>
      <c r="N2547" s="49">
        <v>8.4648399999999999E-2</v>
      </c>
      <c r="O2547" s="49">
        <v>-9.1905329999999993E-2</v>
      </c>
      <c r="P2547" s="49">
        <v>1.154412E-2</v>
      </c>
      <c r="Q2547" s="49">
        <v>8.4648399999999999E-2</v>
      </c>
      <c r="R2547" s="49">
        <v>0.15775268000000001</v>
      </c>
      <c r="S2547" s="49">
        <v>0.26120212999999998</v>
      </c>
      <c r="T2547" s="49" t="s">
        <v>92</v>
      </c>
    </row>
    <row r="2548" spans="1:20" x14ac:dyDescent="0.25">
      <c r="A2548" s="49" t="str">
        <f t="shared" si="39"/>
        <v>41850Greater Fresno Area1_7Dually Enrolled</v>
      </c>
      <c r="B2548" s="7">
        <v>41850</v>
      </c>
      <c r="C2548">
        <v>7</v>
      </c>
      <c r="D2548" t="s">
        <v>38</v>
      </c>
      <c r="E2548">
        <v>0.93004469999999995</v>
      </c>
      <c r="F2548">
        <v>1.0174087999999999</v>
      </c>
      <c r="G2548">
        <v>1</v>
      </c>
      <c r="H2548" s="49">
        <v>427.97500000000002</v>
      </c>
      <c r="I2548" s="49">
        <v>4066.2660000000001</v>
      </c>
      <c r="J2548">
        <v>82.5</v>
      </c>
      <c r="M2548">
        <v>6.8459300000000001E-2</v>
      </c>
      <c r="N2548" s="49">
        <v>-8.73641E-2</v>
      </c>
      <c r="O2548" s="49">
        <v>-0.17499200000000001</v>
      </c>
      <c r="P2548" s="49">
        <v>-0.12364753000000001</v>
      </c>
      <c r="Q2548" s="49">
        <v>-8.73641E-2</v>
      </c>
      <c r="R2548" s="49">
        <v>-5.1080670000000002E-2</v>
      </c>
      <c r="S2548" s="49">
        <v>2.6380000000000002E-4</v>
      </c>
      <c r="T2548" s="49" t="s">
        <v>92</v>
      </c>
    </row>
    <row r="2549" spans="1:20" x14ac:dyDescent="0.25">
      <c r="A2549" s="49" t="str">
        <f t="shared" si="39"/>
        <v>41850Greater Fresno Area1_22Dually Enrolled</v>
      </c>
      <c r="B2549" s="7">
        <v>41850</v>
      </c>
      <c r="C2549">
        <v>22</v>
      </c>
      <c r="D2549" t="s">
        <v>38</v>
      </c>
      <c r="E2549">
        <v>2.3146287999999999</v>
      </c>
      <c r="F2549">
        <v>2.4954901999999999</v>
      </c>
      <c r="G2549">
        <v>1</v>
      </c>
      <c r="H2549" s="49">
        <v>427.97500000000002</v>
      </c>
      <c r="I2549" s="49">
        <v>4066.2660000000001</v>
      </c>
      <c r="J2549">
        <v>90.5</v>
      </c>
      <c r="M2549">
        <v>0.1184053</v>
      </c>
      <c r="N2549" s="49">
        <v>-0.18086140000000001</v>
      </c>
      <c r="O2549" s="49">
        <v>-0.33242018000000001</v>
      </c>
      <c r="P2549" s="49">
        <v>-0.24361621</v>
      </c>
      <c r="Q2549" s="49">
        <v>-0.18086140000000001</v>
      </c>
      <c r="R2549" s="49">
        <v>-0.11810659</v>
      </c>
      <c r="S2549" s="49">
        <v>-2.9302620000000001E-2</v>
      </c>
      <c r="T2549" s="49" t="s">
        <v>92</v>
      </c>
    </row>
    <row r="2550" spans="1:20" x14ac:dyDescent="0.25">
      <c r="A2550" s="49" t="str">
        <f t="shared" si="39"/>
        <v>41850Greater Fresno Area1_5Dually Enrolled</v>
      </c>
      <c r="B2550" s="7">
        <v>41850</v>
      </c>
      <c r="C2550">
        <v>5</v>
      </c>
      <c r="D2550" t="s">
        <v>38</v>
      </c>
      <c r="E2550">
        <v>0.96894437</v>
      </c>
      <c r="F2550">
        <v>0.96984066999999996</v>
      </c>
      <c r="G2550">
        <v>1</v>
      </c>
      <c r="H2550" s="49">
        <v>427.97500000000002</v>
      </c>
      <c r="I2550" s="49">
        <v>4066.2660000000001</v>
      </c>
      <c r="J2550">
        <v>82.5</v>
      </c>
      <c r="M2550">
        <v>6.4253000000000005E-2</v>
      </c>
      <c r="N2550" s="49">
        <v>-8.9630000000000005E-4</v>
      </c>
      <c r="O2550" s="49">
        <v>-8.3140140000000001E-2</v>
      </c>
      <c r="P2550" s="49">
        <v>-3.4950389999999998E-2</v>
      </c>
      <c r="Q2550" s="49">
        <v>-8.9630000000000005E-4</v>
      </c>
      <c r="R2550" s="49">
        <v>3.3157789999999999E-2</v>
      </c>
      <c r="S2550" s="49">
        <v>8.1347539999999996E-2</v>
      </c>
      <c r="T2550" s="49" t="s">
        <v>92</v>
      </c>
    </row>
    <row r="2551" spans="1:20" x14ac:dyDescent="0.25">
      <c r="A2551" s="49" t="str">
        <f t="shared" si="39"/>
        <v>41850Greater Fresno Area1_2Dually Enrolled</v>
      </c>
      <c r="B2551" s="7">
        <v>41850</v>
      </c>
      <c r="C2551">
        <v>2</v>
      </c>
      <c r="D2551" t="s">
        <v>38</v>
      </c>
      <c r="E2551">
        <v>1.2419262</v>
      </c>
      <c r="F2551">
        <v>1.3531826</v>
      </c>
      <c r="G2551">
        <v>1</v>
      </c>
      <c r="H2551" s="49">
        <v>427.97500000000002</v>
      </c>
      <c r="I2551" s="49">
        <v>4066.2660000000001</v>
      </c>
      <c r="J2551">
        <v>87</v>
      </c>
      <c r="M2551">
        <v>8.5251900000000005E-2</v>
      </c>
      <c r="N2551" s="49">
        <v>-0.11125640000000001</v>
      </c>
      <c r="O2551" s="49">
        <v>-0.22037883</v>
      </c>
      <c r="P2551" s="49">
        <v>-0.15643990999999999</v>
      </c>
      <c r="Q2551" s="49">
        <v>-0.11125640000000001</v>
      </c>
      <c r="R2551" s="49">
        <v>-6.6072889999999995E-2</v>
      </c>
      <c r="S2551" s="49">
        <v>-2.1339699999999998E-3</v>
      </c>
      <c r="T2551" s="49" t="s">
        <v>92</v>
      </c>
    </row>
    <row r="2552" spans="1:20" x14ac:dyDescent="0.25">
      <c r="A2552" s="49" t="str">
        <f t="shared" si="39"/>
        <v>41850Greater Fresno Area1_6Dually Enrolled</v>
      </c>
      <c r="B2552" s="7">
        <v>41850</v>
      </c>
      <c r="C2552">
        <v>6</v>
      </c>
      <c r="D2552" t="s">
        <v>38</v>
      </c>
      <c r="E2552">
        <v>0.90459204999999998</v>
      </c>
      <c r="F2552">
        <v>0.97193989999999997</v>
      </c>
      <c r="G2552">
        <v>1</v>
      </c>
      <c r="H2552" s="49">
        <v>427.97500000000002</v>
      </c>
      <c r="I2552" s="49">
        <v>4066.2660000000001</v>
      </c>
      <c r="J2552">
        <v>82.5</v>
      </c>
      <c r="M2552">
        <v>6.3067899999999996E-2</v>
      </c>
      <c r="N2552" s="49">
        <v>-6.7347850000000001E-2</v>
      </c>
      <c r="O2552" s="49">
        <v>-0.14807476</v>
      </c>
      <c r="P2552" s="49">
        <v>-0.10077384</v>
      </c>
      <c r="Q2552" s="49">
        <v>-6.7347850000000001E-2</v>
      </c>
      <c r="R2552" s="49">
        <v>-3.3921859999999998E-2</v>
      </c>
      <c r="S2552" s="49">
        <v>1.337906E-2</v>
      </c>
      <c r="T2552" s="49" t="s">
        <v>92</v>
      </c>
    </row>
    <row r="2553" spans="1:20" x14ac:dyDescent="0.25">
      <c r="A2553" s="49" t="str">
        <f t="shared" si="39"/>
        <v>41850Greater Fresno Area1_16Dually Enrolled</v>
      </c>
      <c r="B2553" s="7">
        <v>41850</v>
      </c>
      <c r="C2553">
        <v>16</v>
      </c>
      <c r="D2553" t="s">
        <v>38</v>
      </c>
      <c r="E2553">
        <v>2.2344651999999998</v>
      </c>
      <c r="F2553">
        <v>2.3053512999999999</v>
      </c>
      <c r="G2553">
        <v>1</v>
      </c>
      <c r="H2553" s="49">
        <v>427.97500000000002</v>
      </c>
      <c r="I2553" s="49">
        <v>4066.2660000000001</v>
      </c>
      <c r="J2553">
        <v>98</v>
      </c>
      <c r="M2553">
        <v>0.12749579999999999</v>
      </c>
      <c r="N2553" s="49">
        <v>-7.0886099999999994E-2</v>
      </c>
      <c r="O2553" s="49">
        <v>-0.23408071999999999</v>
      </c>
      <c r="P2553" s="49">
        <v>-0.13845887000000001</v>
      </c>
      <c r="Q2553" s="49">
        <v>-7.0886099999999994E-2</v>
      </c>
      <c r="R2553" s="49">
        <v>-3.3133300000000002E-3</v>
      </c>
      <c r="S2553" s="49">
        <v>9.2308520000000005E-2</v>
      </c>
      <c r="T2553" s="49" t="s">
        <v>92</v>
      </c>
    </row>
    <row r="2554" spans="1:20" x14ac:dyDescent="0.25">
      <c r="A2554" s="49" t="str">
        <f t="shared" si="39"/>
        <v>41850Greater Fresno Area1_10Dually Enrolled</v>
      </c>
      <c r="B2554" s="7">
        <v>41850</v>
      </c>
      <c r="C2554">
        <v>10</v>
      </c>
      <c r="D2554" t="s">
        <v>38</v>
      </c>
      <c r="E2554">
        <v>1.1064228</v>
      </c>
      <c r="F2554">
        <v>1.1311580000000001</v>
      </c>
      <c r="G2554">
        <v>1</v>
      </c>
      <c r="H2554" s="49">
        <v>427.97500000000002</v>
      </c>
      <c r="I2554" s="49">
        <v>4066.2660000000001</v>
      </c>
      <c r="J2554">
        <v>86</v>
      </c>
      <c r="M2554">
        <v>7.8320100000000004E-2</v>
      </c>
      <c r="N2554" s="49">
        <v>-2.4735199999999999E-2</v>
      </c>
      <c r="O2554" s="49">
        <v>-0.12498492999999999</v>
      </c>
      <c r="P2554" s="49">
        <v>-6.6244849999999994E-2</v>
      </c>
      <c r="Q2554" s="49">
        <v>-2.4735199999999999E-2</v>
      </c>
      <c r="R2554" s="49">
        <v>1.677445E-2</v>
      </c>
      <c r="S2554" s="49">
        <v>7.5514529999999996E-2</v>
      </c>
      <c r="T2554" s="49" t="s">
        <v>92</v>
      </c>
    </row>
    <row r="2555" spans="1:20" x14ac:dyDescent="0.25">
      <c r="A2555" s="49" t="str">
        <f t="shared" si="39"/>
        <v>41850Greater Fresno Area1_17Dually Enrolled</v>
      </c>
      <c r="B2555" s="7">
        <v>41850</v>
      </c>
      <c r="C2555">
        <v>17</v>
      </c>
      <c r="D2555" t="s">
        <v>38</v>
      </c>
      <c r="E2555">
        <v>2.5635290999999998</v>
      </c>
      <c r="F2555">
        <v>2.5277886000000001</v>
      </c>
      <c r="G2555">
        <v>1</v>
      </c>
      <c r="H2555" s="49">
        <v>427.97500000000002</v>
      </c>
      <c r="I2555" s="49">
        <v>4066.2660000000001</v>
      </c>
      <c r="J2555">
        <v>99.5</v>
      </c>
      <c r="M2555">
        <v>0.13358980000000001</v>
      </c>
      <c r="N2555" s="49">
        <v>3.5740500000000001E-2</v>
      </c>
      <c r="O2555" s="49">
        <v>-0.13525444</v>
      </c>
      <c r="P2555" s="49">
        <v>-3.5062089999999997E-2</v>
      </c>
      <c r="Q2555" s="49">
        <v>3.5740500000000001E-2</v>
      </c>
      <c r="R2555" s="49">
        <v>0.10654308999999999</v>
      </c>
      <c r="S2555" s="49">
        <v>0.20673543999999999</v>
      </c>
      <c r="T2555" s="49" t="s">
        <v>92</v>
      </c>
    </row>
    <row r="2556" spans="1:20" x14ac:dyDescent="0.25">
      <c r="A2556" s="49" t="str">
        <f t="shared" si="39"/>
        <v>41850Greater Fresno Area1_20Dually Enrolled</v>
      </c>
      <c r="B2556" s="7">
        <v>41850</v>
      </c>
      <c r="C2556">
        <v>20</v>
      </c>
      <c r="D2556" t="s">
        <v>38</v>
      </c>
      <c r="E2556">
        <v>2.7285712000000002</v>
      </c>
      <c r="F2556">
        <v>2.6137858</v>
      </c>
      <c r="G2556">
        <v>1</v>
      </c>
      <c r="H2556" s="49">
        <v>427.97500000000002</v>
      </c>
      <c r="I2556" s="49">
        <v>4066.2660000000001</v>
      </c>
      <c r="J2556">
        <v>99</v>
      </c>
      <c r="M2556">
        <v>0.13343189999999999</v>
      </c>
      <c r="N2556" s="49">
        <v>0.1147854</v>
      </c>
      <c r="O2556" s="49">
        <v>-5.6007429999999997E-2</v>
      </c>
      <c r="P2556" s="49">
        <v>4.406649E-2</v>
      </c>
      <c r="Q2556" s="49">
        <v>0.1147854</v>
      </c>
      <c r="R2556" s="49">
        <v>0.18550431000000001</v>
      </c>
      <c r="S2556" s="49">
        <v>0.28557822999999999</v>
      </c>
      <c r="T2556" s="49" t="s">
        <v>92</v>
      </c>
    </row>
    <row r="2557" spans="1:20" x14ac:dyDescent="0.25">
      <c r="A2557" s="49" t="str">
        <f t="shared" si="39"/>
        <v>41850Greater Fresno Area1_11Dually Enrolled</v>
      </c>
      <c r="B2557" s="7">
        <v>41850</v>
      </c>
      <c r="C2557">
        <v>11</v>
      </c>
      <c r="D2557" t="s">
        <v>38</v>
      </c>
      <c r="E2557">
        <v>1.3423722</v>
      </c>
      <c r="F2557">
        <v>1.1990118999999999</v>
      </c>
      <c r="G2557">
        <v>1</v>
      </c>
      <c r="H2557" s="49">
        <v>427.97500000000002</v>
      </c>
      <c r="I2557" s="49">
        <v>4066.2660000000001</v>
      </c>
      <c r="J2557">
        <v>90</v>
      </c>
      <c r="M2557">
        <v>9.0302300000000002E-2</v>
      </c>
      <c r="N2557" s="49">
        <v>0.1433603</v>
      </c>
      <c r="O2557" s="49">
        <v>2.777336E-2</v>
      </c>
      <c r="P2557" s="49">
        <v>9.5500080000000001E-2</v>
      </c>
      <c r="Q2557" s="49">
        <v>0.1433603</v>
      </c>
      <c r="R2557" s="49">
        <v>0.19122052</v>
      </c>
      <c r="S2557" s="49">
        <v>0.25894724000000002</v>
      </c>
      <c r="T2557" s="49" t="s">
        <v>92</v>
      </c>
    </row>
    <row r="2558" spans="1:20" x14ac:dyDescent="0.25">
      <c r="A2558" s="49" t="str">
        <f t="shared" si="39"/>
        <v>41850Greater Fresno Area1_23Dually Enrolled</v>
      </c>
      <c r="B2558" s="7">
        <v>41850</v>
      </c>
      <c r="C2558">
        <v>23</v>
      </c>
      <c r="D2558" t="s">
        <v>38</v>
      </c>
      <c r="E2558">
        <v>1.9641626000000001</v>
      </c>
      <c r="F2558">
        <v>2.0939135000000002</v>
      </c>
      <c r="G2558">
        <v>1</v>
      </c>
      <c r="H2558" s="49">
        <v>427.97500000000002</v>
      </c>
      <c r="I2558" s="49">
        <v>4066.2660000000001</v>
      </c>
      <c r="J2558">
        <v>88</v>
      </c>
      <c r="M2558">
        <v>0.11442049999999999</v>
      </c>
      <c r="N2558" s="49">
        <v>-0.1297509</v>
      </c>
      <c r="O2558" s="49">
        <v>-0.27620914000000002</v>
      </c>
      <c r="P2558" s="49">
        <v>-0.19039376999999999</v>
      </c>
      <c r="Q2558" s="49">
        <v>-0.1297509</v>
      </c>
      <c r="R2558" s="49">
        <v>-6.9108039999999996E-2</v>
      </c>
      <c r="S2558" s="49">
        <v>1.6707340000000001E-2</v>
      </c>
      <c r="T2558" s="49" t="s">
        <v>92</v>
      </c>
    </row>
    <row r="2559" spans="1:20" x14ac:dyDescent="0.25">
      <c r="A2559" s="49" t="str">
        <f t="shared" si="39"/>
        <v>41850Greater Fresno Area1_14Dually Enrolled</v>
      </c>
      <c r="B2559" s="7">
        <v>41850</v>
      </c>
      <c r="C2559">
        <v>14</v>
      </c>
      <c r="D2559" t="s">
        <v>38</v>
      </c>
      <c r="E2559">
        <v>1.9183222</v>
      </c>
      <c r="F2559">
        <v>1.831629</v>
      </c>
      <c r="G2559">
        <v>1</v>
      </c>
      <c r="H2559" s="49">
        <v>427.97500000000002</v>
      </c>
      <c r="I2559" s="49">
        <v>4066.2660000000001</v>
      </c>
      <c r="J2559">
        <v>92.5</v>
      </c>
      <c r="M2559">
        <v>0.11864329999999999</v>
      </c>
      <c r="N2559" s="49">
        <v>8.6693199999999998E-2</v>
      </c>
      <c r="O2559" s="49">
        <v>-6.5170220000000001E-2</v>
      </c>
      <c r="P2559" s="49">
        <v>2.381225E-2</v>
      </c>
      <c r="Q2559" s="49">
        <v>8.6693199999999998E-2</v>
      </c>
      <c r="R2559" s="49">
        <v>0.14957414999999999</v>
      </c>
      <c r="S2559" s="49">
        <v>0.23855662</v>
      </c>
      <c r="T2559" s="49" t="s">
        <v>92</v>
      </c>
    </row>
    <row r="2560" spans="1:20" x14ac:dyDescent="0.25">
      <c r="A2560" s="49" t="str">
        <f t="shared" si="39"/>
        <v>41850Greater Fresno Area1_15Dually Enrolled</v>
      </c>
      <c r="B2560" s="7">
        <v>41850</v>
      </c>
      <c r="C2560">
        <v>15</v>
      </c>
      <c r="D2560" t="s">
        <v>38</v>
      </c>
      <c r="E2560">
        <v>1.9994702</v>
      </c>
      <c r="F2560">
        <v>2.0561794999999998</v>
      </c>
      <c r="G2560">
        <v>1</v>
      </c>
      <c r="H2560" s="49">
        <v>427.97500000000002</v>
      </c>
      <c r="I2560" s="49">
        <v>4066.2660000000001</v>
      </c>
      <c r="J2560">
        <v>94.5</v>
      </c>
      <c r="M2560">
        <v>0.1187054</v>
      </c>
      <c r="N2560" s="49">
        <v>-5.6709299999999997E-2</v>
      </c>
      <c r="O2560" s="49">
        <v>-0.20865221</v>
      </c>
      <c r="P2560" s="49">
        <v>-0.11962316000000001</v>
      </c>
      <c r="Q2560" s="49">
        <v>-5.6709299999999997E-2</v>
      </c>
      <c r="R2560" s="49">
        <v>6.2045599999999996E-3</v>
      </c>
      <c r="S2560" s="49">
        <v>9.5233609999999996E-2</v>
      </c>
      <c r="T2560" s="49" t="s">
        <v>92</v>
      </c>
    </row>
    <row r="2561" spans="1:20" x14ac:dyDescent="0.25">
      <c r="A2561" s="49" t="str">
        <f t="shared" si="39"/>
        <v>41850Greater Fresno Area1_24Dually Enrolled</v>
      </c>
      <c r="B2561" s="7">
        <v>41850</v>
      </c>
      <c r="C2561">
        <v>24</v>
      </c>
      <c r="D2561" t="s">
        <v>38</v>
      </c>
      <c r="E2561">
        <v>1.5668401000000001</v>
      </c>
      <c r="F2561">
        <v>1.6536959</v>
      </c>
      <c r="G2561">
        <v>1</v>
      </c>
      <c r="H2561" s="49">
        <v>427.97500000000002</v>
      </c>
      <c r="I2561" s="49">
        <v>4066.2660000000001</v>
      </c>
      <c r="J2561">
        <v>86.5</v>
      </c>
      <c r="M2561">
        <v>9.7950200000000001E-2</v>
      </c>
      <c r="N2561" s="49">
        <v>-8.6855799999999997E-2</v>
      </c>
      <c r="O2561" s="49">
        <v>-0.21223206</v>
      </c>
      <c r="P2561" s="49">
        <v>-0.13876941000000001</v>
      </c>
      <c r="Q2561" s="49">
        <v>-8.6855799999999997E-2</v>
      </c>
      <c r="R2561" s="49">
        <v>-3.4942189999999998E-2</v>
      </c>
      <c r="S2561" s="49">
        <v>3.8520459999999999E-2</v>
      </c>
      <c r="T2561" s="49" t="s">
        <v>92</v>
      </c>
    </row>
    <row r="2562" spans="1:20" x14ac:dyDescent="0.25">
      <c r="A2562" s="49" t="str">
        <f t="shared" si="39"/>
        <v>41850Greater Fresno Area1_1Dually Enrolled</v>
      </c>
      <c r="B2562" s="7">
        <v>41850</v>
      </c>
      <c r="C2562">
        <v>1</v>
      </c>
      <c r="D2562" t="s">
        <v>38</v>
      </c>
      <c r="E2562">
        <v>1.4880956999999999</v>
      </c>
      <c r="F2562">
        <v>1.5491902</v>
      </c>
      <c r="G2562">
        <v>1</v>
      </c>
      <c r="H2562" s="49">
        <v>427.97500000000002</v>
      </c>
      <c r="I2562" s="49">
        <v>4066.2660000000001</v>
      </c>
      <c r="J2562">
        <v>88.5</v>
      </c>
      <c r="M2562">
        <v>9.7092800000000007E-2</v>
      </c>
      <c r="N2562" s="49">
        <v>-6.1094500000000003E-2</v>
      </c>
      <c r="O2562" s="49">
        <v>-0.18537328</v>
      </c>
      <c r="P2562" s="49">
        <v>-0.11255368</v>
      </c>
      <c r="Q2562" s="49">
        <v>-6.1094500000000003E-2</v>
      </c>
      <c r="R2562" s="49">
        <v>-9.6353199999999993E-3</v>
      </c>
      <c r="S2562" s="49">
        <v>6.3184279999999995E-2</v>
      </c>
      <c r="T2562" s="49" t="s">
        <v>92</v>
      </c>
    </row>
    <row r="2563" spans="1:20" x14ac:dyDescent="0.25">
      <c r="A2563" s="49" t="str">
        <f t="shared" ref="A2563:A2626" si="40">CONCATENATE(B2563,D2563,G2563,"_",C2563,T2563)</f>
        <v>41850Greater Fresno Area1_4Dually Enrolled</v>
      </c>
      <c r="B2563" s="7">
        <v>41850</v>
      </c>
      <c r="C2563">
        <v>4</v>
      </c>
      <c r="D2563" t="s">
        <v>38</v>
      </c>
      <c r="E2563">
        <v>1.0134964</v>
      </c>
      <c r="F2563">
        <v>1.052735</v>
      </c>
      <c r="G2563">
        <v>1</v>
      </c>
      <c r="H2563" s="49">
        <v>427.97500000000002</v>
      </c>
      <c r="I2563" s="49">
        <v>4066.2660000000001</v>
      </c>
      <c r="J2563">
        <v>84.5</v>
      </c>
      <c r="M2563">
        <v>6.93193E-2</v>
      </c>
      <c r="N2563" s="49">
        <v>-3.9238599999999998E-2</v>
      </c>
      <c r="O2563" s="49">
        <v>-0.12796730000000001</v>
      </c>
      <c r="P2563" s="49">
        <v>-7.5977829999999996E-2</v>
      </c>
      <c r="Q2563" s="49">
        <v>-3.9238599999999998E-2</v>
      </c>
      <c r="R2563" s="49">
        <v>-2.4993699999999999E-3</v>
      </c>
      <c r="S2563" s="49">
        <v>4.9490100000000002E-2</v>
      </c>
      <c r="T2563" s="49" t="s">
        <v>92</v>
      </c>
    </row>
    <row r="2564" spans="1:20" x14ac:dyDescent="0.25">
      <c r="A2564" s="49" t="str">
        <f t="shared" si="40"/>
        <v>41850Greater Fresno Area1_9Dually Enrolled</v>
      </c>
      <c r="B2564" s="7">
        <v>41850</v>
      </c>
      <c r="C2564">
        <v>9</v>
      </c>
      <c r="D2564" t="s">
        <v>38</v>
      </c>
      <c r="E2564">
        <v>1.0321053</v>
      </c>
      <c r="F2564">
        <v>1.051563</v>
      </c>
      <c r="G2564">
        <v>1</v>
      </c>
      <c r="H2564" s="49">
        <v>427.97500000000002</v>
      </c>
      <c r="I2564" s="49">
        <v>4066.2660000000001</v>
      </c>
      <c r="J2564">
        <v>80.5</v>
      </c>
      <c r="M2564">
        <v>7.5294600000000003E-2</v>
      </c>
      <c r="N2564" s="49">
        <v>-1.9457700000000001E-2</v>
      </c>
      <c r="O2564" s="49">
        <v>-0.11583479000000001</v>
      </c>
      <c r="P2564" s="49">
        <v>-5.9363840000000001E-2</v>
      </c>
      <c r="Q2564" s="49">
        <v>-1.9457700000000001E-2</v>
      </c>
      <c r="R2564" s="49">
        <v>2.0448439999999998E-2</v>
      </c>
      <c r="S2564" s="49">
        <v>7.6919390000000004E-2</v>
      </c>
      <c r="T2564" s="49" t="s">
        <v>92</v>
      </c>
    </row>
    <row r="2565" spans="1:20" x14ac:dyDescent="0.25">
      <c r="A2565" s="49" t="str">
        <f t="shared" si="40"/>
        <v>41850Greater Fresno Area1_12Dually Enrolled</v>
      </c>
      <c r="B2565" s="7">
        <v>41850</v>
      </c>
      <c r="C2565">
        <v>12</v>
      </c>
      <c r="D2565" t="s">
        <v>38</v>
      </c>
      <c r="E2565">
        <v>1.5520225000000001</v>
      </c>
      <c r="F2565">
        <v>1.5923065000000001</v>
      </c>
      <c r="G2565">
        <v>1</v>
      </c>
      <c r="H2565" s="49">
        <v>427.97500000000002</v>
      </c>
      <c r="I2565" s="49">
        <v>4066.2660000000001</v>
      </c>
      <c r="J2565">
        <v>92.5</v>
      </c>
      <c r="M2565">
        <v>0.1082544</v>
      </c>
      <c r="N2565" s="49">
        <v>-4.0284E-2</v>
      </c>
      <c r="O2565" s="49">
        <v>-0.17884963000000001</v>
      </c>
      <c r="P2565" s="49">
        <v>-9.7658830000000002E-2</v>
      </c>
      <c r="Q2565" s="49">
        <v>-4.0284E-2</v>
      </c>
      <c r="R2565" s="49">
        <v>1.7090830000000001E-2</v>
      </c>
      <c r="S2565" s="49">
        <v>9.8281629999999995E-2</v>
      </c>
      <c r="T2565" s="49" t="s">
        <v>92</v>
      </c>
    </row>
    <row r="2566" spans="1:20" x14ac:dyDescent="0.25">
      <c r="A2566" s="49" t="str">
        <f t="shared" si="40"/>
        <v>41850Greater Fresno Area1_19Dually Enrolled</v>
      </c>
      <c r="B2566" s="7">
        <v>41850</v>
      </c>
      <c r="C2566">
        <v>19</v>
      </c>
      <c r="D2566" t="s">
        <v>38</v>
      </c>
      <c r="E2566">
        <v>2.8353825000000001</v>
      </c>
      <c r="F2566">
        <v>2.7149131999999998</v>
      </c>
      <c r="G2566">
        <v>1</v>
      </c>
      <c r="H2566" s="49">
        <v>427.97500000000002</v>
      </c>
      <c r="I2566" s="49">
        <v>4066.2660000000001</v>
      </c>
      <c r="J2566">
        <v>100.5</v>
      </c>
      <c r="M2566">
        <v>0.1406454</v>
      </c>
      <c r="N2566" s="49">
        <v>0.1204693</v>
      </c>
      <c r="O2566" s="49">
        <v>-5.9556810000000002E-2</v>
      </c>
      <c r="P2566" s="49">
        <v>4.5927240000000001E-2</v>
      </c>
      <c r="Q2566" s="49">
        <v>0.1204693</v>
      </c>
      <c r="R2566" s="49">
        <v>0.19501135999999999</v>
      </c>
      <c r="S2566" s="49">
        <v>0.30049541000000002</v>
      </c>
      <c r="T2566" s="49" t="s">
        <v>92</v>
      </c>
    </row>
    <row r="2567" spans="1:20" x14ac:dyDescent="0.25">
      <c r="A2567" s="49" t="str">
        <f t="shared" si="40"/>
        <v>41850Greater Fresno Area1_21Dually Enrolled</v>
      </c>
      <c r="B2567" s="7">
        <v>41850</v>
      </c>
      <c r="C2567">
        <v>21</v>
      </c>
      <c r="D2567" t="s">
        <v>38</v>
      </c>
      <c r="E2567">
        <v>2.5714953999999999</v>
      </c>
      <c r="F2567">
        <v>2.5659873000000002</v>
      </c>
      <c r="G2567">
        <v>1</v>
      </c>
      <c r="H2567" s="49">
        <v>427.97500000000002</v>
      </c>
      <c r="I2567" s="49">
        <v>4066.2660000000001</v>
      </c>
      <c r="J2567">
        <v>95.5</v>
      </c>
      <c r="M2567">
        <v>0.1258908</v>
      </c>
      <c r="N2567" s="49">
        <v>5.5081000000000001E-3</v>
      </c>
      <c r="O2567" s="49">
        <v>-0.15563212000000001</v>
      </c>
      <c r="P2567" s="49">
        <v>-6.1214020000000001E-2</v>
      </c>
      <c r="Q2567" s="49">
        <v>5.5081000000000001E-3</v>
      </c>
      <c r="R2567" s="49">
        <v>7.2230219999999998E-2</v>
      </c>
      <c r="S2567" s="49">
        <v>0.16664831999999999</v>
      </c>
      <c r="T2567" s="49" t="s">
        <v>92</v>
      </c>
    </row>
    <row r="2568" spans="1:20" x14ac:dyDescent="0.25">
      <c r="A2568" s="49" t="str">
        <f t="shared" si="40"/>
        <v>41850Greater Fresno Area1_3Dually Enrolled</v>
      </c>
      <c r="B2568" s="7">
        <v>41850</v>
      </c>
      <c r="C2568">
        <v>3</v>
      </c>
      <c r="D2568" t="s">
        <v>38</v>
      </c>
      <c r="E2568">
        <v>1.0991404</v>
      </c>
      <c r="F2568">
        <v>1.1667536000000001</v>
      </c>
      <c r="G2568">
        <v>1</v>
      </c>
      <c r="H2568" s="49">
        <v>427.97500000000002</v>
      </c>
      <c r="I2568" s="49">
        <v>4066.2660000000001</v>
      </c>
      <c r="J2568">
        <v>86</v>
      </c>
      <c r="M2568">
        <v>7.6224E-2</v>
      </c>
      <c r="N2568" s="49">
        <v>-6.7613199999999998E-2</v>
      </c>
      <c r="O2568" s="49">
        <v>-0.16517992000000001</v>
      </c>
      <c r="P2568" s="49">
        <v>-0.10801192</v>
      </c>
      <c r="Q2568" s="49">
        <v>-6.7613199999999998E-2</v>
      </c>
      <c r="R2568" s="49">
        <v>-2.7214479999999999E-2</v>
      </c>
      <c r="S2568" s="49">
        <v>2.9953520000000001E-2</v>
      </c>
      <c r="T2568" s="49" t="s">
        <v>92</v>
      </c>
    </row>
    <row r="2569" spans="1:20" x14ac:dyDescent="0.25">
      <c r="A2569" s="49" t="str">
        <f t="shared" si="40"/>
        <v>41850Greater Fresno Area1_8Dually Enrolled</v>
      </c>
      <c r="B2569" s="7">
        <v>41850</v>
      </c>
      <c r="C2569">
        <v>8</v>
      </c>
      <c r="D2569" t="s">
        <v>38</v>
      </c>
      <c r="E2569">
        <v>1.0808305</v>
      </c>
      <c r="F2569">
        <v>1.0327811</v>
      </c>
      <c r="G2569">
        <v>1</v>
      </c>
      <c r="H2569" s="49">
        <v>427.97500000000002</v>
      </c>
      <c r="I2569" s="49">
        <v>4066.2660000000001</v>
      </c>
      <c r="J2569">
        <v>82</v>
      </c>
      <c r="M2569">
        <v>7.4161400000000002E-2</v>
      </c>
      <c r="N2569" s="49">
        <v>4.8049399999999999E-2</v>
      </c>
      <c r="O2569" s="49">
        <v>-4.6877189999999999E-2</v>
      </c>
      <c r="P2569" s="49">
        <v>8.7438599999999991E-3</v>
      </c>
      <c r="Q2569" s="49">
        <v>4.8049399999999999E-2</v>
      </c>
      <c r="R2569" s="49">
        <v>8.7354940000000006E-2</v>
      </c>
      <c r="S2569" s="49">
        <v>0.14297599</v>
      </c>
      <c r="T2569" s="49" t="s">
        <v>92</v>
      </c>
    </row>
    <row r="2570" spans="1:20" x14ac:dyDescent="0.25">
      <c r="A2570" s="49" t="str">
        <f t="shared" si="40"/>
        <v>41850Greater Fresno Area2_6Dually Enrolled</v>
      </c>
      <c r="B2570" s="7">
        <v>41850</v>
      </c>
      <c r="C2570">
        <v>6</v>
      </c>
      <c r="D2570" t="s">
        <v>38</v>
      </c>
      <c r="E2570">
        <v>0.90459204999999998</v>
      </c>
      <c r="F2570">
        <v>0.83828902000000005</v>
      </c>
      <c r="G2570">
        <v>2</v>
      </c>
      <c r="H2570" s="49">
        <v>396.75799999999998</v>
      </c>
      <c r="I2570" s="49">
        <v>4066.2660000000001</v>
      </c>
      <c r="J2570">
        <v>82.5</v>
      </c>
      <c r="M2570">
        <v>5.9911800000000001E-2</v>
      </c>
      <c r="N2570" s="49">
        <v>6.6303029999999999E-2</v>
      </c>
      <c r="O2570" s="49">
        <v>-1.038407E-2</v>
      </c>
      <c r="P2570" s="49">
        <v>3.4549780000000002E-2</v>
      </c>
      <c r="Q2570" s="49">
        <v>6.6303029999999999E-2</v>
      </c>
      <c r="R2570" s="49">
        <v>9.8056279999999996E-2</v>
      </c>
      <c r="S2570" s="49">
        <v>0.14299012999999999</v>
      </c>
      <c r="T2570" s="49" t="s">
        <v>92</v>
      </c>
    </row>
    <row r="2571" spans="1:20" x14ac:dyDescent="0.25">
      <c r="A2571" s="49" t="str">
        <f t="shared" si="40"/>
        <v>41850Greater Fresno Area2_23Dually Enrolled</v>
      </c>
      <c r="B2571" s="7">
        <v>41850</v>
      </c>
      <c r="C2571">
        <v>23</v>
      </c>
      <c r="D2571" t="s">
        <v>38</v>
      </c>
      <c r="E2571">
        <v>1.9641626000000001</v>
      </c>
      <c r="F2571">
        <v>1.9826315000000001</v>
      </c>
      <c r="G2571">
        <v>2</v>
      </c>
      <c r="H2571" s="49">
        <v>396.75799999999998</v>
      </c>
      <c r="I2571" s="49">
        <v>4066.2660000000001</v>
      </c>
      <c r="J2571">
        <v>88</v>
      </c>
      <c r="M2571">
        <v>0.1151639</v>
      </c>
      <c r="N2571" s="49">
        <v>-1.84689E-2</v>
      </c>
      <c r="O2571" s="49">
        <v>-0.16587869</v>
      </c>
      <c r="P2571" s="49">
        <v>-7.9505770000000003E-2</v>
      </c>
      <c r="Q2571" s="49">
        <v>-1.84689E-2</v>
      </c>
      <c r="R2571" s="49">
        <v>4.2567969999999997E-2</v>
      </c>
      <c r="S2571" s="49">
        <v>0.12894089</v>
      </c>
      <c r="T2571" s="49" t="s">
        <v>92</v>
      </c>
    </row>
    <row r="2572" spans="1:20" x14ac:dyDescent="0.25">
      <c r="A2572" s="49" t="str">
        <f t="shared" si="40"/>
        <v>41850Greater Fresno Area2_5Dually Enrolled</v>
      </c>
      <c r="B2572" s="7">
        <v>41850</v>
      </c>
      <c r="C2572">
        <v>5</v>
      </c>
      <c r="D2572" t="s">
        <v>38</v>
      </c>
      <c r="E2572">
        <v>0.96894437</v>
      </c>
      <c r="F2572">
        <v>0.85285491000000002</v>
      </c>
      <c r="G2572">
        <v>2</v>
      </c>
      <c r="H2572" s="49">
        <v>396.75799999999998</v>
      </c>
      <c r="I2572" s="49">
        <v>4066.2660000000001</v>
      </c>
      <c r="J2572">
        <v>82.5</v>
      </c>
      <c r="M2572">
        <v>5.9458400000000002E-2</v>
      </c>
      <c r="N2572" s="49">
        <v>0.11608946000000001</v>
      </c>
      <c r="O2572" s="49">
        <v>3.9982709999999998E-2</v>
      </c>
      <c r="P2572" s="49">
        <v>8.4576509999999994E-2</v>
      </c>
      <c r="Q2572" s="49">
        <v>0.11608946000000001</v>
      </c>
      <c r="R2572" s="49">
        <v>0.14760240999999999</v>
      </c>
      <c r="S2572" s="49">
        <v>0.19219621000000001</v>
      </c>
      <c r="T2572" s="49" t="s">
        <v>92</v>
      </c>
    </row>
    <row r="2573" spans="1:20" x14ac:dyDescent="0.25">
      <c r="A2573" s="49" t="str">
        <f t="shared" si="40"/>
        <v>41850Greater Fresno Area2_22Dually Enrolled</v>
      </c>
      <c r="B2573" s="7">
        <v>41850</v>
      </c>
      <c r="C2573">
        <v>22</v>
      </c>
      <c r="D2573" t="s">
        <v>38</v>
      </c>
      <c r="E2573">
        <v>2.3146287999999999</v>
      </c>
      <c r="F2573">
        <v>2.3241733999999998</v>
      </c>
      <c r="G2573">
        <v>2</v>
      </c>
      <c r="H2573" s="49">
        <v>396.75799999999998</v>
      </c>
      <c r="I2573" s="49">
        <v>4066.2660000000001</v>
      </c>
      <c r="J2573">
        <v>90.5</v>
      </c>
      <c r="M2573">
        <v>0.12095690000000001</v>
      </c>
      <c r="N2573" s="49">
        <v>-9.5446000000000003E-3</v>
      </c>
      <c r="O2573" s="49">
        <v>-0.16436943000000001</v>
      </c>
      <c r="P2573" s="49">
        <v>-7.3651759999999997E-2</v>
      </c>
      <c r="Q2573" s="49">
        <v>-9.5446000000000003E-3</v>
      </c>
      <c r="R2573" s="49">
        <v>5.4562560000000003E-2</v>
      </c>
      <c r="S2573" s="49">
        <v>0.14528023000000001</v>
      </c>
      <c r="T2573" s="49" t="s">
        <v>92</v>
      </c>
    </row>
    <row r="2574" spans="1:20" x14ac:dyDescent="0.25">
      <c r="A2574" s="49" t="str">
        <f t="shared" si="40"/>
        <v>41850Greater Fresno Area2_19Dually Enrolled</v>
      </c>
      <c r="B2574" s="7">
        <v>41850</v>
      </c>
      <c r="C2574">
        <v>19</v>
      </c>
      <c r="D2574" t="s">
        <v>38</v>
      </c>
      <c r="E2574">
        <v>2.8353825000000001</v>
      </c>
      <c r="F2574">
        <v>2.8578858</v>
      </c>
      <c r="G2574">
        <v>2</v>
      </c>
      <c r="H2574" s="49">
        <v>396.75799999999998</v>
      </c>
      <c r="I2574" s="49">
        <v>4066.2660000000001</v>
      </c>
      <c r="J2574">
        <v>100.5</v>
      </c>
      <c r="M2574">
        <v>0.14445240000000001</v>
      </c>
      <c r="N2574" s="49">
        <v>-2.25033E-2</v>
      </c>
      <c r="O2574" s="49">
        <v>-0.20740237</v>
      </c>
      <c r="P2574" s="49">
        <v>-9.9063070000000003E-2</v>
      </c>
      <c r="Q2574" s="49">
        <v>-2.25033E-2</v>
      </c>
      <c r="R2574" s="49">
        <v>5.4056470000000002E-2</v>
      </c>
      <c r="S2574" s="49">
        <v>0.16239576999999999</v>
      </c>
      <c r="T2574" s="49" t="s">
        <v>92</v>
      </c>
    </row>
    <row r="2575" spans="1:20" x14ac:dyDescent="0.25">
      <c r="A2575" s="49" t="str">
        <f t="shared" si="40"/>
        <v>41850Greater Fresno Area2_21Dually Enrolled</v>
      </c>
      <c r="B2575" s="7">
        <v>41850</v>
      </c>
      <c r="C2575">
        <v>21</v>
      </c>
      <c r="D2575" t="s">
        <v>38</v>
      </c>
      <c r="E2575">
        <v>2.5714953999999999</v>
      </c>
      <c r="F2575">
        <v>2.5631324000000002</v>
      </c>
      <c r="G2575">
        <v>2</v>
      </c>
      <c r="H2575" s="49">
        <v>396.75799999999998</v>
      </c>
      <c r="I2575" s="49">
        <v>4066.2660000000001</v>
      </c>
      <c r="J2575">
        <v>95.5</v>
      </c>
      <c r="M2575">
        <v>0.13051119999999999</v>
      </c>
      <c r="N2575" s="49">
        <v>8.3630000000000006E-3</v>
      </c>
      <c r="O2575" s="49">
        <v>-0.15869133999999999</v>
      </c>
      <c r="P2575" s="49">
        <v>-6.0807939999999998E-2</v>
      </c>
      <c r="Q2575" s="49">
        <v>8.3630000000000006E-3</v>
      </c>
      <c r="R2575" s="49">
        <v>7.7533939999999996E-2</v>
      </c>
      <c r="S2575" s="49">
        <v>0.17541734</v>
      </c>
      <c r="T2575" s="49" t="s">
        <v>92</v>
      </c>
    </row>
    <row r="2576" spans="1:20" x14ac:dyDescent="0.25">
      <c r="A2576" s="49" t="str">
        <f t="shared" si="40"/>
        <v>41850Greater Fresno Area2_13Dually Enrolled</v>
      </c>
      <c r="B2576" s="7">
        <v>41850</v>
      </c>
      <c r="C2576">
        <v>13</v>
      </c>
      <c r="D2576" t="s">
        <v>38</v>
      </c>
      <c r="E2576">
        <v>1.8000274999999999</v>
      </c>
      <c r="F2576">
        <v>1.8009419</v>
      </c>
      <c r="G2576">
        <v>2</v>
      </c>
      <c r="H2576" s="49">
        <v>396.75799999999998</v>
      </c>
      <c r="I2576" s="49">
        <v>4066.2660000000001</v>
      </c>
      <c r="J2576">
        <v>92</v>
      </c>
      <c r="M2576">
        <v>0.1215524</v>
      </c>
      <c r="N2576" s="49">
        <v>-9.144E-4</v>
      </c>
      <c r="O2576" s="49">
        <v>-0.15650147</v>
      </c>
      <c r="P2576" s="49">
        <v>-6.533717E-2</v>
      </c>
      <c r="Q2576" s="49">
        <v>-9.144E-4</v>
      </c>
      <c r="R2576" s="49">
        <v>6.3508369999999995E-2</v>
      </c>
      <c r="S2576" s="49">
        <v>0.15467267000000001</v>
      </c>
      <c r="T2576" s="49" t="s">
        <v>92</v>
      </c>
    </row>
    <row r="2577" spans="1:20" x14ac:dyDescent="0.25">
      <c r="A2577" s="49" t="str">
        <f t="shared" si="40"/>
        <v>41850Greater Fresno Area2_10Dually Enrolled</v>
      </c>
      <c r="B2577" s="7">
        <v>41850</v>
      </c>
      <c r="C2577">
        <v>10</v>
      </c>
      <c r="D2577" t="s">
        <v>38</v>
      </c>
      <c r="E2577">
        <v>1.1064228</v>
      </c>
      <c r="F2577">
        <v>1.0691838</v>
      </c>
      <c r="G2577">
        <v>2</v>
      </c>
      <c r="H2577" s="49">
        <v>396.75799999999998</v>
      </c>
      <c r="I2577" s="49">
        <v>4066.2660000000001</v>
      </c>
      <c r="J2577">
        <v>86</v>
      </c>
      <c r="M2577">
        <v>7.8375399999999998E-2</v>
      </c>
      <c r="N2577" s="49">
        <v>3.7239000000000001E-2</v>
      </c>
      <c r="O2577" s="49">
        <v>-6.3081509999999993E-2</v>
      </c>
      <c r="P2577" s="49">
        <v>-4.2999600000000002E-3</v>
      </c>
      <c r="Q2577" s="49">
        <v>3.7239000000000001E-2</v>
      </c>
      <c r="R2577" s="49">
        <v>7.8777959999999994E-2</v>
      </c>
      <c r="S2577" s="49">
        <v>0.13755951</v>
      </c>
      <c r="T2577" s="49" t="s">
        <v>92</v>
      </c>
    </row>
    <row r="2578" spans="1:20" x14ac:dyDescent="0.25">
      <c r="A2578" s="49" t="str">
        <f t="shared" si="40"/>
        <v>41850Greater Fresno Area2_3Dually Enrolled</v>
      </c>
      <c r="B2578" s="7">
        <v>41850</v>
      </c>
      <c r="C2578">
        <v>3</v>
      </c>
      <c r="D2578" t="s">
        <v>38</v>
      </c>
      <c r="E2578">
        <v>1.0991404</v>
      </c>
      <c r="F2578">
        <v>1.0537008999999999</v>
      </c>
      <c r="G2578">
        <v>2</v>
      </c>
      <c r="H2578" s="49">
        <v>396.75799999999998</v>
      </c>
      <c r="I2578" s="49">
        <v>4066.2660000000001</v>
      </c>
      <c r="J2578">
        <v>86</v>
      </c>
      <c r="M2578">
        <v>7.6046600000000006E-2</v>
      </c>
      <c r="N2578" s="49">
        <v>4.5439500000000001E-2</v>
      </c>
      <c r="O2578" s="49">
        <v>-5.1900149999999999E-2</v>
      </c>
      <c r="P2578" s="49">
        <v>5.1348000000000001E-3</v>
      </c>
      <c r="Q2578" s="49">
        <v>4.5439500000000001E-2</v>
      </c>
      <c r="R2578" s="49">
        <v>8.5744200000000007E-2</v>
      </c>
      <c r="S2578" s="49">
        <v>0.14277914999999999</v>
      </c>
      <c r="T2578" s="49" t="s">
        <v>92</v>
      </c>
    </row>
    <row r="2579" spans="1:20" x14ac:dyDescent="0.25">
      <c r="A2579" s="49" t="str">
        <f t="shared" si="40"/>
        <v>41850Greater Fresno Area2_4Dually Enrolled</v>
      </c>
      <c r="B2579" s="7">
        <v>41850</v>
      </c>
      <c r="C2579">
        <v>4</v>
      </c>
      <c r="D2579" t="s">
        <v>38</v>
      </c>
      <c r="E2579">
        <v>1.0134964</v>
      </c>
      <c r="F2579">
        <v>0.94465694</v>
      </c>
      <c r="G2579">
        <v>2</v>
      </c>
      <c r="H2579" s="49">
        <v>396.75799999999998</v>
      </c>
      <c r="I2579" s="49">
        <v>4066.2660000000001</v>
      </c>
      <c r="J2579">
        <v>84.5</v>
      </c>
      <c r="M2579">
        <v>6.6858500000000001E-2</v>
      </c>
      <c r="N2579" s="49">
        <v>6.8839460000000005E-2</v>
      </c>
      <c r="O2579" s="49">
        <v>-1.6739420000000001E-2</v>
      </c>
      <c r="P2579" s="49">
        <v>3.3404450000000002E-2</v>
      </c>
      <c r="Q2579" s="49">
        <v>6.8839460000000005E-2</v>
      </c>
      <c r="R2579" s="49">
        <v>0.10427446</v>
      </c>
      <c r="S2579" s="49">
        <v>0.15441833999999999</v>
      </c>
      <c r="T2579" s="49" t="s">
        <v>92</v>
      </c>
    </row>
    <row r="2580" spans="1:20" x14ac:dyDescent="0.25">
      <c r="A2580" s="49" t="str">
        <f t="shared" si="40"/>
        <v>41850Greater Fresno Area2_24Dually Enrolled</v>
      </c>
      <c r="B2580" s="7">
        <v>41850</v>
      </c>
      <c r="C2580">
        <v>24</v>
      </c>
      <c r="D2580" t="s">
        <v>38</v>
      </c>
      <c r="E2580">
        <v>1.5668401000000001</v>
      </c>
      <c r="F2580">
        <v>1.5603526000000001</v>
      </c>
      <c r="G2580">
        <v>2</v>
      </c>
      <c r="H2580" s="49">
        <v>396.75799999999998</v>
      </c>
      <c r="I2580" s="49">
        <v>4066.2660000000001</v>
      </c>
      <c r="J2580">
        <v>86.5</v>
      </c>
      <c r="M2580">
        <v>9.6134399999999995E-2</v>
      </c>
      <c r="N2580" s="49">
        <v>6.4875000000000002E-3</v>
      </c>
      <c r="O2580" s="49">
        <v>-0.11656453</v>
      </c>
      <c r="P2580" s="49">
        <v>-4.446373E-2</v>
      </c>
      <c r="Q2580" s="49">
        <v>6.4875000000000002E-3</v>
      </c>
      <c r="R2580" s="49">
        <v>5.743873E-2</v>
      </c>
      <c r="S2580" s="49">
        <v>0.12953953000000001</v>
      </c>
      <c r="T2580" s="49" t="s">
        <v>92</v>
      </c>
    </row>
    <row r="2581" spans="1:20" x14ac:dyDescent="0.25">
      <c r="A2581" s="49" t="str">
        <f t="shared" si="40"/>
        <v>41850Greater Fresno Area2_11Dually Enrolled</v>
      </c>
      <c r="B2581" s="7">
        <v>41850</v>
      </c>
      <c r="C2581">
        <v>11</v>
      </c>
      <c r="D2581" t="s">
        <v>38</v>
      </c>
      <c r="E2581">
        <v>1.3423722</v>
      </c>
      <c r="F2581">
        <v>1.1798227999999999</v>
      </c>
      <c r="G2581">
        <v>2</v>
      </c>
      <c r="H2581" s="49">
        <v>396.75799999999998</v>
      </c>
      <c r="I2581" s="49">
        <v>4066.2660000000001</v>
      </c>
      <c r="J2581">
        <v>90</v>
      </c>
      <c r="M2581">
        <v>9.2499600000000001E-2</v>
      </c>
      <c r="N2581" s="49">
        <v>0.16254940000000001</v>
      </c>
      <c r="O2581" s="49">
        <v>4.4149910000000001E-2</v>
      </c>
      <c r="P2581" s="49">
        <v>0.11352461</v>
      </c>
      <c r="Q2581" s="49">
        <v>0.16254940000000001</v>
      </c>
      <c r="R2581" s="49">
        <v>0.21157419</v>
      </c>
      <c r="S2581" s="49">
        <v>0.28094889000000001</v>
      </c>
      <c r="T2581" s="49" t="s">
        <v>92</v>
      </c>
    </row>
    <row r="2582" spans="1:20" x14ac:dyDescent="0.25">
      <c r="A2582" s="49" t="str">
        <f t="shared" si="40"/>
        <v>41850Greater Fresno Area2_2Dually Enrolled</v>
      </c>
      <c r="B2582" s="7">
        <v>41850</v>
      </c>
      <c r="C2582">
        <v>2</v>
      </c>
      <c r="D2582" t="s">
        <v>38</v>
      </c>
      <c r="E2582">
        <v>1.2419262</v>
      </c>
      <c r="F2582">
        <v>1.1183061000000001</v>
      </c>
      <c r="G2582">
        <v>2</v>
      </c>
      <c r="H2582" s="49">
        <v>396.75799999999998</v>
      </c>
      <c r="I2582" s="49">
        <v>4066.2660000000001</v>
      </c>
      <c r="J2582">
        <v>87</v>
      </c>
      <c r="M2582">
        <v>7.9557600000000006E-2</v>
      </c>
      <c r="N2582" s="49">
        <v>0.1236201</v>
      </c>
      <c r="O2582" s="49">
        <v>2.1786369999999999E-2</v>
      </c>
      <c r="P2582" s="49">
        <v>8.1454570000000004E-2</v>
      </c>
      <c r="Q2582" s="49">
        <v>0.1236201</v>
      </c>
      <c r="R2582" s="49">
        <v>0.16578562999999999</v>
      </c>
      <c r="S2582" s="49">
        <v>0.22545382999999999</v>
      </c>
      <c r="T2582" s="49" t="s">
        <v>92</v>
      </c>
    </row>
    <row r="2583" spans="1:20" x14ac:dyDescent="0.25">
      <c r="A2583" s="49" t="str">
        <f t="shared" si="40"/>
        <v>41850Greater Fresno Area2_7Dually Enrolled</v>
      </c>
      <c r="B2583" s="7">
        <v>41850</v>
      </c>
      <c r="C2583">
        <v>7</v>
      </c>
      <c r="D2583" t="s">
        <v>38</v>
      </c>
      <c r="E2583">
        <v>0.93004469999999995</v>
      </c>
      <c r="F2583">
        <v>0.91406878999999996</v>
      </c>
      <c r="G2583">
        <v>2</v>
      </c>
      <c r="H2583" s="49">
        <v>396.75799999999998</v>
      </c>
      <c r="I2583" s="49">
        <v>4066.2660000000001</v>
      </c>
      <c r="J2583">
        <v>82.5</v>
      </c>
      <c r="M2583">
        <v>6.3679399999999997E-2</v>
      </c>
      <c r="N2583" s="49">
        <v>1.5975909999999999E-2</v>
      </c>
      <c r="O2583" s="49">
        <v>-6.5533720000000004E-2</v>
      </c>
      <c r="P2583" s="49">
        <v>-1.7774169999999999E-2</v>
      </c>
      <c r="Q2583" s="49">
        <v>1.5975909999999999E-2</v>
      </c>
      <c r="R2583" s="49">
        <v>4.9725989999999998E-2</v>
      </c>
      <c r="S2583" s="49">
        <v>9.7485539999999996E-2</v>
      </c>
      <c r="T2583" s="49" t="s">
        <v>92</v>
      </c>
    </row>
    <row r="2584" spans="1:20" x14ac:dyDescent="0.25">
      <c r="A2584" s="49" t="str">
        <f t="shared" si="40"/>
        <v>41850Greater Fresno Area2_15Dually Enrolled</v>
      </c>
      <c r="B2584" s="7">
        <v>41850</v>
      </c>
      <c r="C2584">
        <v>15</v>
      </c>
      <c r="D2584" t="s">
        <v>38</v>
      </c>
      <c r="E2584">
        <v>1.9994702</v>
      </c>
      <c r="F2584">
        <v>2.0756798000000001</v>
      </c>
      <c r="G2584">
        <v>2</v>
      </c>
      <c r="H2584" s="49">
        <v>396.75799999999998</v>
      </c>
      <c r="I2584" s="49">
        <v>4066.2660000000001</v>
      </c>
      <c r="J2584">
        <v>94.5</v>
      </c>
      <c r="M2584">
        <v>0.1240455</v>
      </c>
      <c r="N2584" s="49">
        <v>-7.6209600000000002E-2</v>
      </c>
      <c r="O2584" s="49">
        <v>-0.23498784</v>
      </c>
      <c r="P2584" s="49">
        <v>-0.14195372000000001</v>
      </c>
      <c r="Q2584" s="49">
        <v>-7.6209600000000002E-2</v>
      </c>
      <c r="R2584" s="49">
        <v>-1.0465489999999999E-2</v>
      </c>
      <c r="S2584" s="49">
        <v>8.2568639999999999E-2</v>
      </c>
      <c r="T2584" s="49" t="s">
        <v>92</v>
      </c>
    </row>
    <row r="2585" spans="1:20" x14ac:dyDescent="0.25">
      <c r="A2585" s="49" t="str">
        <f t="shared" si="40"/>
        <v>41850Greater Fresno Area2_18Dually Enrolled</v>
      </c>
      <c r="B2585" s="7">
        <v>41850</v>
      </c>
      <c r="C2585">
        <v>18</v>
      </c>
      <c r="D2585" t="s">
        <v>38</v>
      </c>
      <c r="E2585">
        <v>2.8349536</v>
      </c>
      <c r="F2585">
        <v>2.7154094999999998</v>
      </c>
      <c r="G2585">
        <v>2</v>
      </c>
      <c r="H2585" s="49">
        <v>396.75799999999998</v>
      </c>
      <c r="I2585" s="49">
        <v>4066.2660000000001</v>
      </c>
      <c r="J2585">
        <v>100</v>
      </c>
      <c r="M2585">
        <v>0.1433345</v>
      </c>
      <c r="N2585" s="49">
        <v>0.1195441</v>
      </c>
      <c r="O2585" s="49">
        <v>-6.3924060000000005E-2</v>
      </c>
      <c r="P2585" s="49">
        <v>4.3576820000000002E-2</v>
      </c>
      <c r="Q2585" s="49">
        <v>0.1195441</v>
      </c>
      <c r="R2585" s="49">
        <v>0.19551139000000001</v>
      </c>
      <c r="S2585" s="49">
        <v>0.30301225999999998</v>
      </c>
      <c r="T2585" s="49" t="s">
        <v>92</v>
      </c>
    </row>
    <row r="2586" spans="1:20" x14ac:dyDescent="0.25">
      <c r="A2586" s="49" t="str">
        <f t="shared" si="40"/>
        <v>41850Greater Fresno Area2_17Dually Enrolled</v>
      </c>
      <c r="B2586" s="7">
        <v>41850</v>
      </c>
      <c r="C2586">
        <v>17</v>
      </c>
      <c r="D2586" t="s">
        <v>38</v>
      </c>
      <c r="E2586">
        <v>2.5635290999999998</v>
      </c>
      <c r="F2586">
        <v>2.5189542999999999</v>
      </c>
      <c r="G2586">
        <v>2</v>
      </c>
      <c r="H2586" s="49">
        <v>396.75799999999998</v>
      </c>
      <c r="I2586" s="49">
        <v>4066.2660000000001</v>
      </c>
      <c r="J2586">
        <v>99.5</v>
      </c>
      <c r="M2586">
        <v>0.1363964</v>
      </c>
      <c r="N2586" s="49">
        <v>4.4574799999999998E-2</v>
      </c>
      <c r="O2586" s="49">
        <v>-0.13001259000000001</v>
      </c>
      <c r="P2586" s="49">
        <v>-2.771529E-2</v>
      </c>
      <c r="Q2586" s="49">
        <v>4.4574799999999998E-2</v>
      </c>
      <c r="R2586" s="49">
        <v>0.11686489</v>
      </c>
      <c r="S2586" s="49">
        <v>0.21916219000000001</v>
      </c>
      <c r="T2586" s="49" t="s">
        <v>92</v>
      </c>
    </row>
    <row r="2587" spans="1:20" x14ac:dyDescent="0.25">
      <c r="A2587" s="49" t="str">
        <f t="shared" si="40"/>
        <v>41850Greater Fresno Area2_8Dually Enrolled</v>
      </c>
      <c r="B2587" s="7">
        <v>41850</v>
      </c>
      <c r="C2587">
        <v>8</v>
      </c>
      <c r="D2587" t="s">
        <v>38</v>
      </c>
      <c r="E2587">
        <v>1.0808305</v>
      </c>
      <c r="F2587">
        <v>1.0006653000000001</v>
      </c>
      <c r="G2587">
        <v>2</v>
      </c>
      <c r="H2587" s="49">
        <v>396.75799999999998</v>
      </c>
      <c r="I2587" s="49">
        <v>4066.2660000000001</v>
      </c>
      <c r="J2587">
        <v>82</v>
      </c>
      <c r="M2587">
        <v>7.4245599999999995E-2</v>
      </c>
      <c r="N2587" s="49">
        <v>8.0165200000000006E-2</v>
      </c>
      <c r="O2587" s="49">
        <v>-1.4869169999999999E-2</v>
      </c>
      <c r="P2587" s="49">
        <v>4.0815030000000002E-2</v>
      </c>
      <c r="Q2587" s="49">
        <v>8.0165200000000006E-2</v>
      </c>
      <c r="R2587" s="49">
        <v>0.11951537</v>
      </c>
      <c r="S2587" s="49">
        <v>0.17519957</v>
      </c>
      <c r="T2587" s="49" t="s">
        <v>92</v>
      </c>
    </row>
    <row r="2588" spans="1:20" x14ac:dyDescent="0.25">
      <c r="A2588" s="49" t="str">
        <f t="shared" si="40"/>
        <v>41850Greater Fresno Area2_1Dually Enrolled</v>
      </c>
      <c r="B2588" s="7">
        <v>41850</v>
      </c>
      <c r="C2588">
        <v>1</v>
      </c>
      <c r="D2588" t="s">
        <v>38</v>
      </c>
      <c r="E2588">
        <v>1.4880956999999999</v>
      </c>
      <c r="F2588">
        <v>1.3533520000000001</v>
      </c>
      <c r="G2588">
        <v>2</v>
      </c>
      <c r="H2588" s="49">
        <v>396.75799999999998</v>
      </c>
      <c r="I2588" s="49">
        <v>4066.2660000000001</v>
      </c>
      <c r="J2588">
        <v>88.5</v>
      </c>
      <c r="M2588">
        <v>9.2287300000000003E-2</v>
      </c>
      <c r="N2588" s="49">
        <v>0.13474369999999999</v>
      </c>
      <c r="O2588" s="49">
        <v>1.6615959999999999E-2</v>
      </c>
      <c r="P2588" s="49">
        <v>8.583143E-2</v>
      </c>
      <c r="Q2588" s="49">
        <v>0.13474369999999999</v>
      </c>
      <c r="R2588" s="49">
        <v>0.18365597</v>
      </c>
      <c r="S2588" s="49">
        <v>0.25287144</v>
      </c>
      <c r="T2588" s="49" t="s">
        <v>92</v>
      </c>
    </row>
    <row r="2589" spans="1:20" x14ac:dyDescent="0.25">
      <c r="A2589" s="49" t="str">
        <f t="shared" si="40"/>
        <v>41850Greater Fresno Area2_9Dually Enrolled</v>
      </c>
      <c r="B2589" s="7">
        <v>41850</v>
      </c>
      <c r="C2589">
        <v>9</v>
      </c>
      <c r="D2589" t="s">
        <v>38</v>
      </c>
      <c r="E2589">
        <v>1.0321053</v>
      </c>
      <c r="F2589">
        <v>1.0425792</v>
      </c>
      <c r="G2589">
        <v>2</v>
      </c>
      <c r="H2589" s="49">
        <v>396.75799999999998</v>
      </c>
      <c r="I2589" s="49">
        <v>4066.2660000000001</v>
      </c>
      <c r="J2589">
        <v>80.5</v>
      </c>
      <c r="M2589">
        <v>7.2700000000000001E-2</v>
      </c>
      <c r="N2589" s="49">
        <v>-1.04739E-2</v>
      </c>
      <c r="O2589" s="49">
        <v>-0.10352989999999999</v>
      </c>
      <c r="P2589" s="49">
        <v>-4.9004899999999997E-2</v>
      </c>
      <c r="Q2589" s="49">
        <v>-1.04739E-2</v>
      </c>
      <c r="R2589" s="49">
        <v>2.8057100000000001E-2</v>
      </c>
      <c r="S2589" s="49">
        <v>8.2582100000000006E-2</v>
      </c>
      <c r="T2589" s="49" t="s">
        <v>92</v>
      </c>
    </row>
    <row r="2590" spans="1:20" x14ac:dyDescent="0.25">
      <c r="A2590" s="49" t="str">
        <f t="shared" si="40"/>
        <v>41850Greater Fresno Area2_12Dually Enrolled</v>
      </c>
      <c r="B2590" s="7">
        <v>41850</v>
      </c>
      <c r="C2590">
        <v>12</v>
      </c>
      <c r="D2590" t="s">
        <v>38</v>
      </c>
      <c r="E2590">
        <v>1.5520225000000001</v>
      </c>
      <c r="F2590">
        <v>1.3473782999999999</v>
      </c>
      <c r="G2590">
        <v>2</v>
      </c>
      <c r="H2590" s="49">
        <v>396.75799999999998</v>
      </c>
      <c r="I2590" s="49">
        <v>4066.2660000000001</v>
      </c>
      <c r="J2590">
        <v>92.5</v>
      </c>
      <c r="M2590">
        <v>9.85293E-2</v>
      </c>
      <c r="N2590" s="49">
        <v>0.2046442</v>
      </c>
      <c r="O2590" s="49">
        <v>7.8526700000000005E-2</v>
      </c>
      <c r="P2590" s="49">
        <v>0.15242367000000001</v>
      </c>
      <c r="Q2590" s="49">
        <v>0.2046442</v>
      </c>
      <c r="R2590" s="49">
        <v>0.25686472999999999</v>
      </c>
      <c r="S2590" s="49">
        <v>0.33076169999999999</v>
      </c>
      <c r="T2590" s="49" t="s">
        <v>92</v>
      </c>
    </row>
    <row r="2591" spans="1:20" x14ac:dyDescent="0.25">
      <c r="A2591" s="49" t="str">
        <f t="shared" si="40"/>
        <v>41850Greater Fresno Area2_20Dually Enrolled</v>
      </c>
      <c r="B2591" s="7">
        <v>41850</v>
      </c>
      <c r="C2591">
        <v>20</v>
      </c>
      <c r="D2591" t="s">
        <v>38</v>
      </c>
      <c r="E2591">
        <v>2.7285712000000002</v>
      </c>
      <c r="F2591">
        <v>2.7359832000000002</v>
      </c>
      <c r="G2591">
        <v>2</v>
      </c>
      <c r="H2591" s="49">
        <v>396.75799999999998</v>
      </c>
      <c r="I2591" s="49">
        <v>4066.2660000000001</v>
      </c>
      <c r="J2591">
        <v>99</v>
      </c>
      <c r="M2591">
        <v>0.13825999999999999</v>
      </c>
      <c r="N2591" s="49">
        <v>-7.4120000000000002E-3</v>
      </c>
      <c r="O2591" s="49">
        <v>-0.18438479999999999</v>
      </c>
      <c r="P2591" s="49">
        <v>-8.0689800000000006E-2</v>
      </c>
      <c r="Q2591" s="49">
        <v>-7.4120000000000002E-3</v>
      </c>
      <c r="R2591" s="49">
        <v>6.5865800000000002E-2</v>
      </c>
      <c r="S2591" s="49">
        <v>0.16956080000000001</v>
      </c>
      <c r="T2591" s="49" t="s">
        <v>92</v>
      </c>
    </row>
    <row r="2592" spans="1:20" x14ac:dyDescent="0.25">
      <c r="A2592" s="49" t="str">
        <f t="shared" si="40"/>
        <v>41850Greater Fresno Area2_16Dually Enrolled</v>
      </c>
      <c r="B2592" s="7">
        <v>41850</v>
      </c>
      <c r="C2592">
        <v>16</v>
      </c>
      <c r="D2592" t="s">
        <v>38</v>
      </c>
      <c r="E2592">
        <v>2.2344651999999998</v>
      </c>
      <c r="F2592">
        <v>2.2957746000000001</v>
      </c>
      <c r="G2592">
        <v>2</v>
      </c>
      <c r="H2592" s="49">
        <v>396.75799999999998</v>
      </c>
      <c r="I2592" s="49">
        <v>4066.2660000000001</v>
      </c>
      <c r="J2592">
        <v>98</v>
      </c>
      <c r="M2592">
        <v>0.1326977</v>
      </c>
      <c r="N2592" s="49">
        <v>-6.13094E-2</v>
      </c>
      <c r="O2592" s="49">
        <v>-0.23116245999999999</v>
      </c>
      <c r="P2592" s="49">
        <v>-0.13163917999999999</v>
      </c>
      <c r="Q2592" s="49">
        <v>-6.13094E-2</v>
      </c>
      <c r="R2592" s="49">
        <v>9.0203799999999997E-3</v>
      </c>
      <c r="S2592" s="49">
        <v>0.10854366</v>
      </c>
      <c r="T2592" s="49" t="s">
        <v>92</v>
      </c>
    </row>
    <row r="2593" spans="1:20" x14ac:dyDescent="0.25">
      <c r="A2593" s="49" t="str">
        <f t="shared" si="40"/>
        <v>41850Greater Fresno Area2_14Dually Enrolled</v>
      </c>
      <c r="B2593" s="7">
        <v>41850</v>
      </c>
      <c r="C2593">
        <v>14</v>
      </c>
      <c r="D2593" t="s">
        <v>38</v>
      </c>
      <c r="E2593">
        <v>1.9183222</v>
      </c>
      <c r="F2593">
        <v>2.0064172999999998</v>
      </c>
      <c r="G2593">
        <v>2</v>
      </c>
      <c r="H2593" s="49">
        <v>396.75799999999998</v>
      </c>
      <c r="I2593" s="49">
        <v>4066.2660000000001</v>
      </c>
      <c r="J2593">
        <v>92.5</v>
      </c>
      <c r="M2593">
        <v>0.1245443</v>
      </c>
      <c r="N2593" s="49">
        <v>-8.8095099999999996E-2</v>
      </c>
      <c r="O2593" s="49">
        <v>-0.2475118</v>
      </c>
      <c r="P2593" s="49">
        <v>-0.15410357999999999</v>
      </c>
      <c r="Q2593" s="49">
        <v>-8.8095099999999996E-2</v>
      </c>
      <c r="R2593" s="49">
        <v>-2.2086620000000001E-2</v>
      </c>
      <c r="S2593" s="49">
        <v>7.1321599999999999E-2</v>
      </c>
      <c r="T2593" s="49" t="s">
        <v>92</v>
      </c>
    </row>
    <row r="2594" spans="1:20" x14ac:dyDescent="0.25">
      <c r="A2594" s="49" t="str">
        <f t="shared" si="40"/>
        <v>41850Greater Fresno Area3_14Dually Enrolled</v>
      </c>
      <c r="B2594" s="7">
        <v>41850</v>
      </c>
      <c r="C2594">
        <v>14</v>
      </c>
      <c r="D2594" t="s">
        <v>38</v>
      </c>
      <c r="E2594">
        <v>1.9183222</v>
      </c>
      <c r="F2594">
        <v>2.0331625999999998</v>
      </c>
      <c r="G2594">
        <v>3</v>
      </c>
      <c r="H2594" s="49">
        <v>408.84199999999998</v>
      </c>
      <c r="I2594" s="49">
        <v>4066.2660000000001</v>
      </c>
      <c r="J2594">
        <v>92.5</v>
      </c>
      <c r="M2594">
        <v>0.122379</v>
      </c>
      <c r="N2594" s="49">
        <v>-0.1148404</v>
      </c>
      <c r="O2594" s="49">
        <v>-0.27148551999999998</v>
      </c>
      <c r="P2594" s="49">
        <v>-0.17970127</v>
      </c>
      <c r="Q2594" s="49">
        <v>-0.1148404</v>
      </c>
      <c r="R2594" s="49">
        <v>-4.9979530000000001E-2</v>
      </c>
      <c r="S2594" s="49">
        <v>4.1804719999999997E-2</v>
      </c>
      <c r="T2594" s="49" t="s">
        <v>92</v>
      </c>
    </row>
    <row r="2595" spans="1:20" x14ac:dyDescent="0.25">
      <c r="A2595" s="49" t="str">
        <f t="shared" si="40"/>
        <v>41850Greater Fresno Area3_3Dually Enrolled</v>
      </c>
      <c r="B2595" s="7">
        <v>41850</v>
      </c>
      <c r="C2595">
        <v>3</v>
      </c>
      <c r="D2595" t="s">
        <v>38</v>
      </c>
      <c r="E2595">
        <v>1.0991404</v>
      </c>
      <c r="F2595">
        <v>1.1831742999999999</v>
      </c>
      <c r="G2595">
        <v>3</v>
      </c>
      <c r="H2595" s="49">
        <v>408.84199999999998</v>
      </c>
      <c r="I2595" s="49">
        <v>4066.2660000000001</v>
      </c>
      <c r="J2595">
        <v>86</v>
      </c>
      <c r="M2595">
        <v>7.8287499999999996E-2</v>
      </c>
      <c r="N2595" s="49">
        <v>-8.4033899999999995E-2</v>
      </c>
      <c r="O2595" s="49">
        <v>-0.18424189999999999</v>
      </c>
      <c r="P2595" s="49">
        <v>-0.12552627</v>
      </c>
      <c r="Q2595" s="49">
        <v>-8.4033899999999995E-2</v>
      </c>
      <c r="R2595" s="49">
        <v>-4.2541519999999999E-2</v>
      </c>
      <c r="S2595" s="49">
        <v>1.61741E-2</v>
      </c>
      <c r="T2595" s="49" t="s">
        <v>92</v>
      </c>
    </row>
    <row r="2596" spans="1:20" x14ac:dyDescent="0.25">
      <c r="A2596" s="49" t="str">
        <f t="shared" si="40"/>
        <v>41850Greater Fresno Area3_2Dually Enrolled</v>
      </c>
      <c r="B2596" s="7">
        <v>41850</v>
      </c>
      <c r="C2596">
        <v>2</v>
      </c>
      <c r="D2596" t="s">
        <v>38</v>
      </c>
      <c r="E2596">
        <v>1.2419262</v>
      </c>
      <c r="F2596">
        <v>1.3084905</v>
      </c>
      <c r="G2596">
        <v>3</v>
      </c>
      <c r="H2596" s="49">
        <v>408.84199999999998</v>
      </c>
      <c r="I2596" s="49">
        <v>4066.2660000000001</v>
      </c>
      <c r="J2596">
        <v>87</v>
      </c>
      <c r="M2596">
        <v>8.2982899999999998E-2</v>
      </c>
      <c r="N2596" s="49">
        <v>-6.6564300000000007E-2</v>
      </c>
      <c r="O2596" s="49">
        <v>-0.17278241</v>
      </c>
      <c r="P2596" s="49">
        <v>-0.11054524</v>
      </c>
      <c r="Q2596" s="49">
        <v>-6.6564300000000007E-2</v>
      </c>
      <c r="R2596" s="49">
        <v>-2.258336E-2</v>
      </c>
      <c r="S2596" s="49">
        <v>3.9653809999999998E-2</v>
      </c>
      <c r="T2596" s="49" t="s">
        <v>92</v>
      </c>
    </row>
    <row r="2597" spans="1:20" x14ac:dyDescent="0.25">
      <c r="A2597" s="49" t="str">
        <f t="shared" si="40"/>
        <v>41850Greater Fresno Area3_20Dually Enrolled</v>
      </c>
      <c r="B2597" s="7">
        <v>41850</v>
      </c>
      <c r="C2597">
        <v>20</v>
      </c>
      <c r="D2597" t="s">
        <v>38</v>
      </c>
      <c r="E2597">
        <v>2.7285712000000002</v>
      </c>
      <c r="F2597">
        <v>2.9160482999999999</v>
      </c>
      <c r="G2597">
        <v>3</v>
      </c>
      <c r="H2597" s="49">
        <v>408.84199999999998</v>
      </c>
      <c r="I2597" s="49">
        <v>4066.2660000000001</v>
      </c>
      <c r="J2597">
        <v>99</v>
      </c>
      <c r="M2597">
        <v>0.13856599999999999</v>
      </c>
      <c r="N2597" s="49">
        <v>-0.18747710000000001</v>
      </c>
      <c r="O2597" s="49">
        <v>-0.36484158</v>
      </c>
      <c r="P2597" s="49">
        <v>-0.26091708000000002</v>
      </c>
      <c r="Q2597" s="49">
        <v>-0.18747710000000001</v>
      </c>
      <c r="R2597" s="49">
        <v>-0.11403712000000001</v>
      </c>
      <c r="S2597" s="49">
        <v>-1.0112619999999999E-2</v>
      </c>
      <c r="T2597" s="49" t="s">
        <v>92</v>
      </c>
    </row>
    <row r="2598" spans="1:20" x14ac:dyDescent="0.25">
      <c r="A2598" s="49" t="str">
        <f t="shared" si="40"/>
        <v>41850Greater Fresno Area3_12Dually Enrolled</v>
      </c>
      <c r="B2598" s="7">
        <v>41850</v>
      </c>
      <c r="C2598">
        <v>12</v>
      </c>
      <c r="D2598" t="s">
        <v>38</v>
      </c>
      <c r="E2598">
        <v>1.5520225000000001</v>
      </c>
      <c r="F2598">
        <v>1.497217</v>
      </c>
      <c r="G2598">
        <v>3</v>
      </c>
      <c r="H2598" s="49">
        <v>408.84199999999998</v>
      </c>
      <c r="I2598" s="49">
        <v>4066.2660000000001</v>
      </c>
      <c r="J2598">
        <v>92.5</v>
      </c>
      <c r="M2598">
        <v>0.1058127</v>
      </c>
      <c r="N2598" s="49">
        <v>5.48055E-2</v>
      </c>
      <c r="O2598" s="49">
        <v>-8.063476E-2</v>
      </c>
      <c r="P2598" s="49">
        <v>-1.27523E-3</v>
      </c>
      <c r="Q2598" s="49">
        <v>5.48055E-2</v>
      </c>
      <c r="R2598" s="49">
        <v>0.11088623</v>
      </c>
      <c r="S2598" s="49">
        <v>0.19024576000000001</v>
      </c>
      <c r="T2598" s="49" t="s">
        <v>92</v>
      </c>
    </row>
    <row r="2599" spans="1:20" x14ac:dyDescent="0.25">
      <c r="A2599" s="49" t="str">
        <f t="shared" si="40"/>
        <v>41850Greater Fresno Area3_1Dually Enrolled</v>
      </c>
      <c r="B2599" s="7">
        <v>41850</v>
      </c>
      <c r="C2599">
        <v>1</v>
      </c>
      <c r="D2599" t="s">
        <v>38</v>
      </c>
      <c r="E2599">
        <v>1.4880956999999999</v>
      </c>
      <c r="F2599">
        <v>1.5984986000000001</v>
      </c>
      <c r="G2599">
        <v>3</v>
      </c>
      <c r="H2599" s="49">
        <v>408.84199999999998</v>
      </c>
      <c r="I2599" s="49">
        <v>4066.2660000000001</v>
      </c>
      <c r="J2599">
        <v>88.5</v>
      </c>
      <c r="M2599">
        <v>9.6262600000000004E-2</v>
      </c>
      <c r="N2599" s="49">
        <v>-0.1104029</v>
      </c>
      <c r="O2599" s="49">
        <v>-0.23361903000000001</v>
      </c>
      <c r="P2599" s="49">
        <v>-0.16142208</v>
      </c>
      <c r="Q2599" s="49">
        <v>-0.1104029</v>
      </c>
      <c r="R2599" s="49">
        <v>-5.9383720000000001E-2</v>
      </c>
      <c r="S2599" s="49">
        <v>1.281323E-2</v>
      </c>
      <c r="T2599" s="49" t="s">
        <v>92</v>
      </c>
    </row>
    <row r="2600" spans="1:20" x14ac:dyDescent="0.25">
      <c r="A2600" s="49" t="str">
        <f t="shared" si="40"/>
        <v>41850Greater Fresno Area3_18Dually Enrolled</v>
      </c>
      <c r="B2600" s="7">
        <v>41850</v>
      </c>
      <c r="C2600">
        <v>18</v>
      </c>
      <c r="D2600" t="s">
        <v>38</v>
      </c>
      <c r="E2600">
        <v>2.8349536</v>
      </c>
      <c r="F2600">
        <v>2.8326704</v>
      </c>
      <c r="G2600">
        <v>3</v>
      </c>
      <c r="H2600" s="49">
        <v>408.84199999999998</v>
      </c>
      <c r="I2600" s="49">
        <v>4066.2660000000001</v>
      </c>
      <c r="J2600">
        <v>100</v>
      </c>
      <c r="M2600">
        <v>0.1424685</v>
      </c>
      <c r="N2600" s="49">
        <v>2.2832E-3</v>
      </c>
      <c r="O2600" s="49">
        <v>-0.18007648000000001</v>
      </c>
      <c r="P2600" s="49">
        <v>-7.3225109999999996E-2</v>
      </c>
      <c r="Q2600" s="49">
        <v>2.2832E-3</v>
      </c>
      <c r="R2600" s="49">
        <v>7.77915E-2</v>
      </c>
      <c r="S2600" s="49">
        <v>0.18464288000000001</v>
      </c>
      <c r="T2600" s="49" t="s">
        <v>92</v>
      </c>
    </row>
    <row r="2601" spans="1:20" x14ac:dyDescent="0.25">
      <c r="A2601" s="49" t="str">
        <f t="shared" si="40"/>
        <v>41850Greater Fresno Area3_16Dually Enrolled</v>
      </c>
      <c r="B2601" s="7">
        <v>41850</v>
      </c>
      <c r="C2601">
        <v>16</v>
      </c>
      <c r="D2601" t="s">
        <v>38</v>
      </c>
      <c r="E2601">
        <v>2.2344651999999998</v>
      </c>
      <c r="F2601">
        <v>2.2999440999999998</v>
      </c>
      <c r="G2601">
        <v>3</v>
      </c>
      <c r="H2601" s="49">
        <v>408.84199999999998</v>
      </c>
      <c r="I2601" s="49">
        <v>4066.2660000000001</v>
      </c>
      <c r="J2601">
        <v>98</v>
      </c>
      <c r="M2601">
        <v>0.13133439999999999</v>
      </c>
      <c r="N2601" s="49">
        <v>-6.5478900000000007E-2</v>
      </c>
      <c r="O2601" s="49">
        <v>-0.23358693</v>
      </c>
      <c r="P2601" s="49">
        <v>-0.13508613</v>
      </c>
      <c r="Q2601" s="49">
        <v>-6.5478900000000007E-2</v>
      </c>
      <c r="R2601" s="49">
        <v>4.1283300000000004E-3</v>
      </c>
      <c r="S2601" s="49">
        <v>0.10262913</v>
      </c>
      <c r="T2601" s="49" t="s">
        <v>92</v>
      </c>
    </row>
    <row r="2602" spans="1:20" x14ac:dyDescent="0.25">
      <c r="A2602" s="49" t="str">
        <f t="shared" si="40"/>
        <v>41850Greater Fresno Area3_6Dually Enrolled</v>
      </c>
      <c r="B2602" s="7">
        <v>41850</v>
      </c>
      <c r="C2602">
        <v>6</v>
      </c>
      <c r="D2602" t="s">
        <v>38</v>
      </c>
      <c r="E2602">
        <v>0.90459204999999998</v>
      </c>
      <c r="F2602">
        <v>1.0020369</v>
      </c>
      <c r="G2602">
        <v>3</v>
      </c>
      <c r="H2602" s="49">
        <v>408.84199999999998</v>
      </c>
      <c r="I2602" s="49">
        <v>4066.2660000000001</v>
      </c>
      <c r="J2602">
        <v>82.5</v>
      </c>
      <c r="M2602">
        <v>6.4663499999999999E-2</v>
      </c>
      <c r="N2602" s="49">
        <v>-9.744485E-2</v>
      </c>
      <c r="O2602" s="49">
        <v>-0.18021413</v>
      </c>
      <c r="P2602" s="49">
        <v>-0.13171651000000001</v>
      </c>
      <c r="Q2602" s="49">
        <v>-9.744485E-2</v>
      </c>
      <c r="R2602" s="49">
        <v>-6.3173199999999999E-2</v>
      </c>
      <c r="S2602" s="49">
        <v>-1.4675570000000001E-2</v>
      </c>
      <c r="T2602" s="49" t="s">
        <v>92</v>
      </c>
    </row>
    <row r="2603" spans="1:20" x14ac:dyDescent="0.25">
      <c r="A2603" s="49" t="str">
        <f t="shared" si="40"/>
        <v>41850Greater Fresno Area3_24Dually Enrolled</v>
      </c>
      <c r="B2603" s="7">
        <v>41850</v>
      </c>
      <c r="C2603">
        <v>24</v>
      </c>
      <c r="D2603" t="s">
        <v>38</v>
      </c>
      <c r="E2603">
        <v>1.5668401000000001</v>
      </c>
      <c r="F2603">
        <v>1.7445173</v>
      </c>
      <c r="G2603">
        <v>3</v>
      </c>
      <c r="H2603" s="49">
        <v>408.84199999999998</v>
      </c>
      <c r="I2603" s="49">
        <v>4066.2660000000001</v>
      </c>
      <c r="J2603">
        <v>86.5</v>
      </c>
      <c r="M2603">
        <v>0.1006881</v>
      </c>
      <c r="N2603" s="49">
        <v>-0.17767720000000001</v>
      </c>
      <c r="O2603" s="49">
        <v>-0.30655797000000001</v>
      </c>
      <c r="P2603" s="49">
        <v>-0.23104189</v>
      </c>
      <c r="Q2603" s="49">
        <v>-0.17767720000000001</v>
      </c>
      <c r="R2603" s="49">
        <v>-0.12431251</v>
      </c>
      <c r="S2603" s="49">
        <v>-4.8796430000000002E-2</v>
      </c>
      <c r="T2603" s="49" t="s">
        <v>92</v>
      </c>
    </row>
    <row r="2604" spans="1:20" x14ac:dyDescent="0.25">
      <c r="A2604" s="49" t="str">
        <f t="shared" si="40"/>
        <v>41850Greater Fresno Area3_23Dually Enrolled</v>
      </c>
      <c r="B2604" s="7">
        <v>41850</v>
      </c>
      <c r="C2604">
        <v>23</v>
      </c>
      <c r="D2604" t="s">
        <v>38</v>
      </c>
      <c r="E2604">
        <v>1.9641626000000001</v>
      </c>
      <c r="F2604">
        <v>2.2583446999999999</v>
      </c>
      <c r="G2604">
        <v>3</v>
      </c>
      <c r="H2604" s="49">
        <v>408.84199999999998</v>
      </c>
      <c r="I2604" s="49">
        <v>4066.2660000000001</v>
      </c>
      <c r="J2604">
        <v>88</v>
      </c>
      <c r="M2604">
        <v>0.11886579999999999</v>
      </c>
      <c r="N2604" s="49">
        <v>-0.2941821</v>
      </c>
      <c r="O2604" s="49">
        <v>-0.44633032</v>
      </c>
      <c r="P2604" s="49">
        <v>-0.35718096999999999</v>
      </c>
      <c r="Q2604" s="49">
        <v>-0.2941821</v>
      </c>
      <c r="R2604" s="49">
        <v>-0.23118322999999999</v>
      </c>
      <c r="S2604" s="49">
        <v>-0.14203388</v>
      </c>
      <c r="T2604" s="49" t="s">
        <v>92</v>
      </c>
    </row>
    <row r="2605" spans="1:20" x14ac:dyDescent="0.25">
      <c r="A2605" s="49" t="str">
        <f t="shared" si="40"/>
        <v>41850Greater Fresno Area3_9Dually Enrolled</v>
      </c>
      <c r="B2605" s="7">
        <v>41850</v>
      </c>
      <c r="C2605">
        <v>9</v>
      </c>
      <c r="D2605" t="s">
        <v>38</v>
      </c>
      <c r="E2605">
        <v>1.0321053</v>
      </c>
      <c r="F2605">
        <v>1.1532480000000001</v>
      </c>
      <c r="G2605">
        <v>3</v>
      </c>
      <c r="H2605" s="49">
        <v>408.84199999999998</v>
      </c>
      <c r="I2605" s="49">
        <v>4066.2660000000001</v>
      </c>
      <c r="J2605">
        <v>80.5</v>
      </c>
      <c r="M2605">
        <v>7.4655700000000005E-2</v>
      </c>
      <c r="N2605" s="49">
        <v>-0.12114270000000001</v>
      </c>
      <c r="O2605" s="49">
        <v>-0.21670200000000001</v>
      </c>
      <c r="P2605" s="49">
        <v>-0.16071021999999999</v>
      </c>
      <c r="Q2605" s="49">
        <v>-0.12114270000000001</v>
      </c>
      <c r="R2605" s="49">
        <v>-8.1575179999999997E-2</v>
      </c>
      <c r="S2605" s="49">
        <v>-2.5583399999999999E-2</v>
      </c>
      <c r="T2605" s="49" t="s">
        <v>92</v>
      </c>
    </row>
    <row r="2606" spans="1:20" x14ac:dyDescent="0.25">
      <c r="A2606" s="49" t="str">
        <f t="shared" si="40"/>
        <v>41850Greater Fresno Area3_4Dually Enrolled</v>
      </c>
      <c r="B2606" s="7">
        <v>41850</v>
      </c>
      <c r="C2606">
        <v>4</v>
      </c>
      <c r="D2606" t="s">
        <v>38</v>
      </c>
      <c r="E2606">
        <v>1.0134964</v>
      </c>
      <c r="F2606">
        <v>1.0711263</v>
      </c>
      <c r="G2606">
        <v>3</v>
      </c>
      <c r="H2606" s="49">
        <v>408.84199999999998</v>
      </c>
      <c r="I2606" s="49">
        <v>4066.2660000000001</v>
      </c>
      <c r="J2606">
        <v>84.5</v>
      </c>
      <c r="M2606">
        <v>7.0657200000000003E-2</v>
      </c>
      <c r="N2606" s="49">
        <v>-5.7629899999999998E-2</v>
      </c>
      <c r="O2606" s="49">
        <v>-0.14807112</v>
      </c>
      <c r="P2606" s="49">
        <v>-9.5078220000000005E-2</v>
      </c>
      <c r="Q2606" s="49">
        <v>-5.7629899999999998E-2</v>
      </c>
      <c r="R2606" s="49">
        <v>-2.0181580000000001E-2</v>
      </c>
      <c r="S2606" s="49">
        <v>3.2811319999999998E-2</v>
      </c>
      <c r="T2606" s="49" t="s">
        <v>92</v>
      </c>
    </row>
    <row r="2607" spans="1:20" x14ac:dyDescent="0.25">
      <c r="A2607" s="49" t="str">
        <f t="shared" si="40"/>
        <v>41850Greater Fresno Area3_21Dually Enrolled</v>
      </c>
      <c r="B2607" s="7">
        <v>41850</v>
      </c>
      <c r="C2607">
        <v>21</v>
      </c>
      <c r="D2607" t="s">
        <v>38</v>
      </c>
      <c r="E2607">
        <v>2.5714953999999999</v>
      </c>
      <c r="F2607">
        <v>2.7308989000000001</v>
      </c>
      <c r="G2607">
        <v>3</v>
      </c>
      <c r="H2607" s="49">
        <v>408.84199999999998</v>
      </c>
      <c r="I2607" s="49">
        <v>4066.2660000000001</v>
      </c>
      <c r="J2607">
        <v>95.5</v>
      </c>
      <c r="M2607">
        <v>0.12725919999999999</v>
      </c>
      <c r="N2607" s="49">
        <v>-0.1594035</v>
      </c>
      <c r="O2607" s="49">
        <v>-0.32229528000000002</v>
      </c>
      <c r="P2607" s="49">
        <v>-0.22685088</v>
      </c>
      <c r="Q2607" s="49">
        <v>-0.1594035</v>
      </c>
      <c r="R2607" s="49">
        <v>-9.1956120000000002E-2</v>
      </c>
      <c r="S2607" s="49">
        <v>3.4882799999999999E-3</v>
      </c>
      <c r="T2607" s="49" t="s">
        <v>92</v>
      </c>
    </row>
    <row r="2608" spans="1:20" x14ac:dyDescent="0.25">
      <c r="A2608" s="49" t="str">
        <f t="shared" si="40"/>
        <v>41850Greater Fresno Area3_11Dually Enrolled</v>
      </c>
      <c r="B2608" s="7">
        <v>41850</v>
      </c>
      <c r="C2608">
        <v>11</v>
      </c>
      <c r="D2608" t="s">
        <v>38</v>
      </c>
      <c r="E2608">
        <v>1.3423722</v>
      </c>
      <c r="F2608">
        <v>1.3678482999999999</v>
      </c>
      <c r="G2608">
        <v>3</v>
      </c>
      <c r="H2608" s="49">
        <v>408.84199999999998</v>
      </c>
      <c r="I2608" s="49">
        <v>4066.2660000000001</v>
      </c>
      <c r="J2608">
        <v>90</v>
      </c>
      <c r="M2608">
        <v>9.8592799999999994E-2</v>
      </c>
      <c r="N2608" s="49">
        <v>-2.5476100000000002E-2</v>
      </c>
      <c r="O2608" s="49">
        <v>-0.15167488000000001</v>
      </c>
      <c r="P2608" s="49">
        <v>-7.7730279999999999E-2</v>
      </c>
      <c r="Q2608" s="49">
        <v>-2.5476100000000002E-2</v>
      </c>
      <c r="R2608" s="49">
        <v>2.6778079999999999E-2</v>
      </c>
      <c r="S2608" s="49">
        <v>0.10072267999999999</v>
      </c>
      <c r="T2608" s="49" t="s">
        <v>92</v>
      </c>
    </row>
    <row r="2609" spans="1:20" x14ac:dyDescent="0.25">
      <c r="A2609" s="49" t="str">
        <f t="shared" si="40"/>
        <v>41850Greater Fresno Area3_10Dually Enrolled</v>
      </c>
      <c r="B2609" s="7">
        <v>41850</v>
      </c>
      <c r="C2609">
        <v>10</v>
      </c>
      <c r="D2609" t="s">
        <v>38</v>
      </c>
      <c r="E2609">
        <v>1.1064228</v>
      </c>
      <c r="F2609">
        <v>1.344074</v>
      </c>
      <c r="G2609">
        <v>3</v>
      </c>
      <c r="H2609" s="49">
        <v>408.84199999999998</v>
      </c>
      <c r="I2609" s="49">
        <v>4066.2660000000001</v>
      </c>
      <c r="J2609">
        <v>86</v>
      </c>
      <c r="M2609">
        <v>8.6761599999999994E-2</v>
      </c>
      <c r="N2609" s="49">
        <v>-0.23765120000000001</v>
      </c>
      <c r="O2609" s="49">
        <v>-0.34870604999999999</v>
      </c>
      <c r="P2609" s="49">
        <v>-0.28363484999999999</v>
      </c>
      <c r="Q2609" s="49">
        <v>-0.23765120000000001</v>
      </c>
      <c r="R2609" s="49">
        <v>-0.19166754999999999</v>
      </c>
      <c r="S2609" s="49">
        <v>-0.12659635</v>
      </c>
      <c r="T2609" s="49" t="s">
        <v>92</v>
      </c>
    </row>
    <row r="2610" spans="1:20" x14ac:dyDescent="0.25">
      <c r="A2610" s="49" t="str">
        <f t="shared" si="40"/>
        <v>41850Greater Fresno Area3_19Dually Enrolled</v>
      </c>
      <c r="B2610" s="7">
        <v>41850</v>
      </c>
      <c r="C2610">
        <v>19</v>
      </c>
      <c r="D2610" t="s">
        <v>38</v>
      </c>
      <c r="E2610">
        <v>2.8353825000000001</v>
      </c>
      <c r="F2610">
        <v>2.8295306999999998</v>
      </c>
      <c r="G2610">
        <v>3</v>
      </c>
      <c r="H2610" s="49">
        <v>408.84199999999998</v>
      </c>
      <c r="I2610" s="49">
        <v>4066.2660000000001</v>
      </c>
      <c r="J2610">
        <v>100.5</v>
      </c>
      <c r="M2610">
        <v>0.14436789999999999</v>
      </c>
      <c r="N2610" s="49">
        <v>5.8517999999999999E-3</v>
      </c>
      <c r="O2610" s="49">
        <v>-0.17893911000000001</v>
      </c>
      <c r="P2610" s="49">
        <v>-7.0663190000000001E-2</v>
      </c>
      <c r="Q2610" s="49">
        <v>5.8517999999999999E-3</v>
      </c>
      <c r="R2610" s="49">
        <v>8.2366789999999995E-2</v>
      </c>
      <c r="S2610" s="49">
        <v>0.19064270999999999</v>
      </c>
      <c r="T2610" s="49" t="s">
        <v>92</v>
      </c>
    </row>
    <row r="2611" spans="1:20" x14ac:dyDescent="0.25">
      <c r="A2611" s="49" t="str">
        <f t="shared" si="40"/>
        <v>41850Greater Fresno Area3_22Dually Enrolled</v>
      </c>
      <c r="B2611" s="7">
        <v>41850</v>
      </c>
      <c r="C2611">
        <v>22</v>
      </c>
      <c r="D2611" t="s">
        <v>38</v>
      </c>
      <c r="E2611">
        <v>2.3146287999999999</v>
      </c>
      <c r="F2611">
        <v>2.6101530999999998</v>
      </c>
      <c r="G2611">
        <v>3</v>
      </c>
      <c r="H2611" s="49">
        <v>408.84199999999998</v>
      </c>
      <c r="I2611" s="49">
        <v>4066.2660000000001</v>
      </c>
      <c r="J2611">
        <v>90.5</v>
      </c>
      <c r="M2611">
        <v>0.1241556</v>
      </c>
      <c r="N2611" s="49">
        <v>-0.29552430000000002</v>
      </c>
      <c r="O2611" s="49">
        <v>-0.45444347000000002</v>
      </c>
      <c r="P2611" s="49">
        <v>-0.36132677000000002</v>
      </c>
      <c r="Q2611" s="49">
        <v>-0.29552430000000002</v>
      </c>
      <c r="R2611" s="49">
        <v>-0.22972182999999999</v>
      </c>
      <c r="S2611" s="49">
        <v>-0.13660512999999999</v>
      </c>
      <c r="T2611" s="49" t="s">
        <v>92</v>
      </c>
    </row>
    <row r="2612" spans="1:20" x14ac:dyDescent="0.25">
      <c r="A2612" s="49" t="str">
        <f t="shared" si="40"/>
        <v>41850Greater Fresno Area3_17Dually Enrolled</v>
      </c>
      <c r="B2612" s="7">
        <v>41850</v>
      </c>
      <c r="C2612">
        <v>17</v>
      </c>
      <c r="D2612" t="s">
        <v>38</v>
      </c>
      <c r="E2612">
        <v>2.5635290999999998</v>
      </c>
      <c r="F2612">
        <v>2.5317159</v>
      </c>
      <c r="G2612">
        <v>3</v>
      </c>
      <c r="H2612" s="49">
        <v>408.84199999999998</v>
      </c>
      <c r="I2612" s="49">
        <v>4066.2660000000001</v>
      </c>
      <c r="J2612">
        <v>99.5</v>
      </c>
      <c r="M2612">
        <v>0.1363723</v>
      </c>
      <c r="N2612" s="49">
        <v>3.18132E-2</v>
      </c>
      <c r="O2612" s="49">
        <v>-0.14274334</v>
      </c>
      <c r="P2612" s="49">
        <v>-4.0464119999999999E-2</v>
      </c>
      <c r="Q2612" s="49">
        <v>3.18132E-2</v>
      </c>
      <c r="R2612" s="49">
        <v>0.10409052000000001</v>
      </c>
      <c r="S2612" s="49">
        <v>0.20636974</v>
      </c>
      <c r="T2612" s="49" t="s">
        <v>92</v>
      </c>
    </row>
    <row r="2613" spans="1:20" x14ac:dyDescent="0.25">
      <c r="A2613" s="49" t="str">
        <f t="shared" si="40"/>
        <v>41850Greater Fresno Area3_7Dually Enrolled</v>
      </c>
      <c r="B2613" s="7">
        <v>41850</v>
      </c>
      <c r="C2613">
        <v>7</v>
      </c>
      <c r="D2613" t="s">
        <v>38</v>
      </c>
      <c r="E2613">
        <v>0.93004469999999995</v>
      </c>
      <c r="F2613">
        <v>1.0353988999999999</v>
      </c>
      <c r="G2613">
        <v>3</v>
      </c>
      <c r="H2613" s="49">
        <v>408.84199999999998</v>
      </c>
      <c r="I2613" s="49">
        <v>4066.2660000000001</v>
      </c>
      <c r="J2613">
        <v>82.5</v>
      </c>
      <c r="M2613">
        <v>6.7279500000000006E-2</v>
      </c>
      <c r="N2613" s="49">
        <v>-0.1053542</v>
      </c>
      <c r="O2613" s="49">
        <v>-0.19147196</v>
      </c>
      <c r="P2613" s="49">
        <v>-0.14101232999999999</v>
      </c>
      <c r="Q2613" s="49">
        <v>-0.1053542</v>
      </c>
      <c r="R2613" s="49">
        <v>-6.9696060000000004E-2</v>
      </c>
      <c r="S2613" s="49">
        <v>-1.923644E-2</v>
      </c>
      <c r="T2613" s="49" t="s">
        <v>92</v>
      </c>
    </row>
    <row r="2614" spans="1:20" x14ac:dyDescent="0.25">
      <c r="A2614" s="49" t="str">
        <f t="shared" si="40"/>
        <v>41850Greater Fresno Area3_5Dually Enrolled</v>
      </c>
      <c r="B2614" s="7">
        <v>41850</v>
      </c>
      <c r="C2614">
        <v>5</v>
      </c>
      <c r="D2614" t="s">
        <v>38</v>
      </c>
      <c r="E2614">
        <v>0.96894437</v>
      </c>
      <c r="F2614">
        <v>0.96316564000000005</v>
      </c>
      <c r="G2614">
        <v>3</v>
      </c>
      <c r="H2614" s="49">
        <v>408.84199999999998</v>
      </c>
      <c r="I2614" s="49">
        <v>4066.2660000000001</v>
      </c>
      <c r="J2614">
        <v>82.5</v>
      </c>
      <c r="M2614">
        <v>6.29223E-2</v>
      </c>
      <c r="N2614" s="49">
        <v>5.7787300000000002E-3</v>
      </c>
      <c r="O2614" s="49">
        <v>-7.4761809999999998E-2</v>
      </c>
      <c r="P2614" s="49">
        <v>-2.7570089999999998E-2</v>
      </c>
      <c r="Q2614" s="49">
        <v>5.7787300000000002E-3</v>
      </c>
      <c r="R2614" s="49">
        <v>3.9127549999999997E-2</v>
      </c>
      <c r="S2614" s="49">
        <v>8.6319270000000003E-2</v>
      </c>
      <c r="T2614" s="49" t="s">
        <v>92</v>
      </c>
    </row>
    <row r="2615" spans="1:20" x14ac:dyDescent="0.25">
      <c r="A2615" s="49" t="str">
        <f t="shared" si="40"/>
        <v>41850Greater Fresno Area3_13Dually Enrolled</v>
      </c>
      <c r="B2615" s="7">
        <v>41850</v>
      </c>
      <c r="C2615">
        <v>13</v>
      </c>
      <c r="D2615" t="s">
        <v>38</v>
      </c>
      <c r="E2615">
        <v>1.8000274999999999</v>
      </c>
      <c r="F2615">
        <v>1.6393150999999999</v>
      </c>
      <c r="G2615">
        <v>3</v>
      </c>
      <c r="H2615" s="49">
        <v>408.84199999999998</v>
      </c>
      <c r="I2615" s="49">
        <v>4066.2660000000001</v>
      </c>
      <c r="J2615">
        <v>92</v>
      </c>
      <c r="M2615">
        <v>0.1128228</v>
      </c>
      <c r="N2615" s="49">
        <v>0.16071240000000001</v>
      </c>
      <c r="O2615" s="49">
        <v>1.629922E-2</v>
      </c>
      <c r="P2615" s="49">
        <v>0.10091632</v>
      </c>
      <c r="Q2615" s="49">
        <v>0.16071240000000001</v>
      </c>
      <c r="R2615" s="49">
        <v>0.22050848000000001</v>
      </c>
      <c r="S2615" s="49">
        <v>0.30512558000000001</v>
      </c>
      <c r="T2615" s="49" t="s">
        <v>92</v>
      </c>
    </row>
    <row r="2616" spans="1:20" x14ac:dyDescent="0.25">
      <c r="A2616" s="49" t="str">
        <f t="shared" si="40"/>
        <v>41850Greater Fresno Area3_15Dually Enrolled</v>
      </c>
      <c r="B2616" s="7">
        <v>41850</v>
      </c>
      <c r="C2616">
        <v>15</v>
      </c>
      <c r="D2616" t="s">
        <v>38</v>
      </c>
      <c r="E2616">
        <v>1.9994702</v>
      </c>
      <c r="F2616">
        <v>2.1385003</v>
      </c>
      <c r="G2616">
        <v>3</v>
      </c>
      <c r="H2616" s="49">
        <v>408.84199999999998</v>
      </c>
      <c r="I2616" s="49">
        <v>4066.2660000000001</v>
      </c>
      <c r="J2616">
        <v>94.5</v>
      </c>
      <c r="M2616">
        <v>0.12300990000000001</v>
      </c>
      <c r="N2616" s="49">
        <v>-0.13903009999999999</v>
      </c>
      <c r="O2616" s="49">
        <v>-0.29648277000000001</v>
      </c>
      <c r="P2616" s="49">
        <v>-0.20422535</v>
      </c>
      <c r="Q2616" s="49">
        <v>-0.13903009999999999</v>
      </c>
      <c r="R2616" s="49">
        <v>-7.3834849999999994E-2</v>
      </c>
      <c r="S2616" s="49">
        <v>1.8422569999999999E-2</v>
      </c>
      <c r="T2616" s="49" t="s">
        <v>92</v>
      </c>
    </row>
    <row r="2617" spans="1:20" x14ac:dyDescent="0.25">
      <c r="A2617" s="49" t="str">
        <f t="shared" si="40"/>
        <v>41850Greater Fresno Area3_8Dually Enrolled</v>
      </c>
      <c r="B2617" s="7">
        <v>41850</v>
      </c>
      <c r="C2617">
        <v>8</v>
      </c>
      <c r="D2617" t="s">
        <v>38</v>
      </c>
      <c r="E2617">
        <v>1.0808305</v>
      </c>
      <c r="F2617">
        <v>1.0940017</v>
      </c>
      <c r="G2617">
        <v>3</v>
      </c>
      <c r="H2617" s="49">
        <v>408.84199999999998</v>
      </c>
      <c r="I2617" s="49">
        <v>4066.2660000000001</v>
      </c>
      <c r="J2617">
        <v>82</v>
      </c>
      <c r="M2617">
        <v>7.5032199999999993E-2</v>
      </c>
      <c r="N2617" s="49">
        <v>-1.3171199999999999E-2</v>
      </c>
      <c r="O2617" s="49">
        <v>-0.10921242</v>
      </c>
      <c r="P2617" s="49">
        <v>-5.2938270000000003E-2</v>
      </c>
      <c r="Q2617" s="49">
        <v>-1.3171199999999999E-2</v>
      </c>
      <c r="R2617" s="49">
        <v>2.6595870000000001E-2</v>
      </c>
      <c r="S2617" s="49">
        <v>8.2870020000000003E-2</v>
      </c>
      <c r="T2617" s="49" t="s">
        <v>92</v>
      </c>
    </row>
    <row r="2618" spans="1:20" x14ac:dyDescent="0.25">
      <c r="A2618" s="49" t="str">
        <f t="shared" si="40"/>
        <v>41850Greater Fresno Area4_4Dually Enrolled</v>
      </c>
      <c r="B2618" s="7">
        <v>41850</v>
      </c>
      <c r="C2618">
        <v>4</v>
      </c>
      <c r="D2618" t="s">
        <v>38</v>
      </c>
      <c r="E2618">
        <v>1.0134964</v>
      </c>
      <c r="F2618">
        <v>1.0063039</v>
      </c>
      <c r="G2618">
        <v>4</v>
      </c>
      <c r="H2618" s="49">
        <v>405.82100000000003</v>
      </c>
      <c r="I2618" s="49">
        <v>4066.2660000000001</v>
      </c>
      <c r="J2618">
        <v>84.5</v>
      </c>
      <c r="M2618">
        <v>6.8496799999999997E-2</v>
      </c>
      <c r="N2618" s="49">
        <v>7.1925000000000001E-3</v>
      </c>
      <c r="O2618" s="49">
        <v>-8.0483399999999997E-2</v>
      </c>
      <c r="P2618" s="49">
        <v>-2.9110799999999999E-2</v>
      </c>
      <c r="Q2618" s="49">
        <v>7.1925000000000001E-3</v>
      </c>
      <c r="R2618" s="49">
        <v>4.3495800000000001E-2</v>
      </c>
      <c r="S2618" s="49">
        <v>9.4868400000000006E-2</v>
      </c>
      <c r="T2618" s="49" t="s">
        <v>92</v>
      </c>
    </row>
    <row r="2619" spans="1:20" x14ac:dyDescent="0.25">
      <c r="A2619" s="49" t="str">
        <f t="shared" si="40"/>
        <v>41850Greater Fresno Area4_18Dually Enrolled</v>
      </c>
      <c r="B2619" s="7">
        <v>41850</v>
      </c>
      <c r="C2619">
        <v>18</v>
      </c>
      <c r="D2619" t="s">
        <v>38</v>
      </c>
      <c r="E2619">
        <v>2.8349536</v>
      </c>
      <c r="F2619">
        <v>2.6465643000000001</v>
      </c>
      <c r="G2619">
        <v>4</v>
      </c>
      <c r="H2619" s="49">
        <v>405.82100000000003</v>
      </c>
      <c r="I2619" s="49">
        <v>4066.2660000000001</v>
      </c>
      <c r="J2619">
        <v>100</v>
      </c>
      <c r="M2619">
        <v>0.1432862</v>
      </c>
      <c r="N2619" s="49">
        <v>0.18838930000000001</v>
      </c>
      <c r="O2619" s="49">
        <v>4.9829599999999998E-3</v>
      </c>
      <c r="P2619" s="49">
        <v>0.11244761</v>
      </c>
      <c r="Q2619" s="49">
        <v>0.18838930000000001</v>
      </c>
      <c r="R2619" s="49">
        <v>0.26433098999999999</v>
      </c>
      <c r="S2619" s="49">
        <v>0.37179563999999998</v>
      </c>
      <c r="T2619" s="49" t="s">
        <v>92</v>
      </c>
    </row>
    <row r="2620" spans="1:20" x14ac:dyDescent="0.25">
      <c r="A2620" s="49" t="str">
        <f t="shared" si="40"/>
        <v>41850Greater Fresno Area4_16Dually Enrolled</v>
      </c>
      <c r="B2620" s="7">
        <v>41850</v>
      </c>
      <c r="C2620">
        <v>16</v>
      </c>
      <c r="D2620" t="s">
        <v>38</v>
      </c>
      <c r="E2620">
        <v>2.2344651999999998</v>
      </c>
      <c r="F2620">
        <v>2.1945283999999998</v>
      </c>
      <c r="G2620">
        <v>4</v>
      </c>
      <c r="H2620" s="49">
        <v>405.82100000000003</v>
      </c>
      <c r="I2620" s="49">
        <v>4066.2660000000001</v>
      </c>
      <c r="J2620">
        <v>98</v>
      </c>
      <c r="M2620">
        <v>0.1332923</v>
      </c>
      <c r="N2620" s="49">
        <v>3.9936800000000001E-2</v>
      </c>
      <c r="O2620" s="49">
        <v>-0.13067734</v>
      </c>
      <c r="P2620" s="49">
        <v>-3.0708119999999998E-2</v>
      </c>
      <c r="Q2620" s="49">
        <v>3.9936800000000001E-2</v>
      </c>
      <c r="R2620" s="49">
        <v>0.11058171999999999</v>
      </c>
      <c r="S2620" s="49">
        <v>0.21055093999999999</v>
      </c>
      <c r="T2620" s="49" t="s">
        <v>92</v>
      </c>
    </row>
    <row r="2621" spans="1:20" x14ac:dyDescent="0.25">
      <c r="A2621" s="49" t="str">
        <f t="shared" si="40"/>
        <v>41850Greater Fresno Area4_8Dually Enrolled</v>
      </c>
      <c r="B2621" s="7">
        <v>41850</v>
      </c>
      <c r="C2621">
        <v>8</v>
      </c>
      <c r="D2621" t="s">
        <v>38</v>
      </c>
      <c r="E2621">
        <v>1.0808305</v>
      </c>
      <c r="F2621">
        <v>1.0622978000000001</v>
      </c>
      <c r="G2621">
        <v>4</v>
      </c>
      <c r="H2621" s="49">
        <v>405.82100000000003</v>
      </c>
      <c r="I2621" s="49">
        <v>4066.2660000000001</v>
      </c>
      <c r="J2621">
        <v>82</v>
      </c>
      <c r="M2621">
        <v>7.4246099999999995E-2</v>
      </c>
      <c r="N2621" s="49">
        <v>1.8532699999999999E-2</v>
      </c>
      <c r="O2621" s="49">
        <v>-7.6502310000000004E-2</v>
      </c>
      <c r="P2621" s="49">
        <v>-2.081773E-2</v>
      </c>
      <c r="Q2621" s="49">
        <v>1.8532699999999999E-2</v>
      </c>
      <c r="R2621" s="49">
        <v>5.7883129999999998E-2</v>
      </c>
      <c r="S2621" s="49">
        <v>0.11356771</v>
      </c>
      <c r="T2621" s="49" t="s">
        <v>92</v>
      </c>
    </row>
    <row r="2622" spans="1:20" x14ac:dyDescent="0.25">
      <c r="A2622" s="49" t="str">
        <f t="shared" si="40"/>
        <v>41850Greater Fresno Area4_13Dually Enrolled</v>
      </c>
      <c r="B2622" s="7">
        <v>41850</v>
      </c>
      <c r="C2622">
        <v>13</v>
      </c>
      <c r="D2622" t="s">
        <v>38</v>
      </c>
      <c r="E2622">
        <v>1.8000274999999999</v>
      </c>
      <c r="F2622">
        <v>1.5529212999999999</v>
      </c>
      <c r="G2622">
        <v>4</v>
      </c>
      <c r="H2622" s="49">
        <v>405.82100000000003</v>
      </c>
      <c r="I2622" s="49">
        <v>4066.2660000000001</v>
      </c>
      <c r="J2622">
        <v>92</v>
      </c>
      <c r="M2622">
        <v>0.11265020000000001</v>
      </c>
      <c r="N2622" s="49">
        <v>0.2471062</v>
      </c>
      <c r="O2622" s="49">
        <v>0.10291394</v>
      </c>
      <c r="P2622" s="49">
        <v>0.18740159000000001</v>
      </c>
      <c r="Q2622" s="49">
        <v>0.2471062</v>
      </c>
      <c r="R2622" s="49">
        <v>0.30681080999999999</v>
      </c>
      <c r="S2622" s="49">
        <v>0.39129846000000001</v>
      </c>
      <c r="T2622" s="49" t="s">
        <v>92</v>
      </c>
    </row>
    <row r="2623" spans="1:20" x14ac:dyDescent="0.25">
      <c r="A2623" s="49" t="str">
        <f t="shared" si="40"/>
        <v>41850Greater Fresno Area4_10Dually Enrolled</v>
      </c>
      <c r="B2623" s="7">
        <v>41850</v>
      </c>
      <c r="C2623">
        <v>10</v>
      </c>
      <c r="D2623" t="s">
        <v>38</v>
      </c>
      <c r="E2623">
        <v>1.1064228</v>
      </c>
      <c r="F2623">
        <v>1.1334637999999999</v>
      </c>
      <c r="G2623">
        <v>4</v>
      </c>
      <c r="H2623" s="49">
        <v>405.82100000000003</v>
      </c>
      <c r="I2623" s="49">
        <v>4066.2660000000001</v>
      </c>
      <c r="J2623">
        <v>86</v>
      </c>
      <c r="M2623">
        <v>8.2630499999999996E-2</v>
      </c>
      <c r="N2623" s="49">
        <v>-2.7040999999999999E-2</v>
      </c>
      <c r="O2623" s="49">
        <v>-0.13280803999999999</v>
      </c>
      <c r="P2623" s="49">
        <v>-7.0835159999999994E-2</v>
      </c>
      <c r="Q2623" s="49">
        <v>-2.7040999999999999E-2</v>
      </c>
      <c r="R2623" s="49">
        <v>1.6753170000000001E-2</v>
      </c>
      <c r="S2623" s="49">
        <v>7.8726039999999997E-2</v>
      </c>
      <c r="T2623" s="49" t="s">
        <v>92</v>
      </c>
    </row>
    <row r="2624" spans="1:20" x14ac:dyDescent="0.25">
      <c r="A2624" s="49" t="str">
        <f t="shared" si="40"/>
        <v>41850Greater Fresno Area4_19Dually Enrolled</v>
      </c>
      <c r="B2624" s="7">
        <v>41850</v>
      </c>
      <c r="C2624">
        <v>19</v>
      </c>
      <c r="D2624" t="s">
        <v>38</v>
      </c>
      <c r="E2624">
        <v>2.8353825000000001</v>
      </c>
      <c r="F2624">
        <v>2.6945218999999998</v>
      </c>
      <c r="G2624">
        <v>4</v>
      </c>
      <c r="H2624" s="49">
        <v>405.82100000000003</v>
      </c>
      <c r="I2624" s="49">
        <v>4066.2660000000001</v>
      </c>
      <c r="J2624">
        <v>100.5</v>
      </c>
      <c r="M2624">
        <v>0.1453942</v>
      </c>
      <c r="N2624" s="49">
        <v>0.1408606</v>
      </c>
      <c r="O2624" s="49">
        <v>-4.5243980000000003E-2</v>
      </c>
      <c r="P2624" s="49">
        <v>6.3801670000000005E-2</v>
      </c>
      <c r="Q2624" s="49">
        <v>0.1408606</v>
      </c>
      <c r="R2624" s="49">
        <v>0.21791953</v>
      </c>
      <c r="S2624" s="49">
        <v>0.32696518000000002</v>
      </c>
      <c r="T2624" s="49" t="s">
        <v>92</v>
      </c>
    </row>
    <row r="2625" spans="1:20" x14ac:dyDescent="0.25">
      <c r="A2625" s="49" t="str">
        <f t="shared" si="40"/>
        <v>41850Greater Fresno Area4_9Dually Enrolled</v>
      </c>
      <c r="B2625" s="7">
        <v>41850</v>
      </c>
      <c r="C2625">
        <v>9</v>
      </c>
      <c r="D2625" t="s">
        <v>38</v>
      </c>
      <c r="E2625">
        <v>1.0321053</v>
      </c>
      <c r="F2625">
        <v>1.0405677</v>
      </c>
      <c r="G2625">
        <v>4</v>
      </c>
      <c r="H2625" s="49">
        <v>405.82100000000003</v>
      </c>
      <c r="I2625" s="49">
        <v>4066.2660000000001</v>
      </c>
      <c r="J2625">
        <v>80.5</v>
      </c>
      <c r="M2625">
        <v>7.2426299999999999E-2</v>
      </c>
      <c r="N2625" s="49">
        <v>-8.4624000000000001E-3</v>
      </c>
      <c r="O2625" s="49">
        <v>-0.10116806</v>
      </c>
      <c r="P2625" s="49">
        <v>-4.6848340000000002E-2</v>
      </c>
      <c r="Q2625" s="49">
        <v>-8.4624000000000001E-3</v>
      </c>
      <c r="R2625" s="49">
        <v>2.9923539999999998E-2</v>
      </c>
      <c r="S2625" s="49">
        <v>8.424326E-2</v>
      </c>
      <c r="T2625" s="49" t="s">
        <v>92</v>
      </c>
    </row>
    <row r="2626" spans="1:20" x14ac:dyDescent="0.25">
      <c r="A2626" s="49" t="str">
        <f t="shared" si="40"/>
        <v>41850Greater Fresno Area4_3Dually Enrolled</v>
      </c>
      <c r="B2626" s="7">
        <v>41850</v>
      </c>
      <c r="C2626">
        <v>3</v>
      </c>
      <c r="D2626" t="s">
        <v>38</v>
      </c>
      <c r="E2626">
        <v>1.0991404</v>
      </c>
      <c r="F2626">
        <v>1.1716207999999999</v>
      </c>
      <c r="G2626">
        <v>4</v>
      </c>
      <c r="H2626" s="49">
        <v>405.82100000000003</v>
      </c>
      <c r="I2626" s="49">
        <v>4066.2660000000001</v>
      </c>
      <c r="J2626">
        <v>86</v>
      </c>
      <c r="M2626">
        <v>7.7310500000000004E-2</v>
      </c>
      <c r="N2626" s="49">
        <v>-7.24804E-2</v>
      </c>
      <c r="O2626" s="49">
        <v>-0.17143784000000001</v>
      </c>
      <c r="P2626" s="49">
        <v>-0.11345495999999999</v>
      </c>
      <c r="Q2626" s="49">
        <v>-7.24804E-2</v>
      </c>
      <c r="R2626" s="49">
        <v>-3.1505829999999999E-2</v>
      </c>
      <c r="S2626" s="49">
        <v>2.647704E-2</v>
      </c>
      <c r="T2626" s="49" t="s">
        <v>92</v>
      </c>
    </row>
    <row r="2627" spans="1:20" x14ac:dyDescent="0.25">
      <c r="A2627" s="49" t="str">
        <f t="shared" ref="A2627:A2690" si="41">CONCATENATE(B2627,D2627,G2627,"_",C2627,T2627)</f>
        <v>41850Greater Fresno Area4_14Dually Enrolled</v>
      </c>
      <c r="B2627" s="7">
        <v>41850</v>
      </c>
      <c r="C2627">
        <v>14</v>
      </c>
      <c r="D2627" t="s">
        <v>38</v>
      </c>
      <c r="E2627">
        <v>1.9183222</v>
      </c>
      <c r="F2627">
        <v>1.5768994000000001</v>
      </c>
      <c r="G2627">
        <v>4</v>
      </c>
      <c r="H2627" s="49">
        <v>405.82100000000003</v>
      </c>
      <c r="I2627" s="49">
        <v>4066.2660000000001</v>
      </c>
      <c r="J2627">
        <v>92.5</v>
      </c>
      <c r="M2627">
        <v>0.11316909999999999</v>
      </c>
      <c r="N2627" s="49">
        <v>0.34142280000000003</v>
      </c>
      <c r="O2627" s="49">
        <v>0.19656635</v>
      </c>
      <c r="P2627" s="49">
        <v>0.28144318000000002</v>
      </c>
      <c r="Q2627" s="49">
        <v>0.34142280000000003</v>
      </c>
      <c r="R2627" s="49">
        <v>0.40140241999999998</v>
      </c>
      <c r="S2627" s="49">
        <v>0.48627925</v>
      </c>
      <c r="T2627" s="49" t="s">
        <v>92</v>
      </c>
    </row>
    <row r="2628" spans="1:20" x14ac:dyDescent="0.25">
      <c r="A2628" s="49" t="str">
        <f t="shared" si="41"/>
        <v>41850Greater Fresno Area4_21Dually Enrolled</v>
      </c>
      <c r="B2628" s="7">
        <v>41850</v>
      </c>
      <c r="C2628">
        <v>21</v>
      </c>
      <c r="D2628" t="s">
        <v>38</v>
      </c>
      <c r="E2628">
        <v>2.5714953999999999</v>
      </c>
      <c r="F2628">
        <v>2.4822742</v>
      </c>
      <c r="G2628">
        <v>4</v>
      </c>
      <c r="H2628" s="49">
        <v>405.82100000000003</v>
      </c>
      <c r="I2628" s="49">
        <v>4066.2660000000001</v>
      </c>
      <c r="J2628">
        <v>95.5</v>
      </c>
      <c r="M2628">
        <v>0.13047839999999999</v>
      </c>
      <c r="N2628" s="49">
        <v>8.9221200000000001E-2</v>
      </c>
      <c r="O2628" s="49">
        <v>-7.7791150000000003E-2</v>
      </c>
      <c r="P2628" s="49">
        <v>2.0067649999999999E-2</v>
      </c>
      <c r="Q2628" s="49">
        <v>8.9221200000000001E-2</v>
      </c>
      <c r="R2628" s="49">
        <v>0.15837475000000001</v>
      </c>
      <c r="S2628" s="49">
        <v>0.25623354999999998</v>
      </c>
      <c r="T2628" s="49" t="s">
        <v>92</v>
      </c>
    </row>
    <row r="2629" spans="1:20" x14ac:dyDescent="0.25">
      <c r="A2629" s="49" t="str">
        <f t="shared" si="41"/>
        <v>41850Greater Fresno Area4_22Dually Enrolled</v>
      </c>
      <c r="B2629" s="7">
        <v>41850</v>
      </c>
      <c r="C2629">
        <v>22</v>
      </c>
      <c r="D2629" t="s">
        <v>38</v>
      </c>
      <c r="E2629">
        <v>2.3146287999999999</v>
      </c>
      <c r="F2629">
        <v>2.4340719000000002</v>
      </c>
      <c r="G2629">
        <v>4</v>
      </c>
      <c r="H2629" s="49">
        <v>405.82100000000003</v>
      </c>
      <c r="I2629" s="49">
        <v>4066.2660000000001</v>
      </c>
      <c r="J2629">
        <v>90.5</v>
      </c>
      <c r="M2629">
        <v>0.1246578</v>
      </c>
      <c r="N2629" s="49">
        <v>-0.1194431</v>
      </c>
      <c r="O2629" s="49">
        <v>-0.27900508000000002</v>
      </c>
      <c r="P2629" s="49">
        <v>-0.18551173000000001</v>
      </c>
      <c r="Q2629" s="49">
        <v>-0.1194431</v>
      </c>
      <c r="R2629" s="49">
        <v>-5.337447E-2</v>
      </c>
      <c r="S2629" s="49">
        <v>4.0118880000000003E-2</v>
      </c>
      <c r="T2629" s="49" t="s">
        <v>92</v>
      </c>
    </row>
    <row r="2630" spans="1:20" x14ac:dyDescent="0.25">
      <c r="A2630" s="49" t="str">
        <f t="shared" si="41"/>
        <v>41850Greater Fresno Area4_6Dually Enrolled</v>
      </c>
      <c r="B2630" s="7">
        <v>41850</v>
      </c>
      <c r="C2630">
        <v>6</v>
      </c>
      <c r="D2630" t="s">
        <v>38</v>
      </c>
      <c r="E2630">
        <v>0.90459204999999998</v>
      </c>
      <c r="F2630">
        <v>0.98469916000000002</v>
      </c>
      <c r="G2630">
        <v>4</v>
      </c>
      <c r="H2630" s="49">
        <v>405.82100000000003</v>
      </c>
      <c r="I2630" s="49">
        <v>4066.2660000000001</v>
      </c>
      <c r="J2630">
        <v>82.5</v>
      </c>
      <c r="M2630">
        <v>6.3499E-2</v>
      </c>
      <c r="N2630" s="49">
        <v>-8.0107109999999995E-2</v>
      </c>
      <c r="O2630" s="49">
        <v>-0.16138583000000001</v>
      </c>
      <c r="P2630" s="49">
        <v>-0.11376158</v>
      </c>
      <c r="Q2630" s="49">
        <v>-8.0107109999999995E-2</v>
      </c>
      <c r="R2630" s="49">
        <v>-4.6452640000000003E-2</v>
      </c>
      <c r="S2630" s="49">
        <v>1.17161E-3</v>
      </c>
      <c r="T2630" s="49" t="s">
        <v>92</v>
      </c>
    </row>
    <row r="2631" spans="1:20" x14ac:dyDescent="0.25">
      <c r="A2631" s="49" t="str">
        <f t="shared" si="41"/>
        <v>41850Greater Fresno Area4_24Dually Enrolled</v>
      </c>
      <c r="B2631" s="7">
        <v>41850</v>
      </c>
      <c r="C2631">
        <v>24</v>
      </c>
      <c r="D2631" t="s">
        <v>38</v>
      </c>
      <c r="E2631">
        <v>1.5668401000000001</v>
      </c>
      <c r="F2631">
        <v>1.7313795000000001</v>
      </c>
      <c r="G2631">
        <v>4</v>
      </c>
      <c r="H2631" s="49">
        <v>405.82100000000003</v>
      </c>
      <c r="I2631" s="49">
        <v>4066.2660000000001</v>
      </c>
      <c r="J2631">
        <v>86.5</v>
      </c>
      <c r="M2631">
        <v>9.9069199999999996E-2</v>
      </c>
      <c r="N2631" s="49">
        <v>-0.1645394</v>
      </c>
      <c r="O2631" s="49">
        <v>-0.29134798000000001</v>
      </c>
      <c r="P2631" s="49">
        <v>-0.21704608</v>
      </c>
      <c r="Q2631" s="49">
        <v>-0.1645394</v>
      </c>
      <c r="R2631" s="49">
        <v>-0.11203272</v>
      </c>
      <c r="S2631" s="49">
        <v>-3.7730819999999998E-2</v>
      </c>
      <c r="T2631" s="49" t="s">
        <v>92</v>
      </c>
    </row>
    <row r="2632" spans="1:20" x14ac:dyDescent="0.25">
      <c r="A2632" s="49" t="str">
        <f t="shared" si="41"/>
        <v>41850Greater Fresno Area4_2Dually Enrolled</v>
      </c>
      <c r="B2632" s="7">
        <v>41850</v>
      </c>
      <c r="C2632">
        <v>2</v>
      </c>
      <c r="D2632" t="s">
        <v>38</v>
      </c>
      <c r="E2632">
        <v>1.2419262</v>
      </c>
      <c r="F2632">
        <v>1.3660101</v>
      </c>
      <c r="G2632">
        <v>4</v>
      </c>
      <c r="H2632" s="49">
        <v>405.82100000000003</v>
      </c>
      <c r="I2632" s="49">
        <v>4066.2660000000001</v>
      </c>
      <c r="J2632">
        <v>87</v>
      </c>
      <c r="M2632">
        <v>8.6498599999999995E-2</v>
      </c>
      <c r="N2632" s="49">
        <v>-0.1240839</v>
      </c>
      <c r="O2632" s="49">
        <v>-0.23480211000000001</v>
      </c>
      <c r="P2632" s="49">
        <v>-0.16992815999999999</v>
      </c>
      <c r="Q2632" s="49">
        <v>-0.1240839</v>
      </c>
      <c r="R2632" s="49">
        <v>-7.8239639999999999E-2</v>
      </c>
      <c r="S2632" s="49">
        <v>-1.336569E-2</v>
      </c>
      <c r="T2632" s="49" t="s">
        <v>92</v>
      </c>
    </row>
    <row r="2633" spans="1:20" x14ac:dyDescent="0.25">
      <c r="A2633" s="49" t="str">
        <f t="shared" si="41"/>
        <v>41850Greater Fresno Area4_23Dually Enrolled</v>
      </c>
      <c r="B2633" s="7">
        <v>41850</v>
      </c>
      <c r="C2633">
        <v>23</v>
      </c>
      <c r="D2633" t="s">
        <v>38</v>
      </c>
      <c r="E2633">
        <v>1.9641626000000001</v>
      </c>
      <c r="F2633">
        <v>2.0489171000000002</v>
      </c>
      <c r="G2633">
        <v>4</v>
      </c>
      <c r="H2633" s="49">
        <v>405.82100000000003</v>
      </c>
      <c r="I2633" s="49">
        <v>4066.2660000000001</v>
      </c>
      <c r="J2633">
        <v>88</v>
      </c>
      <c r="M2633">
        <v>0.11661050000000001</v>
      </c>
      <c r="N2633" s="49">
        <v>-8.4754499999999997E-2</v>
      </c>
      <c r="O2633" s="49">
        <v>-0.23401594000000001</v>
      </c>
      <c r="P2633" s="49">
        <v>-0.14655807000000001</v>
      </c>
      <c r="Q2633" s="49">
        <v>-8.4754499999999997E-2</v>
      </c>
      <c r="R2633" s="49">
        <v>-2.295094E-2</v>
      </c>
      <c r="S2633" s="49">
        <v>6.4506939999999999E-2</v>
      </c>
      <c r="T2633" s="49" t="s">
        <v>92</v>
      </c>
    </row>
    <row r="2634" spans="1:20" x14ac:dyDescent="0.25">
      <c r="A2634" s="49" t="str">
        <f t="shared" si="41"/>
        <v>41850Greater Fresno Area4_1Dually Enrolled</v>
      </c>
      <c r="B2634" s="7">
        <v>41850</v>
      </c>
      <c r="C2634">
        <v>1</v>
      </c>
      <c r="D2634" t="s">
        <v>38</v>
      </c>
      <c r="E2634">
        <v>1.4880956999999999</v>
      </c>
      <c r="F2634">
        <v>1.5717281000000001</v>
      </c>
      <c r="G2634">
        <v>4</v>
      </c>
      <c r="H2634" s="49">
        <v>405.82100000000003</v>
      </c>
      <c r="I2634" s="49">
        <v>4066.2660000000001</v>
      </c>
      <c r="J2634">
        <v>88.5</v>
      </c>
      <c r="M2634">
        <v>9.7978700000000002E-2</v>
      </c>
      <c r="N2634" s="49">
        <v>-8.3632399999999996E-2</v>
      </c>
      <c r="O2634" s="49">
        <v>-0.20904513999999999</v>
      </c>
      <c r="P2634" s="49">
        <v>-0.13556111000000001</v>
      </c>
      <c r="Q2634" s="49">
        <v>-8.3632399999999996E-2</v>
      </c>
      <c r="R2634" s="49">
        <v>-3.170369E-2</v>
      </c>
      <c r="S2634" s="49">
        <v>4.1780339999999999E-2</v>
      </c>
      <c r="T2634" s="49" t="s">
        <v>92</v>
      </c>
    </row>
    <row r="2635" spans="1:20" x14ac:dyDescent="0.25">
      <c r="A2635" s="49" t="str">
        <f t="shared" si="41"/>
        <v>41850Greater Fresno Area4_5Dually Enrolled</v>
      </c>
      <c r="B2635" s="7">
        <v>41850</v>
      </c>
      <c r="C2635">
        <v>5</v>
      </c>
      <c r="D2635" t="s">
        <v>38</v>
      </c>
      <c r="E2635">
        <v>0.96894437</v>
      </c>
      <c r="F2635">
        <v>0.98751741999999998</v>
      </c>
      <c r="G2635">
        <v>4</v>
      </c>
      <c r="H2635" s="49">
        <v>405.82100000000003</v>
      </c>
      <c r="I2635" s="49">
        <v>4066.2660000000001</v>
      </c>
      <c r="J2635">
        <v>82.5</v>
      </c>
      <c r="M2635">
        <v>6.4327099999999998E-2</v>
      </c>
      <c r="N2635" s="49">
        <v>-1.8573050000000001E-2</v>
      </c>
      <c r="O2635" s="49">
        <v>-0.10091174</v>
      </c>
      <c r="P2635" s="49">
        <v>-5.2666409999999997E-2</v>
      </c>
      <c r="Q2635" s="49">
        <v>-1.8573050000000001E-2</v>
      </c>
      <c r="R2635" s="49">
        <v>1.5520310000000001E-2</v>
      </c>
      <c r="S2635" s="49">
        <v>6.3765639999999998E-2</v>
      </c>
      <c r="T2635" s="49" t="s">
        <v>92</v>
      </c>
    </row>
    <row r="2636" spans="1:20" x14ac:dyDescent="0.25">
      <c r="A2636" s="49" t="str">
        <f t="shared" si="41"/>
        <v>41850Greater Fresno Area4_7Dually Enrolled</v>
      </c>
      <c r="B2636" s="7">
        <v>41850</v>
      </c>
      <c r="C2636">
        <v>7</v>
      </c>
      <c r="D2636" t="s">
        <v>38</v>
      </c>
      <c r="E2636">
        <v>0.93004469999999995</v>
      </c>
      <c r="F2636">
        <v>1.0493087000000001</v>
      </c>
      <c r="G2636">
        <v>4</v>
      </c>
      <c r="H2636" s="49">
        <v>405.82100000000003</v>
      </c>
      <c r="I2636" s="49">
        <v>4066.2660000000001</v>
      </c>
      <c r="J2636">
        <v>82.5</v>
      </c>
      <c r="M2636">
        <v>7.0024299999999998E-2</v>
      </c>
      <c r="N2636" s="49">
        <v>-0.119264</v>
      </c>
      <c r="O2636" s="49">
        <v>-0.2088951</v>
      </c>
      <c r="P2636" s="49">
        <v>-0.15637688</v>
      </c>
      <c r="Q2636" s="49">
        <v>-0.119264</v>
      </c>
      <c r="R2636" s="49">
        <v>-8.2151119999999994E-2</v>
      </c>
      <c r="S2636" s="49">
        <v>-2.96329E-2</v>
      </c>
      <c r="T2636" s="49" t="s">
        <v>92</v>
      </c>
    </row>
    <row r="2637" spans="1:20" x14ac:dyDescent="0.25">
      <c r="A2637" s="49" t="str">
        <f t="shared" si="41"/>
        <v>41850Greater Fresno Area4_11Dually Enrolled</v>
      </c>
      <c r="B2637" s="7">
        <v>41850</v>
      </c>
      <c r="C2637">
        <v>11</v>
      </c>
      <c r="D2637" t="s">
        <v>38</v>
      </c>
      <c r="E2637">
        <v>1.3423722</v>
      </c>
      <c r="F2637">
        <v>1.2531665999999999</v>
      </c>
      <c r="G2637">
        <v>4</v>
      </c>
      <c r="H2637" s="49">
        <v>405.82100000000003</v>
      </c>
      <c r="I2637" s="49">
        <v>4066.2660000000001</v>
      </c>
      <c r="J2637">
        <v>90</v>
      </c>
      <c r="M2637">
        <v>9.6961900000000004E-2</v>
      </c>
      <c r="N2637" s="49">
        <v>8.9205599999999996E-2</v>
      </c>
      <c r="O2637" s="49">
        <v>-3.490563E-2</v>
      </c>
      <c r="P2637" s="49">
        <v>3.7815790000000002E-2</v>
      </c>
      <c r="Q2637" s="49">
        <v>8.9205599999999996E-2</v>
      </c>
      <c r="R2637" s="49">
        <v>0.14059541</v>
      </c>
      <c r="S2637" s="49">
        <v>0.21331683000000001</v>
      </c>
      <c r="T2637" s="49" t="s">
        <v>92</v>
      </c>
    </row>
    <row r="2638" spans="1:20" x14ac:dyDescent="0.25">
      <c r="A2638" s="49" t="str">
        <f t="shared" si="41"/>
        <v>41850Greater Fresno Area4_12Dually Enrolled</v>
      </c>
      <c r="B2638" s="7">
        <v>41850</v>
      </c>
      <c r="C2638">
        <v>12</v>
      </c>
      <c r="D2638" t="s">
        <v>38</v>
      </c>
      <c r="E2638">
        <v>1.5520225000000001</v>
      </c>
      <c r="F2638">
        <v>1.4096506</v>
      </c>
      <c r="G2638">
        <v>4</v>
      </c>
      <c r="H2638" s="49">
        <v>405.82100000000003</v>
      </c>
      <c r="I2638" s="49">
        <v>4066.2660000000001</v>
      </c>
      <c r="J2638">
        <v>92.5</v>
      </c>
      <c r="M2638">
        <v>0.10434350000000001</v>
      </c>
      <c r="N2638" s="49">
        <v>0.1423719</v>
      </c>
      <c r="O2638" s="49">
        <v>8.8122200000000008E-3</v>
      </c>
      <c r="P2638" s="49">
        <v>8.7069850000000004E-2</v>
      </c>
      <c r="Q2638" s="49">
        <v>0.1423719</v>
      </c>
      <c r="R2638" s="49">
        <v>0.19767396000000001</v>
      </c>
      <c r="S2638" s="49">
        <v>0.27593158000000001</v>
      </c>
      <c r="T2638" s="49" t="s">
        <v>92</v>
      </c>
    </row>
    <row r="2639" spans="1:20" x14ac:dyDescent="0.25">
      <c r="A2639" s="49" t="str">
        <f t="shared" si="41"/>
        <v>41850Greater Fresno Area4_20Dually Enrolled</v>
      </c>
      <c r="B2639" s="7">
        <v>41850</v>
      </c>
      <c r="C2639">
        <v>20</v>
      </c>
      <c r="D2639" t="s">
        <v>38</v>
      </c>
      <c r="E2639">
        <v>2.7285712000000002</v>
      </c>
      <c r="F2639">
        <v>2.6231506000000002</v>
      </c>
      <c r="G2639">
        <v>4</v>
      </c>
      <c r="H2639" s="49">
        <v>405.82100000000003</v>
      </c>
      <c r="I2639" s="49">
        <v>4066.2660000000001</v>
      </c>
      <c r="J2639">
        <v>99</v>
      </c>
      <c r="M2639">
        <v>0.13694480000000001</v>
      </c>
      <c r="N2639" s="49">
        <v>0.1054206</v>
      </c>
      <c r="O2639" s="49">
        <v>-6.9868739999999999E-2</v>
      </c>
      <c r="P2639" s="49">
        <v>3.2839859999999998E-2</v>
      </c>
      <c r="Q2639" s="49">
        <v>0.1054206</v>
      </c>
      <c r="R2639" s="49">
        <v>0.17800134000000001</v>
      </c>
      <c r="S2639" s="49">
        <v>0.28070993999999999</v>
      </c>
      <c r="T2639" s="49" t="s">
        <v>92</v>
      </c>
    </row>
    <row r="2640" spans="1:20" x14ac:dyDescent="0.25">
      <c r="A2640" s="49" t="str">
        <f t="shared" si="41"/>
        <v>41850Greater Fresno Area4_15Dually Enrolled</v>
      </c>
      <c r="B2640" s="7">
        <v>41850</v>
      </c>
      <c r="C2640">
        <v>15</v>
      </c>
      <c r="D2640" t="s">
        <v>38</v>
      </c>
      <c r="E2640">
        <v>1.9994702</v>
      </c>
      <c r="F2640">
        <v>2.0721208</v>
      </c>
      <c r="G2640">
        <v>4</v>
      </c>
      <c r="H2640" s="49">
        <v>405.82100000000003</v>
      </c>
      <c r="I2640" s="49">
        <v>4066.2660000000001</v>
      </c>
      <c r="J2640">
        <v>94.5</v>
      </c>
      <c r="M2640">
        <v>0.12566150000000001</v>
      </c>
      <c r="N2640" s="49">
        <v>-7.2650599999999996E-2</v>
      </c>
      <c r="O2640" s="49">
        <v>-0.23349732000000001</v>
      </c>
      <c r="P2640" s="49">
        <v>-0.13925119999999999</v>
      </c>
      <c r="Q2640" s="49">
        <v>-7.2650599999999996E-2</v>
      </c>
      <c r="R2640" s="49">
        <v>-6.0499999999999998E-3</v>
      </c>
      <c r="S2640" s="49">
        <v>8.8196120000000003E-2</v>
      </c>
      <c r="T2640" s="49" t="s">
        <v>92</v>
      </c>
    </row>
    <row r="2641" spans="1:20" x14ac:dyDescent="0.25">
      <c r="A2641" s="49" t="str">
        <f t="shared" si="41"/>
        <v>41850Greater Fresno Area4_17Dually Enrolled</v>
      </c>
      <c r="B2641" s="7">
        <v>41850</v>
      </c>
      <c r="C2641">
        <v>17</v>
      </c>
      <c r="D2641" t="s">
        <v>38</v>
      </c>
      <c r="E2641">
        <v>2.5635290999999998</v>
      </c>
      <c r="F2641">
        <v>2.4888732999999998</v>
      </c>
      <c r="G2641">
        <v>4</v>
      </c>
      <c r="H2641" s="49">
        <v>405.82100000000003</v>
      </c>
      <c r="I2641" s="49">
        <v>4066.2660000000001</v>
      </c>
      <c r="J2641">
        <v>99.5</v>
      </c>
      <c r="M2641">
        <v>0.13975509999999999</v>
      </c>
      <c r="N2641" s="49">
        <v>7.4655799999999994E-2</v>
      </c>
      <c r="O2641" s="49">
        <v>-0.10423072999999999</v>
      </c>
      <c r="P2641" s="49">
        <v>5.8560000000000003E-4</v>
      </c>
      <c r="Q2641" s="49">
        <v>7.4655799999999994E-2</v>
      </c>
      <c r="R2641" s="49">
        <v>0.148726</v>
      </c>
      <c r="S2641" s="49">
        <v>0.25354232999999998</v>
      </c>
      <c r="T2641" s="49" t="s">
        <v>92</v>
      </c>
    </row>
    <row r="2642" spans="1:20" x14ac:dyDescent="0.25">
      <c r="A2642" s="49" t="str">
        <f t="shared" si="41"/>
        <v>41850Greater Fresno Area5_6Dually Enrolled</v>
      </c>
      <c r="B2642" s="7">
        <v>41850</v>
      </c>
      <c r="C2642">
        <v>6</v>
      </c>
      <c r="D2642" t="s">
        <v>38</v>
      </c>
      <c r="E2642">
        <v>0.90459204999999998</v>
      </c>
      <c r="F2642">
        <v>0.94421253000000005</v>
      </c>
      <c r="G2642">
        <v>5</v>
      </c>
      <c r="H2642">
        <v>412.87</v>
      </c>
      <c r="I2642" s="49">
        <v>4066.2660000000001</v>
      </c>
      <c r="J2642">
        <v>82.5</v>
      </c>
      <c r="M2642">
        <v>6.2604000000000007E-2</v>
      </c>
      <c r="N2642" s="49">
        <v>-3.962048E-2</v>
      </c>
      <c r="O2642" s="49">
        <v>-0.1197536</v>
      </c>
      <c r="P2642" s="49">
        <v>-7.2800599999999993E-2</v>
      </c>
      <c r="Q2642" s="49">
        <v>-3.962048E-2</v>
      </c>
      <c r="R2642" s="49">
        <v>-6.44036E-3</v>
      </c>
      <c r="S2642" s="49">
        <v>4.0512640000000003E-2</v>
      </c>
      <c r="T2642" s="49" t="s">
        <v>92</v>
      </c>
    </row>
    <row r="2643" spans="1:20" x14ac:dyDescent="0.25">
      <c r="A2643" s="49" t="str">
        <f t="shared" si="41"/>
        <v>41850Greater Fresno Area5_4Dually Enrolled</v>
      </c>
      <c r="B2643" s="7">
        <v>41850</v>
      </c>
      <c r="C2643">
        <v>4</v>
      </c>
      <c r="D2643" t="s">
        <v>38</v>
      </c>
      <c r="E2643">
        <v>1.0134964</v>
      </c>
      <c r="F2643">
        <v>1.0511557</v>
      </c>
      <c r="G2643">
        <v>5</v>
      </c>
      <c r="H2643">
        <v>412.87</v>
      </c>
      <c r="I2643" s="49">
        <v>4066.2660000000001</v>
      </c>
      <c r="J2643">
        <v>84.5</v>
      </c>
      <c r="M2643">
        <v>7.2264499999999995E-2</v>
      </c>
      <c r="N2643" s="49">
        <v>-3.76593E-2</v>
      </c>
      <c r="O2643" s="49">
        <v>-0.13015785999999999</v>
      </c>
      <c r="P2643" s="49">
        <v>-7.5959490000000005E-2</v>
      </c>
      <c r="Q2643" s="49">
        <v>-3.76593E-2</v>
      </c>
      <c r="R2643" s="49">
        <v>6.4088000000000003E-4</v>
      </c>
      <c r="S2643" s="49">
        <v>5.4839260000000001E-2</v>
      </c>
      <c r="T2643" s="49" t="s">
        <v>92</v>
      </c>
    </row>
    <row r="2644" spans="1:20" x14ac:dyDescent="0.25">
      <c r="A2644" s="49" t="str">
        <f t="shared" si="41"/>
        <v>41850Greater Fresno Area5_5Dually Enrolled</v>
      </c>
      <c r="B2644" s="7">
        <v>41850</v>
      </c>
      <c r="C2644">
        <v>5</v>
      </c>
      <c r="D2644" t="s">
        <v>38</v>
      </c>
      <c r="E2644">
        <v>0.96894437</v>
      </c>
      <c r="F2644">
        <v>0.99360835999999997</v>
      </c>
      <c r="G2644">
        <v>5</v>
      </c>
      <c r="H2644">
        <v>412.87</v>
      </c>
      <c r="I2644" s="49">
        <v>4066.2660000000001</v>
      </c>
      <c r="J2644">
        <v>82.5</v>
      </c>
      <c r="M2644">
        <v>6.5632399999999994E-2</v>
      </c>
      <c r="N2644" s="49">
        <v>-2.466399E-2</v>
      </c>
      <c r="O2644" s="49">
        <v>-0.10867346</v>
      </c>
      <c r="P2644" s="49">
        <v>-5.9449160000000001E-2</v>
      </c>
      <c r="Q2644" s="49">
        <v>-2.466399E-2</v>
      </c>
      <c r="R2644" s="49">
        <v>1.012118E-2</v>
      </c>
      <c r="S2644" s="49">
        <v>5.9345479999999999E-2</v>
      </c>
      <c r="T2644" s="49" t="s">
        <v>92</v>
      </c>
    </row>
    <row r="2645" spans="1:20" x14ac:dyDescent="0.25">
      <c r="A2645" s="49" t="str">
        <f t="shared" si="41"/>
        <v>41850Greater Fresno Area5_22Dually Enrolled</v>
      </c>
      <c r="B2645" s="7">
        <v>41850</v>
      </c>
      <c r="C2645">
        <v>22</v>
      </c>
      <c r="D2645" t="s">
        <v>38</v>
      </c>
      <c r="E2645">
        <v>2.3146287999999999</v>
      </c>
      <c r="F2645">
        <v>2.4072779999999998</v>
      </c>
      <c r="G2645">
        <v>5</v>
      </c>
      <c r="H2645">
        <v>412.87</v>
      </c>
      <c r="I2645" s="49">
        <v>4066.2660000000001</v>
      </c>
      <c r="J2645">
        <v>90.5</v>
      </c>
      <c r="M2645">
        <v>0.1228278</v>
      </c>
      <c r="N2645" s="49">
        <v>-9.2649200000000001E-2</v>
      </c>
      <c r="O2645" s="49">
        <v>-0.24986878000000001</v>
      </c>
      <c r="P2645" s="49">
        <v>-0.15774793000000001</v>
      </c>
      <c r="Q2645" s="49">
        <v>-9.2649200000000001E-2</v>
      </c>
      <c r="R2645" s="49">
        <v>-2.7550470000000001E-2</v>
      </c>
      <c r="S2645" s="49">
        <v>6.4570379999999997E-2</v>
      </c>
      <c r="T2645" s="49" t="s">
        <v>92</v>
      </c>
    </row>
    <row r="2646" spans="1:20" x14ac:dyDescent="0.25">
      <c r="A2646" s="49" t="str">
        <f t="shared" si="41"/>
        <v>41850Greater Fresno Area5_10Dually Enrolled</v>
      </c>
      <c r="B2646" s="7">
        <v>41850</v>
      </c>
      <c r="C2646">
        <v>10</v>
      </c>
      <c r="D2646" t="s">
        <v>38</v>
      </c>
      <c r="E2646">
        <v>1.1064228</v>
      </c>
      <c r="F2646">
        <v>1.1892788000000001</v>
      </c>
      <c r="G2646">
        <v>5</v>
      </c>
      <c r="H2646">
        <v>412.87</v>
      </c>
      <c r="I2646" s="49">
        <v>4066.2660000000001</v>
      </c>
      <c r="J2646">
        <v>86</v>
      </c>
      <c r="M2646">
        <v>8.2594100000000004E-2</v>
      </c>
      <c r="N2646" s="49">
        <v>-8.2855999999999999E-2</v>
      </c>
      <c r="O2646" s="49">
        <v>-0.18857645000000001</v>
      </c>
      <c r="P2646" s="49">
        <v>-0.12663087000000001</v>
      </c>
      <c r="Q2646" s="49">
        <v>-8.2855999999999999E-2</v>
      </c>
      <c r="R2646" s="49">
        <v>-3.9081129999999999E-2</v>
      </c>
      <c r="S2646" s="49">
        <v>2.2864450000000001E-2</v>
      </c>
      <c r="T2646" s="49" t="s">
        <v>92</v>
      </c>
    </row>
    <row r="2647" spans="1:20" x14ac:dyDescent="0.25">
      <c r="A2647" s="49" t="str">
        <f t="shared" si="41"/>
        <v>41850Greater Fresno Area5_3Dually Enrolled</v>
      </c>
      <c r="B2647" s="7">
        <v>41850</v>
      </c>
      <c r="C2647">
        <v>3</v>
      </c>
      <c r="D2647" t="s">
        <v>38</v>
      </c>
      <c r="E2647">
        <v>1.0991404</v>
      </c>
      <c r="F2647">
        <v>1.1269908</v>
      </c>
      <c r="G2647">
        <v>5</v>
      </c>
      <c r="H2647">
        <v>412.87</v>
      </c>
      <c r="I2647" s="49">
        <v>4066.2660000000001</v>
      </c>
      <c r="J2647">
        <v>86</v>
      </c>
      <c r="M2647">
        <v>7.8877600000000006E-2</v>
      </c>
      <c r="N2647" s="49">
        <v>-2.7850400000000001E-2</v>
      </c>
      <c r="O2647" s="49">
        <v>-0.12881372999999999</v>
      </c>
      <c r="P2647" s="49">
        <v>-6.9655529999999993E-2</v>
      </c>
      <c r="Q2647" s="49">
        <v>-2.7850400000000001E-2</v>
      </c>
      <c r="R2647" s="49">
        <v>1.395473E-2</v>
      </c>
      <c r="S2647" s="49">
        <v>7.3112930000000007E-2</v>
      </c>
      <c r="T2647" s="49" t="s">
        <v>92</v>
      </c>
    </row>
    <row r="2648" spans="1:20" x14ac:dyDescent="0.25">
      <c r="A2648" s="49" t="str">
        <f t="shared" si="41"/>
        <v>41850Greater Fresno Area5_13Dually Enrolled</v>
      </c>
      <c r="B2648" s="7">
        <v>41850</v>
      </c>
      <c r="C2648">
        <v>13</v>
      </c>
      <c r="D2648" t="s">
        <v>38</v>
      </c>
      <c r="E2648">
        <v>1.8000274999999999</v>
      </c>
      <c r="F2648">
        <v>1.7117192000000001</v>
      </c>
      <c r="G2648">
        <v>5</v>
      </c>
      <c r="H2648">
        <v>412.87</v>
      </c>
      <c r="I2648" s="49">
        <v>4066.2660000000001</v>
      </c>
      <c r="J2648">
        <v>92</v>
      </c>
      <c r="M2648">
        <v>0.1166669</v>
      </c>
      <c r="N2648" s="49">
        <v>8.8308300000000006E-2</v>
      </c>
      <c r="O2648" s="49">
        <v>-6.1025330000000003E-2</v>
      </c>
      <c r="P2648" s="49">
        <v>2.6474839999999999E-2</v>
      </c>
      <c r="Q2648" s="49">
        <v>8.8308300000000006E-2</v>
      </c>
      <c r="R2648" s="49">
        <v>0.15014176000000001</v>
      </c>
      <c r="S2648" s="49">
        <v>0.23764193</v>
      </c>
      <c r="T2648" s="49" t="s">
        <v>92</v>
      </c>
    </row>
    <row r="2649" spans="1:20" x14ac:dyDescent="0.25">
      <c r="A2649" s="49" t="str">
        <f t="shared" si="41"/>
        <v>41850Greater Fresno Area5_8Dually Enrolled</v>
      </c>
      <c r="B2649" s="7">
        <v>41850</v>
      </c>
      <c r="C2649">
        <v>8</v>
      </c>
      <c r="D2649" t="s">
        <v>38</v>
      </c>
      <c r="E2649">
        <v>1.0808305</v>
      </c>
      <c r="F2649">
        <v>1.0804585</v>
      </c>
      <c r="G2649">
        <v>5</v>
      </c>
      <c r="H2649" s="49">
        <v>412.87</v>
      </c>
      <c r="I2649" s="49">
        <v>4066.2660000000001</v>
      </c>
      <c r="J2649">
        <v>82</v>
      </c>
      <c r="M2649">
        <v>7.3449100000000003E-2</v>
      </c>
      <c r="N2649" s="49">
        <v>3.7199999999999999E-4</v>
      </c>
      <c r="O2649" s="49">
        <v>-9.364285E-2</v>
      </c>
      <c r="P2649" s="49">
        <v>-3.8556020000000003E-2</v>
      </c>
      <c r="Q2649" s="49">
        <v>3.7199999999999999E-4</v>
      </c>
      <c r="R2649" s="49">
        <v>3.9300019999999998E-2</v>
      </c>
      <c r="S2649" s="49">
        <v>9.4386849999999994E-2</v>
      </c>
      <c r="T2649" s="49" t="s">
        <v>92</v>
      </c>
    </row>
    <row r="2650" spans="1:20" x14ac:dyDescent="0.25">
      <c r="A2650" s="49" t="str">
        <f t="shared" si="41"/>
        <v>41850Greater Fresno Area5_14Dually Enrolled</v>
      </c>
      <c r="B2650" s="7">
        <v>41850</v>
      </c>
      <c r="C2650">
        <v>14</v>
      </c>
      <c r="D2650" t="s">
        <v>38</v>
      </c>
      <c r="E2650">
        <v>1.9183222</v>
      </c>
      <c r="F2650">
        <v>1.7960891000000001</v>
      </c>
      <c r="G2650">
        <v>5</v>
      </c>
      <c r="H2650" s="49">
        <v>412.87</v>
      </c>
      <c r="I2650" s="49">
        <v>4066.2660000000001</v>
      </c>
      <c r="J2650">
        <v>92.5</v>
      </c>
      <c r="M2650">
        <v>0.11771139999999999</v>
      </c>
      <c r="N2650" s="49">
        <v>0.1222331</v>
      </c>
      <c r="O2650" s="49">
        <v>-2.8437489999999999E-2</v>
      </c>
      <c r="P2650" s="49">
        <v>5.984606E-2</v>
      </c>
      <c r="Q2650" s="49">
        <v>0.1222331</v>
      </c>
      <c r="R2650" s="49">
        <v>0.18462013999999999</v>
      </c>
      <c r="S2650" s="49">
        <v>0.27290368999999998</v>
      </c>
      <c r="T2650" s="49" t="s">
        <v>92</v>
      </c>
    </row>
    <row r="2651" spans="1:20" x14ac:dyDescent="0.25">
      <c r="A2651" s="49" t="str">
        <f t="shared" si="41"/>
        <v>41850Greater Fresno Area5_17Dually Enrolled</v>
      </c>
      <c r="B2651" s="7">
        <v>41850</v>
      </c>
      <c r="C2651">
        <v>17</v>
      </c>
      <c r="D2651" t="s">
        <v>38</v>
      </c>
      <c r="E2651">
        <v>2.5635290999999998</v>
      </c>
      <c r="F2651">
        <v>2.4033585</v>
      </c>
      <c r="G2651">
        <v>5</v>
      </c>
      <c r="H2651" s="49">
        <v>412.87</v>
      </c>
      <c r="I2651" s="49">
        <v>4066.2660000000001</v>
      </c>
      <c r="J2651">
        <v>99.5</v>
      </c>
      <c r="M2651">
        <v>0.13360230000000001</v>
      </c>
      <c r="N2651" s="49">
        <v>0.1601706</v>
      </c>
      <c r="O2651" s="49">
        <v>-1.084034E-2</v>
      </c>
      <c r="P2651" s="49">
        <v>8.9361380000000004E-2</v>
      </c>
      <c r="Q2651" s="49">
        <v>0.1601706</v>
      </c>
      <c r="R2651" s="49">
        <v>0.23097982</v>
      </c>
      <c r="S2651" s="49">
        <v>0.33118154</v>
      </c>
      <c r="T2651" s="49" t="s">
        <v>92</v>
      </c>
    </row>
    <row r="2652" spans="1:20" x14ac:dyDescent="0.25">
      <c r="A2652" s="49" t="str">
        <f t="shared" si="41"/>
        <v>41850Greater Fresno Area5_2Dually Enrolled</v>
      </c>
      <c r="B2652" s="7">
        <v>41850</v>
      </c>
      <c r="C2652">
        <v>2</v>
      </c>
      <c r="D2652" t="s">
        <v>38</v>
      </c>
      <c r="E2652">
        <v>1.2419262</v>
      </c>
      <c r="F2652">
        <v>1.3055284</v>
      </c>
      <c r="G2652">
        <v>5</v>
      </c>
      <c r="H2652" s="49">
        <v>412.87</v>
      </c>
      <c r="I2652" s="49">
        <v>4066.2660000000001</v>
      </c>
      <c r="J2652">
        <v>87</v>
      </c>
      <c r="M2652">
        <v>8.5266599999999998E-2</v>
      </c>
      <c r="N2652" s="49">
        <v>-6.3602199999999998E-2</v>
      </c>
      <c r="O2652" s="49">
        <v>-0.17274344999999999</v>
      </c>
      <c r="P2652" s="49">
        <v>-0.1087935</v>
      </c>
      <c r="Q2652" s="49">
        <v>-6.3602199999999998E-2</v>
      </c>
      <c r="R2652" s="49">
        <v>-1.8410900000000001E-2</v>
      </c>
      <c r="S2652" s="49">
        <v>4.5539049999999998E-2</v>
      </c>
      <c r="T2652" s="49" t="s">
        <v>92</v>
      </c>
    </row>
    <row r="2653" spans="1:20" x14ac:dyDescent="0.25">
      <c r="A2653" s="49" t="str">
        <f t="shared" si="41"/>
        <v>41850Greater Fresno Area5_15Dually Enrolled</v>
      </c>
      <c r="B2653" s="7">
        <v>41850</v>
      </c>
      <c r="C2653">
        <v>15</v>
      </c>
      <c r="D2653" t="s">
        <v>38</v>
      </c>
      <c r="E2653">
        <v>1.9994702</v>
      </c>
      <c r="F2653">
        <v>1.7725900000000001</v>
      </c>
      <c r="G2653">
        <v>5</v>
      </c>
      <c r="H2653" s="49">
        <v>412.87</v>
      </c>
      <c r="I2653" s="49">
        <v>4066.2660000000001</v>
      </c>
      <c r="J2653">
        <v>94.5</v>
      </c>
      <c r="M2653">
        <v>0.1123397</v>
      </c>
      <c r="N2653" s="49">
        <v>0.2268802</v>
      </c>
      <c r="O2653" s="49">
        <v>8.308538E-2</v>
      </c>
      <c r="P2653" s="49">
        <v>0.16734015999999999</v>
      </c>
      <c r="Q2653" s="49">
        <v>0.2268802</v>
      </c>
      <c r="R2653" s="49">
        <v>0.28642023999999999</v>
      </c>
      <c r="S2653" s="49">
        <v>0.37067502000000002</v>
      </c>
      <c r="T2653" s="49" t="s">
        <v>92</v>
      </c>
    </row>
    <row r="2654" spans="1:20" x14ac:dyDescent="0.25">
      <c r="A2654" s="49" t="str">
        <f t="shared" si="41"/>
        <v>41850Greater Fresno Area5_23Dually Enrolled</v>
      </c>
      <c r="B2654" s="7">
        <v>41850</v>
      </c>
      <c r="C2654">
        <v>23</v>
      </c>
      <c r="D2654" t="s">
        <v>38</v>
      </c>
      <c r="E2654">
        <v>1.9641626000000001</v>
      </c>
      <c r="F2654">
        <v>1.9394994000000001</v>
      </c>
      <c r="G2654">
        <v>5</v>
      </c>
      <c r="H2654" s="49">
        <v>412.87</v>
      </c>
      <c r="I2654" s="49">
        <v>4066.2660000000001</v>
      </c>
      <c r="J2654">
        <v>88</v>
      </c>
      <c r="M2654">
        <v>0.1123401</v>
      </c>
      <c r="N2654" s="49">
        <v>2.46632E-2</v>
      </c>
      <c r="O2654" s="49">
        <v>-0.11913213</v>
      </c>
      <c r="P2654" s="49">
        <v>-3.487705E-2</v>
      </c>
      <c r="Q2654" s="49">
        <v>2.46632E-2</v>
      </c>
      <c r="R2654" s="49">
        <v>8.4203449999999999E-2</v>
      </c>
      <c r="S2654" s="49">
        <v>0.16845853</v>
      </c>
      <c r="T2654" s="49" t="s">
        <v>92</v>
      </c>
    </row>
    <row r="2655" spans="1:20" x14ac:dyDescent="0.25">
      <c r="A2655" s="49" t="str">
        <f t="shared" si="41"/>
        <v>41850Greater Fresno Area5_20Dually Enrolled</v>
      </c>
      <c r="B2655" s="7">
        <v>41850</v>
      </c>
      <c r="C2655">
        <v>20</v>
      </c>
      <c r="D2655" t="s">
        <v>38</v>
      </c>
      <c r="E2655">
        <v>2.7285712000000002</v>
      </c>
      <c r="F2655">
        <v>2.6243986000000001</v>
      </c>
      <c r="G2655">
        <v>5</v>
      </c>
      <c r="H2655" s="49">
        <v>412.87</v>
      </c>
      <c r="I2655" s="49">
        <v>4066.2660000000001</v>
      </c>
      <c r="J2655">
        <v>99</v>
      </c>
      <c r="M2655">
        <v>0.13450290000000001</v>
      </c>
      <c r="N2655" s="49">
        <v>0.1041726</v>
      </c>
      <c r="O2655" s="49">
        <v>-6.7991109999999993E-2</v>
      </c>
      <c r="P2655" s="49">
        <v>3.2886060000000002E-2</v>
      </c>
      <c r="Q2655" s="49">
        <v>0.1041726</v>
      </c>
      <c r="R2655" s="49">
        <v>0.17545914000000001</v>
      </c>
      <c r="S2655" s="49">
        <v>0.27633630999999997</v>
      </c>
      <c r="T2655" s="49" t="s">
        <v>92</v>
      </c>
    </row>
    <row r="2656" spans="1:20" x14ac:dyDescent="0.25">
      <c r="A2656" s="49" t="str">
        <f t="shared" si="41"/>
        <v>41850Greater Fresno Area5_9Dually Enrolled</v>
      </c>
      <c r="B2656" s="7">
        <v>41850</v>
      </c>
      <c r="C2656">
        <v>9</v>
      </c>
      <c r="D2656" t="s">
        <v>38</v>
      </c>
      <c r="E2656">
        <v>1.0321053</v>
      </c>
      <c r="F2656">
        <v>1.1175729999999999</v>
      </c>
      <c r="G2656">
        <v>5</v>
      </c>
      <c r="H2656" s="49">
        <v>412.87</v>
      </c>
      <c r="I2656" s="49">
        <v>4066.2660000000001</v>
      </c>
      <c r="J2656">
        <v>80.5</v>
      </c>
      <c r="M2656">
        <v>7.4966900000000003E-2</v>
      </c>
      <c r="N2656" s="49">
        <v>-8.5467699999999994E-2</v>
      </c>
      <c r="O2656" s="49">
        <v>-0.18142533</v>
      </c>
      <c r="P2656" s="49">
        <v>-0.12520016</v>
      </c>
      <c r="Q2656" s="49">
        <v>-8.5467699999999994E-2</v>
      </c>
      <c r="R2656" s="49">
        <v>-4.5735240000000003E-2</v>
      </c>
      <c r="S2656" s="49">
        <v>1.048993E-2</v>
      </c>
      <c r="T2656" s="49" t="s">
        <v>92</v>
      </c>
    </row>
    <row r="2657" spans="1:20" x14ac:dyDescent="0.25">
      <c r="A2657" s="49" t="str">
        <f t="shared" si="41"/>
        <v>41850Greater Fresno Area5_24Dually Enrolled</v>
      </c>
      <c r="B2657" s="7">
        <v>41850</v>
      </c>
      <c r="C2657">
        <v>24</v>
      </c>
      <c r="D2657" t="s">
        <v>38</v>
      </c>
      <c r="E2657">
        <v>1.5668401000000001</v>
      </c>
      <c r="F2657">
        <v>1.6127733</v>
      </c>
      <c r="G2657">
        <v>5</v>
      </c>
      <c r="H2657" s="49">
        <v>412.87</v>
      </c>
      <c r="I2657" s="49">
        <v>4066.2660000000001</v>
      </c>
      <c r="J2657">
        <v>86.5</v>
      </c>
      <c r="M2657">
        <v>9.8741700000000002E-2</v>
      </c>
      <c r="N2657" s="49">
        <v>-4.59332E-2</v>
      </c>
      <c r="O2657" s="49">
        <v>-0.17232258</v>
      </c>
      <c r="P2657" s="49">
        <v>-9.8266300000000001E-2</v>
      </c>
      <c r="Q2657" s="49">
        <v>-4.59332E-2</v>
      </c>
      <c r="R2657" s="49">
        <v>6.3999E-3</v>
      </c>
      <c r="S2657" s="49">
        <v>8.0456180000000002E-2</v>
      </c>
      <c r="T2657" s="49" t="s">
        <v>92</v>
      </c>
    </row>
    <row r="2658" spans="1:20" x14ac:dyDescent="0.25">
      <c r="A2658" s="49" t="str">
        <f t="shared" si="41"/>
        <v>41850Greater Fresno Area5_18Dually Enrolled</v>
      </c>
      <c r="B2658" s="7">
        <v>41850</v>
      </c>
      <c r="C2658">
        <v>18</v>
      </c>
      <c r="D2658" t="s">
        <v>38</v>
      </c>
      <c r="E2658">
        <v>2.8349536</v>
      </c>
      <c r="F2658">
        <v>2.6125807999999999</v>
      </c>
      <c r="G2658">
        <v>5</v>
      </c>
      <c r="H2658" s="49">
        <v>412.87</v>
      </c>
      <c r="I2658" s="49">
        <v>4066.2660000000001</v>
      </c>
      <c r="J2658">
        <v>100</v>
      </c>
      <c r="M2658">
        <v>0.13973669999999999</v>
      </c>
      <c r="N2658" s="49">
        <v>0.22237280000000001</v>
      </c>
      <c r="O2658" s="49">
        <v>4.3509819999999998E-2</v>
      </c>
      <c r="P2658" s="49">
        <v>0.14831235000000001</v>
      </c>
      <c r="Q2658" s="49">
        <v>0.22237280000000001</v>
      </c>
      <c r="R2658" s="49">
        <v>0.29643324999999998</v>
      </c>
      <c r="S2658" s="49">
        <v>0.40123577999999999</v>
      </c>
      <c r="T2658" s="49" t="s">
        <v>92</v>
      </c>
    </row>
    <row r="2659" spans="1:20" x14ac:dyDescent="0.25">
      <c r="A2659" s="49" t="str">
        <f t="shared" si="41"/>
        <v>41850Greater Fresno Area5_1Dually Enrolled</v>
      </c>
      <c r="B2659" s="7">
        <v>41850</v>
      </c>
      <c r="C2659">
        <v>1</v>
      </c>
      <c r="D2659" t="s">
        <v>38</v>
      </c>
      <c r="E2659">
        <v>1.4880956999999999</v>
      </c>
      <c r="F2659">
        <v>1.4676524</v>
      </c>
      <c r="G2659">
        <v>5</v>
      </c>
      <c r="H2659" s="49">
        <v>412.87</v>
      </c>
      <c r="I2659" s="49">
        <v>4066.2660000000001</v>
      </c>
      <c r="J2659">
        <v>88.5</v>
      </c>
      <c r="M2659">
        <v>9.9464899999999995E-2</v>
      </c>
      <c r="N2659" s="49">
        <v>2.0443300000000001E-2</v>
      </c>
      <c r="O2659" s="49">
        <v>-0.10687177</v>
      </c>
      <c r="P2659" s="49">
        <v>-3.2273099999999999E-2</v>
      </c>
      <c r="Q2659" s="49">
        <v>2.0443300000000001E-2</v>
      </c>
      <c r="R2659" s="49">
        <v>7.3159699999999994E-2</v>
      </c>
      <c r="S2659" s="49">
        <v>0.14775837</v>
      </c>
      <c r="T2659" s="49" t="s">
        <v>92</v>
      </c>
    </row>
    <row r="2660" spans="1:20" x14ac:dyDescent="0.25">
      <c r="A2660" s="49" t="str">
        <f t="shared" si="41"/>
        <v>41850Greater Fresno Area5_19Dually Enrolled</v>
      </c>
      <c r="B2660" s="7">
        <v>41850</v>
      </c>
      <c r="C2660">
        <v>19</v>
      </c>
      <c r="D2660" t="s">
        <v>38</v>
      </c>
      <c r="E2660">
        <v>2.8353825000000001</v>
      </c>
      <c r="F2660">
        <v>2.6453323000000002</v>
      </c>
      <c r="G2660">
        <v>5</v>
      </c>
      <c r="H2660" s="49">
        <v>412.87</v>
      </c>
      <c r="I2660" s="49">
        <v>4066.2660000000001</v>
      </c>
      <c r="J2660">
        <v>100.5</v>
      </c>
      <c r="M2660">
        <v>0.14081679999999999</v>
      </c>
      <c r="N2660" s="49">
        <v>0.1900502</v>
      </c>
      <c r="O2660" s="49">
        <v>9.8046999999999995E-3</v>
      </c>
      <c r="P2660" s="49">
        <v>0.1154173</v>
      </c>
      <c r="Q2660" s="49">
        <v>0.1900502</v>
      </c>
      <c r="R2660" s="49">
        <v>0.2646831</v>
      </c>
      <c r="S2660" s="49">
        <v>0.37029570000000001</v>
      </c>
      <c r="T2660" s="49" t="s">
        <v>92</v>
      </c>
    </row>
    <row r="2661" spans="1:20" x14ac:dyDescent="0.25">
      <c r="A2661" s="49" t="str">
        <f t="shared" si="41"/>
        <v>41850Greater Fresno Area5_12Dually Enrolled</v>
      </c>
      <c r="B2661" s="7">
        <v>41850</v>
      </c>
      <c r="C2661">
        <v>12</v>
      </c>
      <c r="D2661" t="s">
        <v>38</v>
      </c>
      <c r="E2661">
        <v>1.5520225000000001</v>
      </c>
      <c r="F2661">
        <v>1.5111036</v>
      </c>
      <c r="G2661">
        <v>5</v>
      </c>
      <c r="H2661" s="49">
        <v>412.87</v>
      </c>
      <c r="I2661" s="49">
        <v>4066.2660000000001</v>
      </c>
      <c r="J2661">
        <v>92.5</v>
      </c>
      <c r="M2661">
        <v>0.1039682</v>
      </c>
      <c r="N2661" s="49">
        <v>4.0918900000000001E-2</v>
      </c>
      <c r="O2661" s="49">
        <v>-9.2160400000000003E-2</v>
      </c>
      <c r="P2661" s="49">
        <v>-1.4184250000000001E-2</v>
      </c>
      <c r="Q2661" s="49">
        <v>4.0918900000000001E-2</v>
      </c>
      <c r="R2661" s="49">
        <v>9.6022049999999998E-2</v>
      </c>
      <c r="S2661" s="49">
        <v>0.17399819999999999</v>
      </c>
      <c r="T2661" s="49" t="s">
        <v>92</v>
      </c>
    </row>
    <row r="2662" spans="1:20" x14ac:dyDescent="0.25">
      <c r="A2662" s="49" t="str">
        <f t="shared" si="41"/>
        <v>41850Greater Fresno Area5_16Dually Enrolled</v>
      </c>
      <c r="B2662" s="7">
        <v>41850</v>
      </c>
      <c r="C2662">
        <v>16</v>
      </c>
      <c r="D2662" t="s">
        <v>38</v>
      </c>
      <c r="E2662">
        <v>2.2344651999999998</v>
      </c>
      <c r="F2662">
        <v>2.3467975000000001</v>
      </c>
      <c r="G2662">
        <v>5</v>
      </c>
      <c r="H2662" s="49">
        <v>412.87</v>
      </c>
      <c r="I2662" s="49">
        <v>4066.2660000000001</v>
      </c>
      <c r="J2662">
        <v>98</v>
      </c>
      <c r="M2662">
        <v>0.1309816</v>
      </c>
      <c r="N2662" s="49">
        <v>-0.1123323</v>
      </c>
      <c r="O2662" s="49">
        <v>-0.27998875000000001</v>
      </c>
      <c r="P2662" s="49">
        <v>-0.18175255000000001</v>
      </c>
      <c r="Q2662" s="49">
        <v>-0.1123323</v>
      </c>
      <c r="R2662" s="49">
        <v>-4.291205E-2</v>
      </c>
      <c r="S2662" s="49">
        <v>5.5324150000000002E-2</v>
      </c>
      <c r="T2662" s="49" t="s">
        <v>92</v>
      </c>
    </row>
    <row r="2663" spans="1:20" x14ac:dyDescent="0.25">
      <c r="A2663" s="49" t="str">
        <f t="shared" si="41"/>
        <v>41850Greater Fresno Area5_11Dually Enrolled</v>
      </c>
      <c r="B2663" s="7">
        <v>41850</v>
      </c>
      <c r="C2663">
        <v>11</v>
      </c>
      <c r="D2663" t="s">
        <v>38</v>
      </c>
      <c r="E2663">
        <v>1.3423722</v>
      </c>
      <c r="F2663">
        <v>1.3473468</v>
      </c>
      <c r="G2663">
        <v>5</v>
      </c>
      <c r="H2663" s="49">
        <v>412.87</v>
      </c>
      <c r="I2663" s="49">
        <v>4066.2660000000001</v>
      </c>
      <c r="J2663">
        <v>90</v>
      </c>
      <c r="M2663">
        <v>0.1002855</v>
      </c>
      <c r="N2663" s="49">
        <v>-4.9746E-3</v>
      </c>
      <c r="O2663" s="49">
        <v>-0.13334003999999999</v>
      </c>
      <c r="P2663" s="49">
        <v>-5.8125910000000003E-2</v>
      </c>
      <c r="Q2663" s="49">
        <v>-4.9746E-3</v>
      </c>
      <c r="R2663" s="49">
        <v>4.8176719999999999E-2</v>
      </c>
      <c r="S2663" s="49">
        <v>0.12339084</v>
      </c>
      <c r="T2663" s="49" t="s">
        <v>92</v>
      </c>
    </row>
    <row r="2664" spans="1:20" x14ac:dyDescent="0.25">
      <c r="A2664" s="49" t="str">
        <f t="shared" si="41"/>
        <v>41850Greater Fresno Area5_7Dually Enrolled</v>
      </c>
      <c r="B2664" s="7">
        <v>41850</v>
      </c>
      <c r="C2664">
        <v>7</v>
      </c>
      <c r="D2664" t="s">
        <v>38</v>
      </c>
      <c r="E2664">
        <v>0.93004469999999995</v>
      </c>
      <c r="F2664">
        <v>0.96550585</v>
      </c>
      <c r="G2664">
        <v>5</v>
      </c>
      <c r="H2664" s="49">
        <v>412.87</v>
      </c>
      <c r="I2664" s="49">
        <v>4066.2660000000001</v>
      </c>
      <c r="J2664">
        <v>82.5</v>
      </c>
      <c r="M2664">
        <v>6.4649700000000004E-2</v>
      </c>
      <c r="N2664" s="49">
        <v>-3.5461149999999997E-2</v>
      </c>
      <c r="O2664" s="49">
        <v>-0.11821276999999999</v>
      </c>
      <c r="P2664" s="49">
        <v>-6.9725490000000001E-2</v>
      </c>
      <c r="Q2664" s="49">
        <v>-3.5461149999999997E-2</v>
      </c>
      <c r="R2664" s="49">
        <v>-1.19681E-3</v>
      </c>
      <c r="S2664" s="49">
        <v>4.7290470000000001E-2</v>
      </c>
      <c r="T2664" s="49" t="s">
        <v>92</v>
      </c>
    </row>
    <row r="2665" spans="1:20" x14ac:dyDescent="0.25">
      <c r="A2665" s="49" t="str">
        <f t="shared" si="41"/>
        <v>41850Greater Fresno Area5_21Dually Enrolled</v>
      </c>
      <c r="B2665" s="7">
        <v>41850</v>
      </c>
      <c r="C2665">
        <v>21</v>
      </c>
      <c r="D2665" t="s">
        <v>38</v>
      </c>
      <c r="E2665">
        <v>2.5714953999999999</v>
      </c>
      <c r="F2665">
        <v>2.5970537999999999</v>
      </c>
      <c r="G2665">
        <v>5</v>
      </c>
      <c r="H2665" s="49">
        <v>412.87</v>
      </c>
      <c r="I2665" s="49">
        <v>4066.2660000000001</v>
      </c>
      <c r="J2665">
        <v>95.5</v>
      </c>
      <c r="M2665">
        <v>0.13082150000000001</v>
      </c>
      <c r="N2665" s="49">
        <v>-2.5558399999999998E-2</v>
      </c>
      <c r="O2665" s="49">
        <v>-0.19300992</v>
      </c>
      <c r="P2665" s="49">
        <v>-9.4893790000000006E-2</v>
      </c>
      <c r="Q2665" s="49">
        <v>-2.5558399999999998E-2</v>
      </c>
      <c r="R2665" s="49">
        <v>4.3777000000000003E-2</v>
      </c>
      <c r="S2665" s="49">
        <v>0.14189312000000001</v>
      </c>
      <c r="T2665" s="49" t="s">
        <v>92</v>
      </c>
    </row>
    <row r="2666" spans="1:20" x14ac:dyDescent="0.25">
      <c r="A2666" s="49" t="str">
        <f t="shared" si="41"/>
        <v>41850Greater Fresno Area6+7_13Dually Enrolled</v>
      </c>
      <c r="B2666" s="7">
        <v>41850</v>
      </c>
      <c r="C2666">
        <v>13</v>
      </c>
      <c r="D2666" t="s">
        <v>38</v>
      </c>
      <c r="E2666">
        <v>1.8000274999999999</v>
      </c>
      <c r="F2666">
        <v>1.6983014999999999</v>
      </c>
      <c r="G2666" t="s">
        <v>69</v>
      </c>
      <c r="H2666" s="49">
        <v>817.68399999999997</v>
      </c>
      <c r="I2666" s="49">
        <v>4066.2660000000001</v>
      </c>
      <c r="J2666">
        <v>92</v>
      </c>
      <c r="M2666">
        <v>0.10387639999999999</v>
      </c>
      <c r="N2666" s="49">
        <v>0.101726</v>
      </c>
      <c r="O2666" s="49">
        <v>-3.1235789999999999E-2</v>
      </c>
      <c r="P2666" s="49">
        <v>4.6671509999999999E-2</v>
      </c>
      <c r="Q2666" s="49">
        <v>0.101726</v>
      </c>
      <c r="R2666" s="49">
        <v>0.15678048999999999</v>
      </c>
      <c r="S2666" s="49">
        <v>0.23468779000000001</v>
      </c>
      <c r="T2666" s="49" t="s">
        <v>92</v>
      </c>
    </row>
    <row r="2667" spans="1:20" x14ac:dyDescent="0.25">
      <c r="A2667" s="49" t="str">
        <f t="shared" si="41"/>
        <v>41850Greater Fresno Area6+7_8Dually Enrolled</v>
      </c>
      <c r="B2667" s="7">
        <v>41850</v>
      </c>
      <c r="C2667">
        <v>8</v>
      </c>
      <c r="D2667" t="s">
        <v>38</v>
      </c>
      <c r="E2667">
        <v>1.0808305</v>
      </c>
      <c r="F2667">
        <v>1.0245552</v>
      </c>
      <c r="G2667" t="s">
        <v>69</v>
      </c>
      <c r="H2667" s="49">
        <v>817.68399999999997</v>
      </c>
      <c r="I2667" s="49">
        <v>4066.2660000000001</v>
      </c>
      <c r="J2667">
        <v>82</v>
      </c>
      <c r="M2667">
        <v>6.5469899999999998E-2</v>
      </c>
      <c r="N2667" s="49">
        <v>5.62753E-2</v>
      </c>
      <c r="O2667" s="49">
        <v>-2.7526169999999999E-2</v>
      </c>
      <c r="P2667" s="49">
        <v>2.1576250000000002E-2</v>
      </c>
      <c r="Q2667" s="49">
        <v>5.62753E-2</v>
      </c>
      <c r="R2667" s="49">
        <v>9.0974349999999995E-2</v>
      </c>
      <c r="S2667" s="49">
        <v>0.14007676999999999</v>
      </c>
      <c r="T2667" s="49" t="s">
        <v>92</v>
      </c>
    </row>
    <row r="2668" spans="1:20" x14ac:dyDescent="0.25">
      <c r="A2668" s="49" t="str">
        <f t="shared" si="41"/>
        <v>41850Greater Fresno Area6+7_16Dually Enrolled</v>
      </c>
      <c r="B2668" s="7">
        <v>41850</v>
      </c>
      <c r="C2668">
        <v>16</v>
      </c>
      <c r="D2668" t="s">
        <v>38</v>
      </c>
      <c r="E2668">
        <v>2.2344651999999998</v>
      </c>
      <c r="F2668">
        <v>1.9292524</v>
      </c>
      <c r="G2668" t="s">
        <v>69</v>
      </c>
      <c r="H2668" s="49">
        <v>817.68399999999997</v>
      </c>
      <c r="I2668" s="49">
        <v>4066.2660000000001</v>
      </c>
      <c r="J2668">
        <v>98</v>
      </c>
      <c r="M2668">
        <v>0.1087627</v>
      </c>
      <c r="N2668" s="49">
        <v>0.30521280000000001</v>
      </c>
      <c r="O2668" s="49">
        <v>0.16599654</v>
      </c>
      <c r="P2668" s="49">
        <v>0.24756856999999999</v>
      </c>
      <c r="Q2668" s="49">
        <v>0.30521280000000001</v>
      </c>
      <c r="R2668" s="49">
        <v>0.36285703000000002</v>
      </c>
      <c r="S2668" s="49">
        <v>0.44442905999999999</v>
      </c>
      <c r="T2668" s="49" t="s">
        <v>92</v>
      </c>
    </row>
    <row r="2669" spans="1:20" x14ac:dyDescent="0.25">
      <c r="A2669" s="49" t="str">
        <f t="shared" si="41"/>
        <v>41850Greater Fresno Area6+7_12Dually Enrolled</v>
      </c>
      <c r="B2669" s="7">
        <v>41850</v>
      </c>
      <c r="C2669">
        <v>12</v>
      </c>
      <c r="D2669" t="s">
        <v>38</v>
      </c>
      <c r="E2669">
        <v>1.5520225000000001</v>
      </c>
      <c r="F2669">
        <v>1.5032563999999999</v>
      </c>
      <c r="G2669" t="s">
        <v>69</v>
      </c>
      <c r="H2669" s="49">
        <v>817.68399999999997</v>
      </c>
      <c r="I2669" s="49">
        <v>4066.2660000000001</v>
      </c>
      <c r="J2669">
        <v>92.5</v>
      </c>
      <c r="M2669">
        <v>9.4512600000000002E-2</v>
      </c>
      <c r="N2669" s="49">
        <v>4.87661E-2</v>
      </c>
      <c r="O2669" s="49">
        <v>-7.2210029999999994E-2</v>
      </c>
      <c r="P2669" s="49">
        <v>-1.32558E-3</v>
      </c>
      <c r="Q2669" s="49">
        <v>4.87661E-2</v>
      </c>
      <c r="R2669" s="49">
        <v>9.8857780000000006E-2</v>
      </c>
      <c r="S2669" s="49">
        <v>0.16974222999999999</v>
      </c>
      <c r="T2669" s="49" t="s">
        <v>92</v>
      </c>
    </row>
    <row r="2670" spans="1:20" x14ac:dyDescent="0.25">
      <c r="A2670" s="49" t="str">
        <f t="shared" si="41"/>
        <v>41850Greater Fresno Area6+7_2Dually Enrolled</v>
      </c>
      <c r="B2670" s="7">
        <v>41850</v>
      </c>
      <c r="C2670">
        <v>2</v>
      </c>
      <c r="D2670" t="s">
        <v>38</v>
      </c>
      <c r="E2670">
        <v>1.2419262</v>
      </c>
      <c r="F2670">
        <v>1.2547538</v>
      </c>
      <c r="G2670" t="s">
        <v>69</v>
      </c>
      <c r="H2670" s="49">
        <v>817.68399999999997</v>
      </c>
      <c r="I2670" s="49">
        <v>4066.2660000000001</v>
      </c>
      <c r="J2670">
        <v>87</v>
      </c>
      <c r="M2670">
        <v>7.2982900000000003E-2</v>
      </c>
      <c r="N2670" s="49">
        <v>-1.28276E-2</v>
      </c>
      <c r="O2670" s="49">
        <v>-0.10624570999999999</v>
      </c>
      <c r="P2670" s="49">
        <v>-5.1508539999999998E-2</v>
      </c>
      <c r="Q2670" s="49">
        <v>-1.28276E-2</v>
      </c>
      <c r="R2670" s="49">
        <v>2.5853339999999999E-2</v>
      </c>
      <c r="S2670" s="49">
        <v>8.0590510000000004E-2</v>
      </c>
      <c r="T2670" s="49" t="s">
        <v>92</v>
      </c>
    </row>
    <row r="2671" spans="1:20" x14ac:dyDescent="0.25">
      <c r="A2671" s="49" t="str">
        <f t="shared" si="41"/>
        <v>41850Greater Fresno Area6+7_21Dually Enrolled</v>
      </c>
      <c r="B2671" s="7">
        <v>41850</v>
      </c>
      <c r="C2671">
        <v>21</v>
      </c>
      <c r="D2671" t="s">
        <v>38</v>
      </c>
      <c r="E2671">
        <v>2.5714953999999999</v>
      </c>
      <c r="F2671">
        <v>2.7694443999999998</v>
      </c>
      <c r="G2671" t="s">
        <v>69</v>
      </c>
      <c r="H2671" s="49">
        <v>817.68399999999997</v>
      </c>
      <c r="I2671" s="49">
        <v>4066.2660000000001</v>
      </c>
      <c r="J2671">
        <v>95.5</v>
      </c>
      <c r="M2671">
        <v>0.115969</v>
      </c>
      <c r="N2671" s="49">
        <v>-0.19794900000000001</v>
      </c>
      <c r="O2671" s="49">
        <v>-0.34638932</v>
      </c>
      <c r="P2671" s="49">
        <v>-0.25941257000000001</v>
      </c>
      <c r="Q2671" s="49">
        <v>-0.19794900000000001</v>
      </c>
      <c r="R2671" s="49">
        <v>-0.13648542999999999</v>
      </c>
      <c r="S2671" s="49">
        <v>-4.9508679999999999E-2</v>
      </c>
      <c r="T2671" s="49" t="s">
        <v>92</v>
      </c>
    </row>
    <row r="2672" spans="1:20" x14ac:dyDescent="0.25">
      <c r="A2672" s="49" t="str">
        <f t="shared" si="41"/>
        <v>41850Greater Fresno Area6+7_23Dually Enrolled</v>
      </c>
      <c r="B2672" s="7">
        <v>41850</v>
      </c>
      <c r="C2672">
        <v>23</v>
      </c>
      <c r="D2672" t="s">
        <v>38</v>
      </c>
      <c r="E2672">
        <v>1.9641626000000001</v>
      </c>
      <c r="F2672">
        <v>2.0230356999999999</v>
      </c>
      <c r="G2672" t="s">
        <v>69</v>
      </c>
      <c r="H2672" s="49">
        <v>817.68399999999997</v>
      </c>
      <c r="I2672" s="49">
        <v>4066.2660000000001</v>
      </c>
      <c r="J2672">
        <v>88</v>
      </c>
      <c r="M2672">
        <v>0.1001394</v>
      </c>
      <c r="N2672" s="49">
        <v>-5.8873099999999998E-2</v>
      </c>
      <c r="O2672" s="49">
        <v>-0.18705152999999999</v>
      </c>
      <c r="P2672" s="49">
        <v>-0.11194698</v>
      </c>
      <c r="Q2672" s="49">
        <v>-5.8873099999999998E-2</v>
      </c>
      <c r="R2672" s="49">
        <v>-5.7992199999999999E-3</v>
      </c>
      <c r="S2672" s="49">
        <v>6.9305329999999998E-2</v>
      </c>
      <c r="T2672" s="49" t="s">
        <v>92</v>
      </c>
    </row>
    <row r="2673" spans="1:20" x14ac:dyDescent="0.25">
      <c r="A2673" s="49" t="str">
        <f t="shared" si="41"/>
        <v>41850Greater Fresno Area6+7_5Dually Enrolled</v>
      </c>
      <c r="B2673" s="7">
        <v>41850</v>
      </c>
      <c r="C2673">
        <v>5</v>
      </c>
      <c r="D2673" t="s">
        <v>38</v>
      </c>
      <c r="E2673">
        <v>0.96894437</v>
      </c>
      <c r="F2673">
        <v>0.92867095</v>
      </c>
      <c r="G2673" t="s">
        <v>69</v>
      </c>
      <c r="H2673" s="49">
        <v>817.68399999999997</v>
      </c>
      <c r="I2673" s="49">
        <v>4066.2660000000001</v>
      </c>
      <c r="J2673">
        <v>82.5</v>
      </c>
      <c r="M2673">
        <v>5.3795200000000001E-2</v>
      </c>
      <c r="N2673" s="49">
        <v>4.0273419999999997E-2</v>
      </c>
      <c r="O2673" s="49">
        <v>-2.8584439999999999E-2</v>
      </c>
      <c r="P2673" s="49">
        <v>1.176196E-2</v>
      </c>
      <c r="Q2673" s="49">
        <v>4.0273419999999997E-2</v>
      </c>
      <c r="R2673" s="49">
        <v>6.8784880000000007E-2</v>
      </c>
      <c r="S2673" s="49">
        <v>0.10913128</v>
      </c>
      <c r="T2673" s="49" t="s">
        <v>92</v>
      </c>
    </row>
    <row r="2674" spans="1:20" x14ac:dyDescent="0.25">
      <c r="A2674" s="49" t="str">
        <f t="shared" si="41"/>
        <v>41850Greater Fresno Area6+7_22Dually Enrolled</v>
      </c>
      <c r="B2674" s="7">
        <v>41850</v>
      </c>
      <c r="C2674">
        <v>22</v>
      </c>
      <c r="D2674" t="s">
        <v>38</v>
      </c>
      <c r="E2674">
        <v>2.3146287999999999</v>
      </c>
      <c r="F2674">
        <v>2.4813158999999998</v>
      </c>
      <c r="G2674" t="s">
        <v>69</v>
      </c>
      <c r="H2674" s="49">
        <v>817.68399999999997</v>
      </c>
      <c r="I2674" s="49">
        <v>4066.2660000000001</v>
      </c>
      <c r="J2674">
        <v>90.5</v>
      </c>
      <c r="M2674">
        <v>0.1083108</v>
      </c>
      <c r="N2674" s="49">
        <v>-0.1666871</v>
      </c>
      <c r="O2674" s="49">
        <v>-0.30532492</v>
      </c>
      <c r="P2674" s="49">
        <v>-0.22409182</v>
      </c>
      <c r="Q2674" s="49">
        <v>-0.1666871</v>
      </c>
      <c r="R2674" s="49">
        <v>-0.10928238</v>
      </c>
      <c r="S2674" s="49">
        <v>-2.8049279999999999E-2</v>
      </c>
      <c r="T2674" s="49" t="s">
        <v>92</v>
      </c>
    </row>
    <row r="2675" spans="1:20" x14ac:dyDescent="0.25">
      <c r="A2675" s="49" t="str">
        <f t="shared" si="41"/>
        <v>41850Greater Fresno Area6+7_6Dually Enrolled</v>
      </c>
      <c r="B2675" s="7">
        <v>41850</v>
      </c>
      <c r="C2675">
        <v>6</v>
      </c>
      <c r="D2675" t="s">
        <v>38</v>
      </c>
      <c r="E2675">
        <v>0.90459204999999998</v>
      </c>
      <c r="F2675">
        <v>0.92383678999999996</v>
      </c>
      <c r="G2675" t="s">
        <v>69</v>
      </c>
      <c r="H2675" s="49">
        <v>817.68399999999997</v>
      </c>
      <c r="I2675" s="49">
        <v>4066.2660000000001</v>
      </c>
      <c r="J2675">
        <v>82.5</v>
      </c>
      <c r="M2675">
        <v>5.4508599999999997E-2</v>
      </c>
      <c r="N2675" s="49">
        <v>-1.924474E-2</v>
      </c>
      <c r="O2675" s="49">
        <v>-8.9015750000000005E-2</v>
      </c>
      <c r="P2675" s="49">
        <v>-4.8134299999999998E-2</v>
      </c>
      <c r="Q2675" s="49">
        <v>-1.924474E-2</v>
      </c>
      <c r="R2675" s="49">
        <v>9.6448200000000001E-3</v>
      </c>
      <c r="S2675" s="49">
        <v>5.0526269999999998E-2</v>
      </c>
      <c r="T2675" s="49" t="s">
        <v>92</v>
      </c>
    </row>
    <row r="2676" spans="1:20" x14ac:dyDescent="0.25">
      <c r="A2676" s="49" t="str">
        <f t="shared" si="41"/>
        <v>41850Greater Fresno Area6+7_19Dually Enrolled</v>
      </c>
      <c r="B2676" s="7">
        <v>41850</v>
      </c>
      <c r="C2676">
        <v>19</v>
      </c>
      <c r="D2676" t="s">
        <v>38</v>
      </c>
      <c r="E2676">
        <v>2.8353825000000001</v>
      </c>
      <c r="F2676">
        <v>3.0667257000000001</v>
      </c>
      <c r="G2676" t="s">
        <v>69</v>
      </c>
      <c r="H2676" s="49">
        <v>817.68399999999997</v>
      </c>
      <c r="I2676" s="49">
        <v>4066.2660000000001</v>
      </c>
      <c r="J2676">
        <v>100.5</v>
      </c>
      <c r="M2676">
        <v>0.1270772</v>
      </c>
      <c r="N2676" s="49">
        <v>-0.2313432</v>
      </c>
      <c r="O2676" s="49">
        <v>-0.39400202000000001</v>
      </c>
      <c r="P2676" s="49">
        <v>-0.29869412000000001</v>
      </c>
      <c r="Q2676" s="49">
        <v>-0.2313432</v>
      </c>
      <c r="R2676" s="49">
        <v>-0.16399227999999999</v>
      </c>
      <c r="S2676" s="49">
        <v>-6.8684380000000003E-2</v>
      </c>
      <c r="T2676" s="49" t="s">
        <v>92</v>
      </c>
    </row>
    <row r="2677" spans="1:20" x14ac:dyDescent="0.25">
      <c r="A2677" s="49" t="str">
        <f t="shared" si="41"/>
        <v>41850Greater Fresno Area6+7_17Dually Enrolled</v>
      </c>
      <c r="B2677" s="7">
        <v>41850</v>
      </c>
      <c r="C2677">
        <v>17</v>
      </c>
      <c r="D2677" t="s">
        <v>38</v>
      </c>
      <c r="E2677">
        <v>2.5635290999999998</v>
      </c>
      <c r="F2677">
        <v>2.1397718000000001</v>
      </c>
      <c r="G2677" t="s">
        <v>69</v>
      </c>
      <c r="H2677" s="49">
        <v>817.68399999999997</v>
      </c>
      <c r="I2677" s="49">
        <v>4066.2660000000001</v>
      </c>
      <c r="J2677">
        <v>99.5</v>
      </c>
      <c r="M2677">
        <v>0.11507050000000001</v>
      </c>
      <c r="N2677" s="49">
        <v>0.4237573</v>
      </c>
      <c r="O2677" s="49">
        <v>0.27646705999999999</v>
      </c>
      <c r="P2677" s="49">
        <v>0.36276993000000002</v>
      </c>
      <c r="Q2677" s="49">
        <v>0.4237573</v>
      </c>
      <c r="R2677" s="49">
        <v>0.48474465999999999</v>
      </c>
      <c r="S2677" s="49">
        <v>0.57104754000000002</v>
      </c>
      <c r="T2677" s="49" t="s">
        <v>92</v>
      </c>
    </row>
    <row r="2678" spans="1:20" x14ac:dyDescent="0.25">
      <c r="A2678" s="49" t="str">
        <f t="shared" si="41"/>
        <v>41850Greater Fresno Area6+7_10Dually Enrolled</v>
      </c>
      <c r="B2678" s="7">
        <v>41850</v>
      </c>
      <c r="C2678">
        <v>10</v>
      </c>
      <c r="D2678" t="s">
        <v>38</v>
      </c>
      <c r="E2678">
        <v>1.1064228</v>
      </c>
      <c r="F2678">
        <v>1.1788632999999999</v>
      </c>
      <c r="G2678" t="s">
        <v>69</v>
      </c>
      <c r="H2678" s="49">
        <v>817.68399999999997</v>
      </c>
      <c r="I2678" s="49">
        <v>4066.2660000000001</v>
      </c>
      <c r="J2678">
        <v>86</v>
      </c>
      <c r="M2678">
        <v>7.3591000000000004E-2</v>
      </c>
      <c r="N2678" s="49">
        <v>-7.2440500000000005E-2</v>
      </c>
      <c r="O2678" s="49">
        <v>-0.16663697999999999</v>
      </c>
      <c r="P2678" s="49">
        <v>-0.11144373</v>
      </c>
      <c r="Q2678" s="49">
        <v>-7.2440500000000005E-2</v>
      </c>
      <c r="R2678" s="49">
        <v>-3.3437269999999998E-2</v>
      </c>
      <c r="S2678" s="49">
        <v>2.1755980000000001E-2</v>
      </c>
      <c r="T2678" s="49" t="s">
        <v>92</v>
      </c>
    </row>
    <row r="2679" spans="1:20" x14ac:dyDescent="0.25">
      <c r="A2679" s="49" t="str">
        <f t="shared" si="41"/>
        <v>41850Greater Fresno Area6+7_20Dually Enrolled</v>
      </c>
      <c r="B2679" s="7">
        <v>41850</v>
      </c>
      <c r="C2679">
        <v>20</v>
      </c>
      <c r="D2679" t="s">
        <v>38</v>
      </c>
      <c r="E2679">
        <v>2.7285712000000002</v>
      </c>
      <c r="F2679">
        <v>3.0580451000000002</v>
      </c>
      <c r="G2679" t="s">
        <v>69</v>
      </c>
      <c r="H2679" s="49">
        <v>817.68399999999997</v>
      </c>
      <c r="I2679" s="49">
        <v>4066.2660000000001</v>
      </c>
      <c r="J2679">
        <v>99</v>
      </c>
      <c r="M2679">
        <v>0.124144</v>
      </c>
      <c r="N2679" s="49">
        <v>-0.32947389999999999</v>
      </c>
      <c r="O2679" s="49">
        <v>-0.48837821999999997</v>
      </c>
      <c r="P2679" s="49">
        <v>-0.39527022000000001</v>
      </c>
      <c r="Q2679" s="49">
        <v>-0.32947389999999999</v>
      </c>
      <c r="R2679" s="49">
        <v>-0.26367758000000002</v>
      </c>
      <c r="S2679" s="49">
        <v>-0.17056958</v>
      </c>
      <c r="T2679" s="49" t="s">
        <v>92</v>
      </c>
    </row>
    <row r="2680" spans="1:20" x14ac:dyDescent="0.25">
      <c r="A2680" s="49" t="str">
        <f t="shared" si="41"/>
        <v>41850Greater Fresno Area6+7_18Dually Enrolled</v>
      </c>
      <c r="B2680" s="7">
        <v>41850</v>
      </c>
      <c r="C2680">
        <v>18</v>
      </c>
      <c r="D2680" t="s">
        <v>38</v>
      </c>
      <c r="E2680">
        <v>2.8349536</v>
      </c>
      <c r="F2680">
        <v>2.2859115999999999</v>
      </c>
      <c r="G2680" t="s">
        <v>69</v>
      </c>
      <c r="H2680" s="49">
        <v>817.68399999999997</v>
      </c>
      <c r="I2680" s="49">
        <v>4066.2660000000001</v>
      </c>
      <c r="J2680">
        <v>100</v>
      </c>
      <c r="M2680">
        <v>0.1194552</v>
      </c>
      <c r="N2680" s="49">
        <v>0.54904200000000003</v>
      </c>
      <c r="O2680" s="49">
        <v>0.39613934000000001</v>
      </c>
      <c r="P2680" s="49">
        <v>0.48573073999999999</v>
      </c>
      <c r="Q2680" s="49">
        <v>0.54904200000000003</v>
      </c>
      <c r="R2680" s="49">
        <v>0.61235326000000001</v>
      </c>
      <c r="S2680" s="49">
        <v>0.70194466</v>
      </c>
      <c r="T2680" s="49" t="s">
        <v>92</v>
      </c>
    </row>
    <row r="2681" spans="1:20" x14ac:dyDescent="0.25">
      <c r="A2681" s="49" t="str">
        <f t="shared" si="41"/>
        <v>41850Greater Fresno Area6+7_1Dually Enrolled</v>
      </c>
      <c r="B2681" s="7">
        <v>41850</v>
      </c>
      <c r="C2681">
        <v>1</v>
      </c>
      <c r="D2681" t="s">
        <v>38</v>
      </c>
      <c r="E2681">
        <v>1.4880956999999999</v>
      </c>
      <c r="F2681">
        <v>1.4703911000000001</v>
      </c>
      <c r="G2681" t="s">
        <v>69</v>
      </c>
      <c r="H2681" s="49">
        <v>817.68399999999997</v>
      </c>
      <c r="I2681" s="49">
        <v>4066.2660000000001</v>
      </c>
      <c r="J2681">
        <v>88.5</v>
      </c>
      <c r="M2681">
        <v>8.294E-2</v>
      </c>
      <c r="N2681" s="49">
        <v>1.7704600000000001E-2</v>
      </c>
      <c r="O2681" s="49">
        <v>-8.8458599999999998E-2</v>
      </c>
      <c r="P2681" s="49">
        <v>-2.6253599999999998E-2</v>
      </c>
      <c r="Q2681" s="49">
        <v>1.7704600000000001E-2</v>
      </c>
      <c r="R2681" s="49">
        <v>6.1662799999999997E-2</v>
      </c>
      <c r="S2681" s="49">
        <v>0.1238678</v>
      </c>
      <c r="T2681" s="49" t="s">
        <v>92</v>
      </c>
    </row>
    <row r="2682" spans="1:20" x14ac:dyDescent="0.25">
      <c r="A2682" s="49" t="str">
        <f t="shared" si="41"/>
        <v>41850Greater Fresno Area6+7_3Dually Enrolled</v>
      </c>
      <c r="B2682" s="7">
        <v>41850</v>
      </c>
      <c r="C2682">
        <v>3</v>
      </c>
      <c r="D2682" t="s">
        <v>38</v>
      </c>
      <c r="E2682">
        <v>1.0991404</v>
      </c>
      <c r="F2682">
        <v>1.0656241</v>
      </c>
      <c r="G2682" t="s">
        <v>69</v>
      </c>
      <c r="H2682" s="49">
        <v>817.68399999999997</v>
      </c>
      <c r="I2682" s="49">
        <v>4066.2660000000001</v>
      </c>
      <c r="J2682">
        <v>86</v>
      </c>
      <c r="M2682">
        <v>6.6029299999999999E-2</v>
      </c>
      <c r="N2682" s="49">
        <v>3.3516299999999999E-2</v>
      </c>
      <c r="O2682" s="49">
        <v>-5.1001199999999997E-2</v>
      </c>
      <c r="P2682" s="49">
        <v>-1.47923E-3</v>
      </c>
      <c r="Q2682" s="49">
        <v>3.3516299999999999E-2</v>
      </c>
      <c r="R2682" s="49">
        <v>6.8511829999999996E-2</v>
      </c>
      <c r="S2682" s="49">
        <v>0.11803379999999999</v>
      </c>
      <c r="T2682" s="49" t="s">
        <v>92</v>
      </c>
    </row>
    <row r="2683" spans="1:20" x14ac:dyDescent="0.25">
      <c r="A2683" s="49" t="str">
        <f t="shared" si="41"/>
        <v>41850Greater Fresno Area6+7_4Dually Enrolled</v>
      </c>
      <c r="B2683" s="7">
        <v>41850</v>
      </c>
      <c r="C2683">
        <v>4</v>
      </c>
      <c r="D2683" t="s">
        <v>38</v>
      </c>
      <c r="E2683">
        <v>1.0134964</v>
      </c>
      <c r="F2683">
        <v>0.97972725000000005</v>
      </c>
      <c r="G2683" t="s">
        <v>69</v>
      </c>
      <c r="H2683" s="49">
        <v>817.68399999999997</v>
      </c>
      <c r="I2683" s="49">
        <v>4066.2660000000001</v>
      </c>
      <c r="J2683">
        <v>84.5</v>
      </c>
      <c r="M2683">
        <v>5.9459999999999999E-2</v>
      </c>
      <c r="N2683" s="49">
        <v>3.3769149999999998E-2</v>
      </c>
      <c r="O2683" s="49">
        <v>-4.233965E-2</v>
      </c>
      <c r="P2683" s="49">
        <v>2.2553500000000001E-3</v>
      </c>
      <c r="Q2683" s="49">
        <v>3.3769149999999998E-2</v>
      </c>
      <c r="R2683" s="49">
        <v>6.5282950000000006E-2</v>
      </c>
      <c r="S2683" s="49">
        <v>0.10987795</v>
      </c>
      <c r="T2683" s="49" t="s">
        <v>92</v>
      </c>
    </row>
    <row r="2684" spans="1:20" x14ac:dyDescent="0.25">
      <c r="A2684" s="49" t="str">
        <f t="shared" si="41"/>
        <v>41850Greater Fresno Area6+7_11Dually Enrolled</v>
      </c>
      <c r="B2684" s="7">
        <v>41850</v>
      </c>
      <c r="C2684">
        <v>11</v>
      </c>
      <c r="D2684" t="s">
        <v>38</v>
      </c>
      <c r="E2684">
        <v>1.3423722</v>
      </c>
      <c r="F2684">
        <v>1.3262288</v>
      </c>
      <c r="G2684" t="s">
        <v>69</v>
      </c>
      <c r="H2684" s="49">
        <v>817.68399999999997</v>
      </c>
      <c r="I2684" s="49">
        <v>4066.2660000000001</v>
      </c>
      <c r="J2684">
        <v>90</v>
      </c>
      <c r="M2684">
        <v>8.7380799999999995E-2</v>
      </c>
      <c r="N2684" s="49">
        <v>1.6143399999999999E-2</v>
      </c>
      <c r="O2684" s="49">
        <v>-9.5704020000000001E-2</v>
      </c>
      <c r="P2684" s="49">
        <v>-3.0168420000000001E-2</v>
      </c>
      <c r="Q2684" s="49">
        <v>1.6143399999999999E-2</v>
      </c>
      <c r="R2684" s="49">
        <v>6.2455219999999999E-2</v>
      </c>
      <c r="S2684" s="49">
        <v>0.12799082000000001</v>
      </c>
      <c r="T2684" s="49" t="s">
        <v>92</v>
      </c>
    </row>
    <row r="2685" spans="1:20" x14ac:dyDescent="0.25">
      <c r="A2685" s="49" t="str">
        <f t="shared" si="41"/>
        <v>41850Greater Fresno Area6+7_15Dually Enrolled</v>
      </c>
      <c r="B2685" s="7">
        <v>41850</v>
      </c>
      <c r="C2685">
        <v>15</v>
      </c>
      <c r="D2685" t="s">
        <v>38</v>
      </c>
      <c r="E2685">
        <v>1.9994702</v>
      </c>
      <c r="F2685">
        <v>1.9102166</v>
      </c>
      <c r="G2685" t="s">
        <v>69</v>
      </c>
      <c r="H2685" s="49">
        <v>817.68399999999997</v>
      </c>
      <c r="I2685" s="49">
        <v>4066.2660000000001</v>
      </c>
      <c r="J2685">
        <v>94.5</v>
      </c>
      <c r="M2685">
        <v>0.1053857</v>
      </c>
      <c r="N2685" s="49">
        <v>8.9253600000000002E-2</v>
      </c>
      <c r="O2685" s="49">
        <v>-4.5640100000000003E-2</v>
      </c>
      <c r="P2685" s="49">
        <v>3.3399180000000001E-2</v>
      </c>
      <c r="Q2685" s="49">
        <v>8.9253600000000002E-2</v>
      </c>
      <c r="R2685" s="49">
        <v>0.14510802</v>
      </c>
      <c r="S2685" s="49">
        <v>0.22414729999999999</v>
      </c>
      <c r="T2685" s="49" t="s">
        <v>92</v>
      </c>
    </row>
    <row r="2686" spans="1:20" x14ac:dyDescent="0.25">
      <c r="A2686" s="49" t="str">
        <f t="shared" si="41"/>
        <v>41850Greater Fresno Area6+7_24Dually Enrolled</v>
      </c>
      <c r="B2686" s="7">
        <v>41850</v>
      </c>
      <c r="C2686">
        <v>24</v>
      </c>
      <c r="D2686" t="s">
        <v>38</v>
      </c>
      <c r="E2686">
        <v>1.5668401000000001</v>
      </c>
      <c r="F2686">
        <v>1.6045046999999999</v>
      </c>
      <c r="G2686" t="s">
        <v>69</v>
      </c>
      <c r="H2686" s="49">
        <v>817.68399999999997</v>
      </c>
      <c r="I2686" s="49">
        <v>4066.2660000000001</v>
      </c>
      <c r="J2686">
        <v>86.5</v>
      </c>
      <c r="M2686">
        <v>8.3666199999999996E-2</v>
      </c>
      <c r="N2686" s="49">
        <v>-3.7664599999999999E-2</v>
      </c>
      <c r="O2686" s="49">
        <v>-0.14475734000000001</v>
      </c>
      <c r="P2686" s="49">
        <v>-8.2007689999999994E-2</v>
      </c>
      <c r="Q2686" s="49">
        <v>-3.7664599999999999E-2</v>
      </c>
      <c r="R2686" s="49">
        <v>6.6784899999999996E-3</v>
      </c>
      <c r="S2686" s="49">
        <v>6.9428139999999999E-2</v>
      </c>
      <c r="T2686" s="49" t="s">
        <v>92</v>
      </c>
    </row>
    <row r="2687" spans="1:20" x14ac:dyDescent="0.25">
      <c r="A2687" s="49" t="str">
        <f t="shared" si="41"/>
        <v>41850Greater Fresno Area6+7_7Dually Enrolled</v>
      </c>
      <c r="B2687" s="7">
        <v>41850</v>
      </c>
      <c r="C2687">
        <v>7</v>
      </c>
      <c r="D2687" t="s">
        <v>38</v>
      </c>
      <c r="E2687">
        <v>0.93004469999999995</v>
      </c>
      <c r="F2687">
        <v>0.9997935</v>
      </c>
      <c r="G2687" t="s">
        <v>69</v>
      </c>
      <c r="H2687" s="49">
        <v>817.68399999999997</v>
      </c>
      <c r="I2687" s="49">
        <v>4066.2660000000001</v>
      </c>
      <c r="J2687">
        <v>82.5</v>
      </c>
      <c r="M2687">
        <v>5.8863800000000001E-2</v>
      </c>
      <c r="N2687" s="49">
        <v>-6.97488E-2</v>
      </c>
      <c r="O2687" s="49">
        <v>-0.14509446000000001</v>
      </c>
      <c r="P2687" s="49">
        <v>-0.10094661000000001</v>
      </c>
      <c r="Q2687" s="49">
        <v>-6.97488E-2</v>
      </c>
      <c r="R2687" s="49">
        <v>-3.855099E-2</v>
      </c>
      <c r="S2687" s="49">
        <v>5.5968600000000004E-3</v>
      </c>
      <c r="T2687" s="49" t="s">
        <v>92</v>
      </c>
    </row>
    <row r="2688" spans="1:20" x14ac:dyDescent="0.25">
      <c r="A2688" s="49" t="str">
        <f t="shared" si="41"/>
        <v>41850Greater Fresno Area6+7_9Dually Enrolled</v>
      </c>
      <c r="B2688" s="7">
        <v>41850</v>
      </c>
      <c r="C2688">
        <v>9</v>
      </c>
      <c r="D2688" t="s">
        <v>38</v>
      </c>
      <c r="E2688">
        <v>1.0321053</v>
      </c>
      <c r="F2688">
        <v>1.0936957</v>
      </c>
      <c r="G2688" t="s">
        <v>69</v>
      </c>
      <c r="H2688" s="49">
        <v>817.68399999999997</v>
      </c>
      <c r="I2688" s="49">
        <v>4066.2660000000001</v>
      </c>
      <c r="J2688">
        <v>80.5</v>
      </c>
      <c r="M2688">
        <v>6.4942899999999998E-2</v>
      </c>
      <c r="N2688" s="49">
        <v>-6.1590399999999997E-2</v>
      </c>
      <c r="O2688" s="49">
        <v>-0.14471730999999999</v>
      </c>
      <c r="P2688" s="49">
        <v>-9.6010139999999994E-2</v>
      </c>
      <c r="Q2688" s="49">
        <v>-6.1590399999999997E-2</v>
      </c>
      <c r="R2688" s="49">
        <v>-2.7170659999999999E-2</v>
      </c>
      <c r="S2688" s="49">
        <v>2.1536509999999998E-2</v>
      </c>
      <c r="T2688" s="49" t="s">
        <v>92</v>
      </c>
    </row>
    <row r="2689" spans="1:20" x14ac:dyDescent="0.25">
      <c r="A2689" s="49" t="str">
        <f t="shared" si="41"/>
        <v>41850Greater Fresno Area6+7_14Dually Enrolled</v>
      </c>
      <c r="B2689" s="7">
        <v>41850</v>
      </c>
      <c r="C2689">
        <v>14</v>
      </c>
      <c r="D2689" t="s">
        <v>38</v>
      </c>
      <c r="E2689">
        <v>1.9183222</v>
      </c>
      <c r="F2689">
        <v>1.8957214</v>
      </c>
      <c r="G2689" t="s">
        <v>69</v>
      </c>
      <c r="H2689" s="49">
        <v>817.68399999999997</v>
      </c>
      <c r="I2689" s="49">
        <v>4066.2660000000001</v>
      </c>
      <c r="J2689">
        <v>92.5</v>
      </c>
      <c r="M2689">
        <v>0.10774599999999999</v>
      </c>
      <c r="N2689" s="49">
        <v>2.2600800000000001E-2</v>
      </c>
      <c r="O2689" s="49">
        <v>-0.11531408</v>
      </c>
      <c r="P2689" s="49">
        <v>-3.450458E-2</v>
      </c>
      <c r="Q2689" s="49">
        <v>2.2600800000000001E-2</v>
      </c>
      <c r="R2689" s="49">
        <v>7.9706180000000001E-2</v>
      </c>
      <c r="S2689" s="49">
        <v>0.16051567999999999</v>
      </c>
      <c r="T2689" s="49" t="s">
        <v>92</v>
      </c>
    </row>
    <row r="2690" spans="1:20" x14ac:dyDescent="0.25">
      <c r="A2690" s="49" t="str">
        <f t="shared" si="41"/>
        <v>41850Greater Fresno Area8_8Dually Enrolled</v>
      </c>
      <c r="B2690" s="7">
        <v>41850</v>
      </c>
      <c r="C2690">
        <v>8</v>
      </c>
      <c r="D2690" t="s">
        <v>38</v>
      </c>
      <c r="E2690">
        <v>1.0808305</v>
      </c>
      <c r="F2690">
        <v>1.0412969000000001</v>
      </c>
      <c r="G2690">
        <v>8</v>
      </c>
      <c r="H2690" s="49">
        <v>403.80700000000002</v>
      </c>
      <c r="I2690" s="49">
        <v>4066.2660000000001</v>
      </c>
      <c r="J2690">
        <v>82</v>
      </c>
      <c r="M2690">
        <v>7.4554700000000002E-2</v>
      </c>
      <c r="N2690" s="49">
        <v>3.9533600000000002E-2</v>
      </c>
      <c r="O2690" s="49">
        <v>-5.5896420000000002E-2</v>
      </c>
      <c r="P2690" s="49">
        <v>1.961E-5</v>
      </c>
      <c r="Q2690" s="49">
        <v>3.9533600000000002E-2</v>
      </c>
      <c r="R2690" s="49">
        <v>7.9047590000000001E-2</v>
      </c>
      <c r="S2690" s="49">
        <v>0.13496362000000001</v>
      </c>
      <c r="T2690" s="49" t="s">
        <v>92</v>
      </c>
    </row>
    <row r="2691" spans="1:20" x14ac:dyDescent="0.25">
      <c r="A2691" s="49" t="str">
        <f t="shared" ref="A2691:A2754" si="42">CONCATENATE(B2691,D2691,G2691,"_",C2691,T2691)</f>
        <v>41850Greater Fresno Area8_13Dually Enrolled</v>
      </c>
      <c r="B2691" s="7">
        <v>41850</v>
      </c>
      <c r="C2691">
        <v>13</v>
      </c>
      <c r="D2691" t="s">
        <v>38</v>
      </c>
      <c r="E2691">
        <v>1.8000274999999999</v>
      </c>
      <c r="F2691">
        <v>1.55707</v>
      </c>
      <c r="G2691">
        <v>8</v>
      </c>
      <c r="H2691" s="49">
        <v>403.80700000000002</v>
      </c>
      <c r="I2691" s="49">
        <v>4066.2660000000001</v>
      </c>
      <c r="J2691">
        <v>92</v>
      </c>
      <c r="M2691">
        <v>0.1132485</v>
      </c>
      <c r="N2691" s="49">
        <v>0.24295749999999999</v>
      </c>
      <c r="O2691" s="49">
        <v>9.7999420000000004E-2</v>
      </c>
      <c r="P2691" s="49">
        <v>0.18293578999999999</v>
      </c>
      <c r="Q2691" s="49">
        <v>0.24295749999999999</v>
      </c>
      <c r="R2691" s="49">
        <v>0.3029792</v>
      </c>
      <c r="S2691" s="49">
        <v>0.38791557999999998</v>
      </c>
      <c r="T2691" s="49" t="s">
        <v>92</v>
      </c>
    </row>
    <row r="2692" spans="1:20" x14ac:dyDescent="0.25">
      <c r="A2692" s="49" t="str">
        <f t="shared" si="42"/>
        <v>41850Greater Fresno Area8_6Dually Enrolled</v>
      </c>
      <c r="B2692" s="7">
        <v>41850</v>
      </c>
      <c r="C2692">
        <v>6</v>
      </c>
      <c r="D2692" t="s">
        <v>38</v>
      </c>
      <c r="E2692">
        <v>0.90459204999999998</v>
      </c>
      <c r="F2692">
        <v>0.93759314000000005</v>
      </c>
      <c r="G2692">
        <v>8</v>
      </c>
      <c r="H2692" s="49">
        <v>403.80700000000002</v>
      </c>
      <c r="I2692" s="49">
        <v>4066.2660000000001</v>
      </c>
      <c r="J2692">
        <v>82.5</v>
      </c>
      <c r="M2692">
        <v>6.4124500000000001E-2</v>
      </c>
      <c r="N2692" s="49">
        <v>-3.3001089999999997E-2</v>
      </c>
      <c r="O2692" s="49">
        <v>-0.11508045</v>
      </c>
      <c r="P2692" s="49">
        <v>-6.6987080000000004E-2</v>
      </c>
      <c r="Q2692" s="49">
        <v>-3.3001089999999997E-2</v>
      </c>
      <c r="R2692" s="49">
        <v>9.8488999999999998E-4</v>
      </c>
      <c r="S2692" s="49">
        <v>4.907827E-2</v>
      </c>
      <c r="T2692" s="49" t="s">
        <v>92</v>
      </c>
    </row>
    <row r="2693" spans="1:20" x14ac:dyDescent="0.25">
      <c r="A2693" s="49" t="str">
        <f t="shared" si="42"/>
        <v>41850Greater Fresno Area8_20Dually Enrolled</v>
      </c>
      <c r="B2693" s="7">
        <v>41850</v>
      </c>
      <c r="C2693">
        <v>20</v>
      </c>
      <c r="D2693" t="s">
        <v>38</v>
      </c>
      <c r="E2693">
        <v>2.7285712000000002</v>
      </c>
      <c r="F2693">
        <v>2.9437253999999999</v>
      </c>
      <c r="G2693">
        <v>8</v>
      </c>
      <c r="H2693" s="49">
        <v>403.80700000000002</v>
      </c>
      <c r="I2693" s="49">
        <v>4066.2660000000001</v>
      </c>
      <c r="J2693">
        <v>99</v>
      </c>
      <c r="M2693">
        <v>0.14119809999999999</v>
      </c>
      <c r="N2693" s="49">
        <v>-0.21515419999999999</v>
      </c>
      <c r="O2693" s="49">
        <v>-0.39588777000000003</v>
      </c>
      <c r="P2693" s="49">
        <v>-0.28998919000000001</v>
      </c>
      <c r="Q2693" s="49">
        <v>-0.21515419999999999</v>
      </c>
      <c r="R2693" s="49">
        <v>-0.14031921</v>
      </c>
      <c r="S2693" s="49">
        <v>-3.4420630000000001E-2</v>
      </c>
      <c r="T2693" s="49" t="s">
        <v>92</v>
      </c>
    </row>
    <row r="2694" spans="1:20" x14ac:dyDescent="0.25">
      <c r="A2694" s="49" t="str">
        <f t="shared" si="42"/>
        <v>41850Greater Fresno Area8_18Dually Enrolled</v>
      </c>
      <c r="B2694" s="7">
        <v>41850</v>
      </c>
      <c r="C2694">
        <v>18</v>
      </c>
      <c r="D2694" t="s">
        <v>38</v>
      </c>
      <c r="E2694">
        <v>2.8349536</v>
      </c>
      <c r="F2694">
        <v>2.4459411000000002</v>
      </c>
      <c r="G2694">
        <v>8</v>
      </c>
      <c r="H2694" s="49">
        <v>403.80700000000002</v>
      </c>
      <c r="I2694" s="49">
        <v>4066.2660000000001</v>
      </c>
      <c r="J2694">
        <v>100</v>
      </c>
      <c r="M2694">
        <v>0.13561290000000001</v>
      </c>
      <c r="N2694" s="49">
        <v>0.38901249999999998</v>
      </c>
      <c r="O2694" s="49">
        <v>0.21542799000000001</v>
      </c>
      <c r="P2694" s="49">
        <v>0.31713765999999999</v>
      </c>
      <c r="Q2694" s="49">
        <v>0.38901249999999998</v>
      </c>
      <c r="R2694" s="49">
        <v>0.46088733999999998</v>
      </c>
      <c r="S2694" s="49">
        <v>0.56259700999999995</v>
      </c>
      <c r="T2694" s="49" t="s">
        <v>92</v>
      </c>
    </row>
    <row r="2695" spans="1:20" x14ac:dyDescent="0.25">
      <c r="A2695" s="49" t="str">
        <f t="shared" si="42"/>
        <v>41850Greater Fresno Area8_3Dually Enrolled</v>
      </c>
      <c r="B2695" s="7">
        <v>41850</v>
      </c>
      <c r="C2695">
        <v>3</v>
      </c>
      <c r="D2695" t="s">
        <v>38</v>
      </c>
      <c r="E2695">
        <v>1.0991404</v>
      </c>
      <c r="F2695">
        <v>1.065204</v>
      </c>
      <c r="G2695">
        <v>8</v>
      </c>
      <c r="H2695" s="49">
        <v>403.80700000000002</v>
      </c>
      <c r="I2695" s="49">
        <v>4066.2660000000001</v>
      </c>
      <c r="J2695">
        <v>86</v>
      </c>
      <c r="M2695">
        <v>7.5927400000000006E-2</v>
      </c>
      <c r="N2695" s="49">
        <v>3.3936399999999999E-2</v>
      </c>
      <c r="O2695" s="49">
        <v>-6.3250669999999995E-2</v>
      </c>
      <c r="P2695" s="49">
        <v>-6.30512E-3</v>
      </c>
      <c r="Q2695" s="49">
        <v>3.3936399999999999E-2</v>
      </c>
      <c r="R2695" s="49">
        <v>7.4177919999999994E-2</v>
      </c>
      <c r="S2695" s="49">
        <v>0.13112346999999999</v>
      </c>
      <c r="T2695" s="49" t="s">
        <v>92</v>
      </c>
    </row>
    <row r="2696" spans="1:20" x14ac:dyDescent="0.25">
      <c r="A2696" s="49" t="str">
        <f t="shared" si="42"/>
        <v>41850Greater Fresno Area8_22Dually Enrolled</v>
      </c>
      <c r="B2696" s="7">
        <v>41850</v>
      </c>
      <c r="C2696">
        <v>22</v>
      </c>
      <c r="D2696" t="s">
        <v>38</v>
      </c>
      <c r="E2696">
        <v>2.3146287999999999</v>
      </c>
      <c r="F2696">
        <v>2.3810231000000002</v>
      </c>
      <c r="G2696">
        <v>8</v>
      </c>
      <c r="H2696" s="49">
        <v>403.80700000000002</v>
      </c>
      <c r="I2696" s="49">
        <v>4066.2660000000001</v>
      </c>
      <c r="J2696">
        <v>90.5</v>
      </c>
      <c r="M2696">
        <v>0.1233308</v>
      </c>
      <c r="N2696" s="49">
        <v>-6.6394300000000003E-2</v>
      </c>
      <c r="O2696" s="49">
        <v>-0.22425771999999999</v>
      </c>
      <c r="P2696" s="49">
        <v>-0.13175961999999999</v>
      </c>
      <c r="Q2696" s="49">
        <v>-6.6394300000000003E-2</v>
      </c>
      <c r="R2696" s="49">
        <v>-1.0289800000000001E-3</v>
      </c>
      <c r="S2696" s="49">
        <v>9.1469120000000001E-2</v>
      </c>
      <c r="T2696" s="49" t="s">
        <v>92</v>
      </c>
    </row>
    <row r="2697" spans="1:20" x14ac:dyDescent="0.25">
      <c r="A2697" s="49" t="str">
        <f t="shared" si="42"/>
        <v>41850Greater Fresno Area8_23Dually Enrolled</v>
      </c>
      <c r="B2697" s="7">
        <v>41850</v>
      </c>
      <c r="C2697">
        <v>23</v>
      </c>
      <c r="D2697" t="s">
        <v>38</v>
      </c>
      <c r="E2697">
        <v>1.9641626000000001</v>
      </c>
      <c r="F2697">
        <v>1.9719462999999999</v>
      </c>
      <c r="G2697">
        <v>8</v>
      </c>
      <c r="H2697" s="49">
        <v>403.80700000000002</v>
      </c>
      <c r="I2697" s="49">
        <v>4066.2660000000001</v>
      </c>
      <c r="J2697">
        <v>88</v>
      </c>
      <c r="M2697">
        <v>0.1134611</v>
      </c>
      <c r="N2697" s="49">
        <v>-7.7837000000000002E-3</v>
      </c>
      <c r="O2697" s="49">
        <v>-0.15301391</v>
      </c>
      <c r="P2697" s="49">
        <v>-6.7918080000000006E-2</v>
      </c>
      <c r="Q2697" s="49">
        <v>-7.7837000000000002E-3</v>
      </c>
      <c r="R2697" s="49">
        <v>5.2350679999999997E-2</v>
      </c>
      <c r="S2697" s="49">
        <v>0.13744650999999999</v>
      </c>
      <c r="T2697" s="49" t="s">
        <v>92</v>
      </c>
    </row>
    <row r="2698" spans="1:20" x14ac:dyDescent="0.25">
      <c r="A2698" s="49" t="str">
        <f t="shared" si="42"/>
        <v>41850Greater Fresno Area8_12Dually Enrolled</v>
      </c>
      <c r="B2698" s="7">
        <v>41850</v>
      </c>
      <c r="C2698">
        <v>12</v>
      </c>
      <c r="D2698" t="s">
        <v>38</v>
      </c>
      <c r="E2698">
        <v>1.5520225000000001</v>
      </c>
      <c r="F2698">
        <v>1.4504482999999999</v>
      </c>
      <c r="G2698">
        <v>8</v>
      </c>
      <c r="H2698" s="49">
        <v>403.80700000000002</v>
      </c>
      <c r="I2698" s="49">
        <v>4066.2660000000001</v>
      </c>
      <c r="J2698">
        <v>92.5</v>
      </c>
      <c r="M2698">
        <v>0.1037564</v>
      </c>
      <c r="N2698" s="49">
        <v>0.1015742</v>
      </c>
      <c r="O2698" s="49">
        <v>-3.123399E-2</v>
      </c>
      <c r="P2698" s="49">
        <v>4.6583310000000003E-2</v>
      </c>
      <c r="Q2698" s="49">
        <v>0.1015742</v>
      </c>
      <c r="R2698" s="49">
        <v>0.15656508999999999</v>
      </c>
      <c r="S2698" s="49">
        <v>0.23438239</v>
      </c>
      <c r="T2698" s="49" t="s">
        <v>92</v>
      </c>
    </row>
    <row r="2699" spans="1:20" x14ac:dyDescent="0.25">
      <c r="A2699" s="49" t="str">
        <f t="shared" si="42"/>
        <v>41850Greater Fresno Area8_15Dually Enrolled</v>
      </c>
      <c r="B2699" s="7">
        <v>41850</v>
      </c>
      <c r="C2699">
        <v>15</v>
      </c>
      <c r="D2699" t="s">
        <v>38</v>
      </c>
      <c r="E2699">
        <v>1.9994702</v>
      </c>
      <c r="F2699">
        <v>1.8383843</v>
      </c>
      <c r="G2699">
        <v>8</v>
      </c>
      <c r="H2699" s="49">
        <v>403.80700000000002</v>
      </c>
      <c r="I2699" s="49">
        <v>4066.2660000000001</v>
      </c>
      <c r="J2699">
        <v>94.5</v>
      </c>
      <c r="M2699">
        <v>0.1179349</v>
      </c>
      <c r="N2699" s="49">
        <v>0.1610859</v>
      </c>
      <c r="O2699" s="49">
        <v>1.0129229999999999E-2</v>
      </c>
      <c r="P2699" s="49">
        <v>9.8580399999999999E-2</v>
      </c>
      <c r="Q2699" s="49">
        <v>0.1610859</v>
      </c>
      <c r="R2699" s="49">
        <v>0.2235914</v>
      </c>
      <c r="S2699" s="49">
        <v>0.31204257000000002</v>
      </c>
      <c r="T2699" s="49" t="s">
        <v>92</v>
      </c>
    </row>
    <row r="2700" spans="1:20" x14ac:dyDescent="0.25">
      <c r="A2700" s="49" t="str">
        <f t="shared" si="42"/>
        <v>41850Greater Fresno Area8_7Dually Enrolled</v>
      </c>
      <c r="B2700" s="7">
        <v>41850</v>
      </c>
      <c r="C2700">
        <v>7</v>
      </c>
      <c r="D2700" t="s">
        <v>38</v>
      </c>
      <c r="E2700">
        <v>0.93004469999999995</v>
      </c>
      <c r="F2700">
        <v>0.98636285999999995</v>
      </c>
      <c r="G2700">
        <v>8</v>
      </c>
      <c r="H2700" s="49">
        <v>403.80700000000002</v>
      </c>
      <c r="I2700" s="49">
        <v>4066.2660000000001</v>
      </c>
      <c r="J2700">
        <v>82.5</v>
      </c>
      <c r="M2700">
        <v>6.5881899999999993E-2</v>
      </c>
      <c r="N2700" s="49">
        <v>-5.6318159999999999E-2</v>
      </c>
      <c r="O2700" s="49">
        <v>-0.14064699</v>
      </c>
      <c r="P2700" s="49">
        <v>-9.1235570000000002E-2</v>
      </c>
      <c r="Q2700" s="49">
        <v>-5.6318159999999999E-2</v>
      </c>
      <c r="R2700" s="49">
        <v>-2.140075E-2</v>
      </c>
      <c r="S2700" s="49">
        <v>2.8010670000000001E-2</v>
      </c>
      <c r="T2700" s="49" t="s">
        <v>92</v>
      </c>
    </row>
    <row r="2701" spans="1:20" x14ac:dyDescent="0.25">
      <c r="A2701" s="49" t="str">
        <f t="shared" si="42"/>
        <v>41850Greater Fresno Area8_24Dually Enrolled</v>
      </c>
      <c r="B2701" s="7">
        <v>41850</v>
      </c>
      <c r="C2701">
        <v>24</v>
      </c>
      <c r="D2701" t="s">
        <v>38</v>
      </c>
      <c r="E2701">
        <v>1.5668401000000001</v>
      </c>
      <c r="F2701">
        <v>1.542422</v>
      </c>
      <c r="G2701">
        <v>8</v>
      </c>
      <c r="H2701" s="49">
        <v>403.80700000000002</v>
      </c>
      <c r="I2701" s="49">
        <v>4066.2660000000001</v>
      </c>
      <c r="J2701">
        <v>86.5</v>
      </c>
      <c r="M2701">
        <v>9.41057E-2</v>
      </c>
      <c r="N2701" s="49">
        <v>2.4418100000000002E-2</v>
      </c>
      <c r="O2701" s="49">
        <v>-9.6037200000000003E-2</v>
      </c>
      <c r="P2701" s="49">
        <v>-2.5457919999999998E-2</v>
      </c>
      <c r="Q2701" s="49">
        <v>2.4418100000000002E-2</v>
      </c>
      <c r="R2701" s="49">
        <v>7.4294120000000005E-2</v>
      </c>
      <c r="S2701" s="49">
        <v>0.14487340000000001</v>
      </c>
      <c r="T2701" s="49" t="s">
        <v>92</v>
      </c>
    </row>
    <row r="2702" spans="1:20" x14ac:dyDescent="0.25">
      <c r="A2702" s="49" t="str">
        <f t="shared" si="42"/>
        <v>41850Greater Fresno Area8_19Dually Enrolled</v>
      </c>
      <c r="B2702" s="7">
        <v>41850</v>
      </c>
      <c r="C2702">
        <v>19</v>
      </c>
      <c r="D2702" t="s">
        <v>38</v>
      </c>
      <c r="E2702">
        <v>2.8353825000000001</v>
      </c>
      <c r="F2702">
        <v>2.2960137</v>
      </c>
      <c r="G2702">
        <v>8</v>
      </c>
      <c r="H2702" s="49">
        <v>403.80700000000002</v>
      </c>
      <c r="I2702" s="49">
        <v>4066.2660000000001</v>
      </c>
      <c r="J2702">
        <v>100.5</v>
      </c>
      <c r="M2702">
        <v>0.1318261</v>
      </c>
      <c r="N2702" s="49">
        <v>0.53936879999999998</v>
      </c>
      <c r="O2702" s="49">
        <v>0.37063139000000001</v>
      </c>
      <c r="P2702" s="49">
        <v>0.46950097000000002</v>
      </c>
      <c r="Q2702" s="49">
        <v>0.53936879999999998</v>
      </c>
      <c r="R2702" s="49">
        <v>0.60923662999999995</v>
      </c>
      <c r="S2702" s="49">
        <v>0.70810620999999996</v>
      </c>
      <c r="T2702" s="49" t="s">
        <v>92</v>
      </c>
    </row>
    <row r="2703" spans="1:20" x14ac:dyDescent="0.25">
      <c r="A2703" s="49" t="str">
        <f t="shared" si="42"/>
        <v>41850Greater Fresno Area8_14Dually Enrolled</v>
      </c>
      <c r="B2703" s="7">
        <v>41850</v>
      </c>
      <c r="C2703">
        <v>14</v>
      </c>
      <c r="D2703" t="s">
        <v>38</v>
      </c>
      <c r="E2703">
        <v>1.9183222</v>
      </c>
      <c r="F2703">
        <v>1.6674517</v>
      </c>
      <c r="G2703">
        <v>8</v>
      </c>
      <c r="H2703" s="49">
        <v>403.80700000000002</v>
      </c>
      <c r="I2703" s="49">
        <v>4066.2660000000001</v>
      </c>
      <c r="J2703">
        <v>92.5</v>
      </c>
      <c r="M2703">
        <v>0.1157276</v>
      </c>
      <c r="N2703" s="49">
        <v>0.2508705</v>
      </c>
      <c r="O2703" s="49">
        <v>0.10273917</v>
      </c>
      <c r="P2703" s="49">
        <v>0.18953486999999999</v>
      </c>
      <c r="Q2703" s="49">
        <v>0.2508705</v>
      </c>
      <c r="R2703" s="49">
        <v>0.31220613000000003</v>
      </c>
      <c r="S2703" s="49">
        <v>0.39900183</v>
      </c>
      <c r="T2703" s="49" t="s">
        <v>92</v>
      </c>
    </row>
    <row r="2704" spans="1:20" x14ac:dyDescent="0.25">
      <c r="A2704" s="49" t="str">
        <f t="shared" si="42"/>
        <v>41850Greater Fresno Area8_4Dually Enrolled</v>
      </c>
      <c r="B2704" s="7">
        <v>41850</v>
      </c>
      <c r="C2704">
        <v>4</v>
      </c>
      <c r="D2704" t="s">
        <v>38</v>
      </c>
      <c r="E2704">
        <v>1.0134964</v>
      </c>
      <c r="F2704">
        <v>0.98295056999999997</v>
      </c>
      <c r="G2704">
        <v>8</v>
      </c>
      <c r="H2704" s="49">
        <v>403.80700000000002</v>
      </c>
      <c r="I2704" s="49">
        <v>4066.2660000000001</v>
      </c>
      <c r="J2704">
        <v>84.5</v>
      </c>
      <c r="M2704">
        <v>6.7408800000000005E-2</v>
      </c>
      <c r="N2704" s="49">
        <v>3.054583E-2</v>
      </c>
      <c r="O2704" s="49">
        <v>-5.5737429999999998E-2</v>
      </c>
      <c r="P2704" s="49">
        <v>-5.18083E-3</v>
      </c>
      <c r="Q2704" s="49">
        <v>3.054583E-2</v>
      </c>
      <c r="R2704" s="49">
        <v>6.6272490000000003E-2</v>
      </c>
      <c r="S2704" s="49">
        <v>0.11682909</v>
      </c>
      <c r="T2704" s="49" t="s">
        <v>92</v>
      </c>
    </row>
    <row r="2705" spans="1:20" x14ac:dyDescent="0.25">
      <c r="A2705" s="49" t="str">
        <f t="shared" si="42"/>
        <v>41850Greater Fresno Area8_5Dually Enrolled</v>
      </c>
      <c r="B2705" s="7">
        <v>41850</v>
      </c>
      <c r="C2705">
        <v>5</v>
      </c>
      <c r="D2705" t="s">
        <v>38</v>
      </c>
      <c r="E2705">
        <v>0.96894437</v>
      </c>
      <c r="F2705">
        <v>0.91526742999999999</v>
      </c>
      <c r="G2705">
        <v>8</v>
      </c>
      <c r="H2705" s="49">
        <v>403.80700000000002</v>
      </c>
      <c r="I2705" s="49">
        <v>4066.2660000000001</v>
      </c>
      <c r="J2705">
        <v>82.5</v>
      </c>
      <c r="M2705">
        <v>6.24322E-2</v>
      </c>
      <c r="N2705" s="49">
        <v>5.3676939999999999E-2</v>
      </c>
      <c r="O2705" s="49">
        <v>-2.6236280000000001E-2</v>
      </c>
      <c r="P2705" s="49">
        <v>2.0587870000000001E-2</v>
      </c>
      <c r="Q2705" s="49">
        <v>5.3676939999999999E-2</v>
      </c>
      <c r="R2705" s="49">
        <v>8.6766010000000005E-2</v>
      </c>
      <c r="S2705" s="49">
        <v>0.13359016000000001</v>
      </c>
      <c r="T2705" s="49" t="s">
        <v>92</v>
      </c>
    </row>
    <row r="2706" spans="1:20" x14ac:dyDescent="0.25">
      <c r="A2706" s="49" t="str">
        <f t="shared" si="42"/>
        <v>41850Greater Fresno Area8_11Dually Enrolled</v>
      </c>
      <c r="B2706" s="7">
        <v>41850</v>
      </c>
      <c r="C2706">
        <v>11</v>
      </c>
      <c r="D2706" t="s">
        <v>38</v>
      </c>
      <c r="E2706">
        <v>1.3423722</v>
      </c>
      <c r="F2706">
        <v>1.2730900000000001</v>
      </c>
      <c r="G2706">
        <v>8</v>
      </c>
      <c r="H2706" s="49">
        <v>403.80700000000002</v>
      </c>
      <c r="I2706" s="49">
        <v>4066.2660000000001</v>
      </c>
      <c r="J2706">
        <v>90</v>
      </c>
      <c r="M2706">
        <v>9.6364000000000005E-2</v>
      </c>
      <c r="N2706" s="49">
        <v>6.9282200000000002E-2</v>
      </c>
      <c r="O2706" s="49">
        <v>-5.4063720000000003E-2</v>
      </c>
      <c r="P2706" s="49">
        <v>1.8209280000000001E-2</v>
      </c>
      <c r="Q2706" s="49">
        <v>6.9282200000000002E-2</v>
      </c>
      <c r="R2706" s="49">
        <v>0.12035512</v>
      </c>
      <c r="S2706" s="49">
        <v>0.19262812000000001</v>
      </c>
      <c r="T2706" s="49" t="s">
        <v>92</v>
      </c>
    </row>
    <row r="2707" spans="1:20" x14ac:dyDescent="0.25">
      <c r="A2707" s="49" t="str">
        <f t="shared" si="42"/>
        <v>41850Greater Fresno Area8_17Dually Enrolled</v>
      </c>
      <c r="B2707" s="7">
        <v>41850</v>
      </c>
      <c r="C2707">
        <v>17</v>
      </c>
      <c r="D2707" t="s">
        <v>38</v>
      </c>
      <c r="E2707">
        <v>2.5635290999999998</v>
      </c>
      <c r="F2707">
        <v>2.3727383</v>
      </c>
      <c r="G2707">
        <v>8</v>
      </c>
      <c r="H2707" s="49">
        <v>403.80700000000002</v>
      </c>
      <c r="I2707" s="49">
        <v>4066.2660000000001</v>
      </c>
      <c r="J2707">
        <v>99.5</v>
      </c>
      <c r="M2707">
        <v>0.13326070000000001</v>
      </c>
      <c r="N2707" s="49">
        <v>0.19079080000000001</v>
      </c>
      <c r="O2707" s="49">
        <v>2.0217099999999998E-2</v>
      </c>
      <c r="P2707" s="49">
        <v>0.12016263000000001</v>
      </c>
      <c r="Q2707" s="49">
        <v>0.19079080000000001</v>
      </c>
      <c r="R2707" s="49">
        <v>0.26141896999999997</v>
      </c>
      <c r="S2707" s="49">
        <v>0.36136449999999998</v>
      </c>
      <c r="T2707" s="49" t="s">
        <v>92</v>
      </c>
    </row>
    <row r="2708" spans="1:20" x14ac:dyDescent="0.25">
      <c r="A2708" s="49" t="str">
        <f t="shared" si="42"/>
        <v>41850Greater Fresno Area8_16Dually Enrolled</v>
      </c>
      <c r="B2708" s="7">
        <v>41850</v>
      </c>
      <c r="C2708">
        <v>16</v>
      </c>
      <c r="D2708" t="s">
        <v>38</v>
      </c>
      <c r="E2708">
        <v>2.2344651999999998</v>
      </c>
      <c r="F2708">
        <v>2.0880179999999999</v>
      </c>
      <c r="G2708">
        <v>8</v>
      </c>
      <c r="H2708" s="49">
        <v>403.80700000000002</v>
      </c>
      <c r="I2708" s="49">
        <v>4066.2660000000001</v>
      </c>
      <c r="J2708">
        <v>98</v>
      </c>
      <c r="M2708">
        <v>0.12849289999999999</v>
      </c>
      <c r="N2708" s="49">
        <v>0.1464472</v>
      </c>
      <c r="O2708" s="49">
        <v>-1.8023709999999998E-2</v>
      </c>
      <c r="P2708" s="49">
        <v>7.8345960000000006E-2</v>
      </c>
      <c r="Q2708" s="49">
        <v>0.1464472</v>
      </c>
      <c r="R2708" s="49">
        <v>0.21454844000000001</v>
      </c>
      <c r="S2708" s="49">
        <v>0.31091811000000003</v>
      </c>
      <c r="T2708" s="49" t="s">
        <v>92</v>
      </c>
    </row>
    <row r="2709" spans="1:20" x14ac:dyDescent="0.25">
      <c r="A2709" s="49" t="str">
        <f t="shared" si="42"/>
        <v>41850Greater Fresno Area8_9Dually Enrolled</v>
      </c>
      <c r="B2709" s="7">
        <v>41850</v>
      </c>
      <c r="C2709">
        <v>9</v>
      </c>
      <c r="D2709" t="s">
        <v>38</v>
      </c>
      <c r="E2709">
        <v>1.0321053</v>
      </c>
      <c r="F2709">
        <v>1.0855319999999999</v>
      </c>
      <c r="G2709">
        <v>8</v>
      </c>
      <c r="H2709" s="49">
        <v>403.80700000000002</v>
      </c>
      <c r="I2709" s="49">
        <v>4066.2660000000001</v>
      </c>
      <c r="J2709">
        <v>80.5</v>
      </c>
      <c r="M2709">
        <v>7.2805499999999995E-2</v>
      </c>
      <c r="N2709" s="49">
        <v>-5.3426700000000001E-2</v>
      </c>
      <c r="O2709" s="49">
        <v>-0.14661774</v>
      </c>
      <c r="P2709" s="49">
        <v>-9.2013609999999996E-2</v>
      </c>
      <c r="Q2709" s="49">
        <v>-5.3426700000000001E-2</v>
      </c>
      <c r="R2709" s="49">
        <v>-1.483978E-2</v>
      </c>
      <c r="S2709" s="49">
        <v>3.9764340000000002E-2</v>
      </c>
      <c r="T2709" s="49" t="s">
        <v>92</v>
      </c>
    </row>
    <row r="2710" spans="1:20" x14ac:dyDescent="0.25">
      <c r="A2710" s="49" t="str">
        <f t="shared" si="42"/>
        <v>41850Greater Fresno Area8_2Dually Enrolled</v>
      </c>
      <c r="B2710" s="7">
        <v>41850</v>
      </c>
      <c r="C2710">
        <v>2</v>
      </c>
      <c r="D2710" t="s">
        <v>38</v>
      </c>
      <c r="E2710">
        <v>1.2419262</v>
      </c>
      <c r="F2710">
        <v>1.2431717</v>
      </c>
      <c r="G2710">
        <v>8</v>
      </c>
      <c r="H2710" s="49">
        <v>403.80700000000002</v>
      </c>
      <c r="I2710" s="49">
        <v>4066.2660000000001</v>
      </c>
      <c r="J2710">
        <v>87</v>
      </c>
      <c r="M2710">
        <v>8.2918199999999997E-2</v>
      </c>
      <c r="N2710" s="49">
        <v>-1.2455000000000001E-3</v>
      </c>
      <c r="O2710" s="49">
        <v>-0.1073808</v>
      </c>
      <c r="P2710" s="49">
        <v>-4.519215E-2</v>
      </c>
      <c r="Q2710" s="49">
        <v>-1.2455000000000001E-3</v>
      </c>
      <c r="R2710" s="49">
        <v>4.270115E-2</v>
      </c>
      <c r="S2710" s="49">
        <v>0.10488980000000001</v>
      </c>
      <c r="T2710" s="49" t="s">
        <v>92</v>
      </c>
    </row>
    <row r="2711" spans="1:20" x14ac:dyDescent="0.25">
      <c r="A2711" s="49" t="str">
        <f t="shared" si="42"/>
        <v>41850Greater Fresno Area8_1Dually Enrolled</v>
      </c>
      <c r="B2711" s="7">
        <v>41850</v>
      </c>
      <c r="C2711">
        <v>1</v>
      </c>
      <c r="D2711" t="s">
        <v>38</v>
      </c>
      <c r="E2711">
        <v>1.4880956999999999</v>
      </c>
      <c r="F2711">
        <v>1.4515589</v>
      </c>
      <c r="G2711">
        <v>8</v>
      </c>
      <c r="H2711" s="49">
        <v>403.80700000000002</v>
      </c>
      <c r="I2711" s="49">
        <v>4066.2660000000001</v>
      </c>
      <c r="J2711">
        <v>88.5</v>
      </c>
      <c r="M2711">
        <v>9.2971100000000001E-2</v>
      </c>
      <c r="N2711" s="49">
        <v>3.6536800000000001E-2</v>
      </c>
      <c r="O2711" s="49">
        <v>-8.2466209999999998E-2</v>
      </c>
      <c r="P2711" s="49">
        <v>-1.273788E-2</v>
      </c>
      <c r="Q2711" s="49">
        <v>3.6536800000000001E-2</v>
      </c>
      <c r="R2711" s="49">
        <v>8.5811479999999996E-2</v>
      </c>
      <c r="S2711" s="49">
        <v>0.15553981</v>
      </c>
      <c r="T2711" s="49" t="s">
        <v>92</v>
      </c>
    </row>
    <row r="2712" spans="1:20" x14ac:dyDescent="0.25">
      <c r="A2712" s="49" t="str">
        <f t="shared" si="42"/>
        <v>41850Greater Fresno Area8_21Dually Enrolled</v>
      </c>
      <c r="B2712" s="7">
        <v>41850</v>
      </c>
      <c r="C2712">
        <v>21</v>
      </c>
      <c r="D2712" t="s">
        <v>38</v>
      </c>
      <c r="E2712">
        <v>2.5714953999999999</v>
      </c>
      <c r="F2712">
        <v>2.6859986</v>
      </c>
      <c r="G2712">
        <v>8</v>
      </c>
      <c r="H2712" s="49">
        <v>403.80700000000002</v>
      </c>
      <c r="I2712" s="49">
        <v>4066.2660000000001</v>
      </c>
      <c r="J2712">
        <v>95.5</v>
      </c>
      <c r="M2712">
        <v>0.13242799999999999</v>
      </c>
      <c r="N2712" s="49">
        <v>-0.1145032</v>
      </c>
      <c r="O2712" s="49">
        <v>-0.28401103999999999</v>
      </c>
      <c r="P2712" s="49">
        <v>-0.18469004</v>
      </c>
      <c r="Q2712" s="49">
        <v>-0.1145032</v>
      </c>
      <c r="R2712" s="49">
        <v>-4.4316359999999999E-2</v>
      </c>
      <c r="S2712" s="49">
        <v>5.500464E-2</v>
      </c>
      <c r="T2712" s="49" t="s">
        <v>92</v>
      </c>
    </row>
    <row r="2713" spans="1:20" x14ac:dyDescent="0.25">
      <c r="A2713" s="49" t="str">
        <f t="shared" si="42"/>
        <v>41850Greater Fresno Area8_10Dually Enrolled</v>
      </c>
      <c r="B2713" s="7">
        <v>41850</v>
      </c>
      <c r="C2713">
        <v>10</v>
      </c>
      <c r="D2713" t="s">
        <v>38</v>
      </c>
      <c r="E2713">
        <v>1.1064228</v>
      </c>
      <c r="F2713">
        <v>1.1387451</v>
      </c>
      <c r="G2713">
        <v>8</v>
      </c>
      <c r="H2713" s="49">
        <v>403.80700000000002</v>
      </c>
      <c r="I2713" s="49">
        <v>4066.2660000000001</v>
      </c>
      <c r="J2713">
        <v>86</v>
      </c>
      <c r="M2713">
        <v>8.0771700000000002E-2</v>
      </c>
      <c r="N2713" s="49">
        <v>-3.2322299999999998E-2</v>
      </c>
      <c r="O2713" s="49">
        <v>-0.13571008000000001</v>
      </c>
      <c r="P2713" s="49">
        <v>-7.5131299999999998E-2</v>
      </c>
      <c r="Q2713" s="49">
        <v>-3.2322299999999998E-2</v>
      </c>
      <c r="R2713" s="49">
        <v>1.04867E-2</v>
      </c>
      <c r="S2713" s="49">
        <v>7.106548E-2</v>
      </c>
      <c r="T2713" s="49" t="s">
        <v>92</v>
      </c>
    </row>
    <row r="2714" spans="1:20" x14ac:dyDescent="0.25">
      <c r="A2714" s="49" t="str">
        <f t="shared" si="42"/>
        <v>41850Greater Fresno Area9_24Dually Enrolled</v>
      </c>
      <c r="B2714" s="7">
        <v>41850</v>
      </c>
      <c r="C2714">
        <v>24</v>
      </c>
      <c r="D2714" t="s">
        <v>38</v>
      </c>
      <c r="E2714">
        <v>1.5668401000000001</v>
      </c>
      <c r="F2714">
        <v>1.6082094</v>
      </c>
      <c r="G2714">
        <v>9</v>
      </c>
      <c r="H2714" s="49">
        <v>429.98899999999998</v>
      </c>
      <c r="I2714" s="49">
        <v>4066.2660000000001</v>
      </c>
      <c r="J2714">
        <v>86.5</v>
      </c>
      <c r="M2714">
        <v>9.7647999999999999E-2</v>
      </c>
      <c r="N2714" s="49">
        <v>-4.1369299999999998E-2</v>
      </c>
      <c r="O2714" s="49">
        <v>-0.16635874</v>
      </c>
      <c r="P2714" s="49">
        <v>-9.3122739999999996E-2</v>
      </c>
      <c r="Q2714" s="49">
        <v>-4.1369299999999998E-2</v>
      </c>
      <c r="R2714" s="49">
        <v>1.038414E-2</v>
      </c>
      <c r="S2714" s="49">
        <v>8.3620139999999996E-2</v>
      </c>
      <c r="T2714" s="49" t="s">
        <v>92</v>
      </c>
    </row>
    <row r="2715" spans="1:20" x14ac:dyDescent="0.25">
      <c r="A2715" s="49" t="str">
        <f t="shared" si="42"/>
        <v>41850Greater Fresno Area9_16Dually Enrolled</v>
      </c>
      <c r="B2715" s="7">
        <v>41850</v>
      </c>
      <c r="C2715">
        <v>16</v>
      </c>
      <c r="D2715" t="s">
        <v>38</v>
      </c>
      <c r="E2715">
        <v>2.2344651999999998</v>
      </c>
      <c r="F2715">
        <v>2.2245873</v>
      </c>
      <c r="G2715">
        <v>9</v>
      </c>
      <c r="H2715" s="49">
        <v>429.98899999999998</v>
      </c>
      <c r="I2715" s="49">
        <v>4066.2660000000001</v>
      </c>
      <c r="J2715">
        <v>98</v>
      </c>
      <c r="M2715">
        <v>0.13041140000000001</v>
      </c>
      <c r="N2715" s="49">
        <v>9.8779000000000002E-3</v>
      </c>
      <c r="O2715" s="49">
        <v>-0.15704868999999999</v>
      </c>
      <c r="P2715" s="49">
        <v>-5.9240139999999997E-2</v>
      </c>
      <c r="Q2715" s="49">
        <v>9.8779000000000002E-3</v>
      </c>
      <c r="R2715" s="49">
        <v>7.8995940000000001E-2</v>
      </c>
      <c r="S2715" s="49">
        <v>0.17680449000000001</v>
      </c>
      <c r="T2715" s="49" t="s">
        <v>92</v>
      </c>
    </row>
    <row r="2716" spans="1:20" x14ac:dyDescent="0.25">
      <c r="A2716" s="49" t="str">
        <f t="shared" si="42"/>
        <v>41850Greater Fresno Area9_12Dually Enrolled</v>
      </c>
      <c r="B2716" s="7">
        <v>41850</v>
      </c>
      <c r="C2716">
        <v>12</v>
      </c>
      <c r="D2716" t="s">
        <v>38</v>
      </c>
      <c r="E2716">
        <v>1.5520225000000001</v>
      </c>
      <c r="F2716">
        <v>1.4543496</v>
      </c>
      <c r="G2716">
        <v>9</v>
      </c>
      <c r="H2716" s="49">
        <v>429.98899999999998</v>
      </c>
      <c r="I2716" s="49">
        <v>4066.2660000000001</v>
      </c>
      <c r="J2716">
        <v>92.5</v>
      </c>
      <c r="M2716">
        <v>0.1028322</v>
      </c>
      <c r="N2716" s="49">
        <v>9.7672900000000007E-2</v>
      </c>
      <c r="O2716" s="49">
        <v>-3.3952320000000001E-2</v>
      </c>
      <c r="P2716" s="49">
        <v>4.3171830000000001E-2</v>
      </c>
      <c r="Q2716" s="49">
        <v>9.7672900000000007E-2</v>
      </c>
      <c r="R2716" s="49">
        <v>0.15217396999999999</v>
      </c>
      <c r="S2716" s="49">
        <v>0.22929811999999999</v>
      </c>
      <c r="T2716" s="49" t="s">
        <v>92</v>
      </c>
    </row>
    <row r="2717" spans="1:20" x14ac:dyDescent="0.25">
      <c r="A2717" s="49" t="str">
        <f t="shared" si="42"/>
        <v>41850Greater Fresno Area9_3Dually Enrolled</v>
      </c>
      <c r="B2717" s="7">
        <v>41850</v>
      </c>
      <c r="C2717">
        <v>3</v>
      </c>
      <c r="D2717" t="s">
        <v>38</v>
      </c>
      <c r="E2717">
        <v>1.0991404</v>
      </c>
      <c r="F2717">
        <v>1.1431427000000001</v>
      </c>
      <c r="G2717">
        <v>9</v>
      </c>
      <c r="H2717" s="49">
        <v>429.98899999999998</v>
      </c>
      <c r="I2717" s="49">
        <v>4066.2660000000001</v>
      </c>
      <c r="J2717">
        <v>86</v>
      </c>
      <c r="M2717">
        <v>7.74421E-2</v>
      </c>
      <c r="N2717" s="49">
        <v>-4.4002300000000001E-2</v>
      </c>
      <c r="O2717" s="49">
        <v>-0.14312818999999999</v>
      </c>
      <c r="P2717" s="49">
        <v>-8.5046609999999995E-2</v>
      </c>
      <c r="Q2717" s="49">
        <v>-4.4002300000000001E-2</v>
      </c>
      <c r="R2717" s="49">
        <v>-2.9579900000000002E-3</v>
      </c>
      <c r="S2717" s="49">
        <v>5.512359E-2</v>
      </c>
      <c r="T2717" s="49" t="s">
        <v>92</v>
      </c>
    </row>
    <row r="2718" spans="1:20" x14ac:dyDescent="0.25">
      <c r="A2718" s="49" t="str">
        <f t="shared" si="42"/>
        <v>41850Greater Fresno Area9_22Dually Enrolled</v>
      </c>
      <c r="B2718" s="7">
        <v>41850</v>
      </c>
      <c r="C2718">
        <v>22</v>
      </c>
      <c r="D2718" t="s">
        <v>38</v>
      </c>
      <c r="E2718">
        <v>2.3146287999999999</v>
      </c>
      <c r="F2718">
        <v>2.4531529000000001</v>
      </c>
      <c r="G2718">
        <v>9</v>
      </c>
      <c r="H2718" s="49">
        <v>429.98899999999998</v>
      </c>
      <c r="I2718" s="49">
        <v>4066.2660000000001</v>
      </c>
      <c r="J2718">
        <v>90.5</v>
      </c>
      <c r="M2718">
        <v>0.1239648</v>
      </c>
      <c r="N2718" s="49">
        <v>-0.13852410000000001</v>
      </c>
      <c r="O2718" s="49">
        <v>-0.29719904000000003</v>
      </c>
      <c r="P2718" s="49">
        <v>-0.20422544000000001</v>
      </c>
      <c r="Q2718" s="49">
        <v>-0.13852410000000001</v>
      </c>
      <c r="R2718" s="49">
        <v>-7.282276E-2</v>
      </c>
      <c r="S2718" s="49">
        <v>2.015084E-2</v>
      </c>
      <c r="T2718" s="49" t="s">
        <v>92</v>
      </c>
    </row>
    <row r="2719" spans="1:20" x14ac:dyDescent="0.25">
      <c r="A2719" s="49" t="str">
        <f t="shared" si="42"/>
        <v>41850Greater Fresno Area9_23Dually Enrolled</v>
      </c>
      <c r="B2719" s="7">
        <v>41850</v>
      </c>
      <c r="C2719">
        <v>23</v>
      </c>
      <c r="D2719" t="s">
        <v>38</v>
      </c>
      <c r="E2719">
        <v>1.9641626000000001</v>
      </c>
      <c r="F2719">
        <v>2.0843626</v>
      </c>
      <c r="G2719">
        <v>9</v>
      </c>
      <c r="H2719" s="49">
        <v>429.98899999999998</v>
      </c>
      <c r="I2719" s="49">
        <v>4066.2660000000001</v>
      </c>
      <c r="J2719">
        <v>88</v>
      </c>
      <c r="M2719">
        <v>0.11738949999999999</v>
      </c>
      <c r="N2719" s="49">
        <v>-0.1202</v>
      </c>
      <c r="O2719" s="49">
        <v>-0.27045856000000001</v>
      </c>
      <c r="P2719" s="49">
        <v>-0.18241642999999999</v>
      </c>
      <c r="Q2719" s="49">
        <v>-0.1202</v>
      </c>
      <c r="R2719" s="49">
        <v>-5.7983560000000003E-2</v>
      </c>
      <c r="S2719" s="49">
        <v>3.0058560000000002E-2</v>
      </c>
      <c r="T2719" s="49" t="s">
        <v>92</v>
      </c>
    </row>
    <row r="2720" spans="1:20" x14ac:dyDescent="0.25">
      <c r="A2720" s="49" t="str">
        <f t="shared" si="42"/>
        <v>41850Greater Fresno Area9_19Dually Enrolled</v>
      </c>
      <c r="B2720" s="7">
        <v>41850</v>
      </c>
      <c r="C2720">
        <v>19</v>
      </c>
      <c r="D2720" t="s">
        <v>38</v>
      </c>
      <c r="E2720">
        <v>2.8353825000000001</v>
      </c>
      <c r="F2720">
        <v>2.5504620999999998</v>
      </c>
      <c r="G2720">
        <v>9</v>
      </c>
      <c r="H2720" s="49">
        <v>429.98899999999998</v>
      </c>
      <c r="I2720" s="49">
        <v>4066.2660000000001</v>
      </c>
      <c r="J2720">
        <v>100.5</v>
      </c>
      <c r="M2720">
        <v>0.13446710000000001</v>
      </c>
      <c r="N2720" s="49">
        <v>0.28492040000000002</v>
      </c>
      <c r="O2720" s="49">
        <v>0.11280250999999999</v>
      </c>
      <c r="P2720" s="49">
        <v>0.21365284000000001</v>
      </c>
      <c r="Q2720" s="49">
        <v>0.28492040000000002</v>
      </c>
      <c r="R2720" s="49">
        <v>0.35618796000000003</v>
      </c>
      <c r="S2720" s="49">
        <v>0.45703829000000001</v>
      </c>
      <c r="T2720" s="49" t="s">
        <v>92</v>
      </c>
    </row>
    <row r="2721" spans="1:20" x14ac:dyDescent="0.25">
      <c r="A2721" s="49" t="str">
        <f t="shared" si="42"/>
        <v>41850Greater Fresno Area9_4Dually Enrolled</v>
      </c>
      <c r="B2721" s="7">
        <v>41850</v>
      </c>
      <c r="C2721">
        <v>4</v>
      </c>
      <c r="D2721" t="s">
        <v>38</v>
      </c>
      <c r="E2721">
        <v>1.0134964</v>
      </c>
      <c r="F2721">
        <v>0.97016106999999996</v>
      </c>
      <c r="G2721">
        <v>9</v>
      </c>
      <c r="H2721" s="49">
        <v>429.98899999999998</v>
      </c>
      <c r="I2721" s="49">
        <v>4066.2660000000001</v>
      </c>
      <c r="J2721">
        <v>84.5</v>
      </c>
      <c r="M2721">
        <v>6.6667100000000007E-2</v>
      </c>
      <c r="N2721" s="49">
        <v>4.3335329999999998E-2</v>
      </c>
      <c r="O2721" s="49">
        <v>-4.1998559999999997E-2</v>
      </c>
      <c r="P2721" s="49">
        <v>8.0017700000000001E-3</v>
      </c>
      <c r="Q2721" s="49">
        <v>4.3335329999999998E-2</v>
      </c>
      <c r="R2721" s="49">
        <v>7.8668890000000005E-2</v>
      </c>
      <c r="S2721" s="49">
        <v>0.12866922</v>
      </c>
      <c r="T2721" s="49" t="s">
        <v>92</v>
      </c>
    </row>
    <row r="2722" spans="1:20" x14ac:dyDescent="0.25">
      <c r="A2722" s="49" t="str">
        <f t="shared" si="42"/>
        <v>41850Greater Fresno Area9_21Dually Enrolled</v>
      </c>
      <c r="B2722" s="7">
        <v>41850</v>
      </c>
      <c r="C2722">
        <v>21</v>
      </c>
      <c r="D2722" t="s">
        <v>38</v>
      </c>
      <c r="E2722">
        <v>2.5714953999999999</v>
      </c>
      <c r="F2722">
        <v>2.9392971999999999</v>
      </c>
      <c r="G2722">
        <v>9</v>
      </c>
      <c r="H2722" s="49">
        <v>429.98899999999998</v>
      </c>
      <c r="I2722" s="49">
        <v>4066.2660000000001</v>
      </c>
      <c r="J2722">
        <v>95.5</v>
      </c>
      <c r="M2722">
        <v>0.13239500000000001</v>
      </c>
      <c r="N2722" s="49">
        <v>-0.36780180000000001</v>
      </c>
      <c r="O2722" s="49">
        <v>-0.53726739999999995</v>
      </c>
      <c r="P2722" s="49">
        <v>-0.43797114999999998</v>
      </c>
      <c r="Q2722" s="49">
        <v>-0.36780180000000001</v>
      </c>
      <c r="R2722" s="49">
        <v>-0.29763244999999999</v>
      </c>
      <c r="S2722" s="49">
        <v>-0.19833619999999999</v>
      </c>
      <c r="T2722" s="49" t="s">
        <v>92</v>
      </c>
    </row>
    <row r="2723" spans="1:20" x14ac:dyDescent="0.25">
      <c r="A2723" s="49" t="str">
        <f t="shared" si="42"/>
        <v>41850Greater Fresno Area9_7Dually Enrolled</v>
      </c>
      <c r="B2723" s="7">
        <v>41850</v>
      </c>
      <c r="C2723">
        <v>7</v>
      </c>
      <c r="D2723" t="s">
        <v>38</v>
      </c>
      <c r="E2723">
        <v>0.93004469999999995</v>
      </c>
      <c r="F2723">
        <v>0.94629644000000002</v>
      </c>
      <c r="G2723">
        <v>9</v>
      </c>
      <c r="H2723" s="49">
        <v>429.98899999999998</v>
      </c>
      <c r="I2723" s="49">
        <v>4066.2660000000001</v>
      </c>
      <c r="J2723">
        <v>82.5</v>
      </c>
      <c r="M2723">
        <v>6.3944699999999993E-2</v>
      </c>
      <c r="N2723" s="49">
        <v>-1.6251740000000001E-2</v>
      </c>
      <c r="O2723" s="49">
        <v>-9.8100960000000001E-2</v>
      </c>
      <c r="P2723" s="49">
        <v>-5.0142430000000002E-2</v>
      </c>
      <c r="Q2723" s="49">
        <v>-1.6251740000000001E-2</v>
      </c>
      <c r="R2723" s="49">
        <v>1.763895E-2</v>
      </c>
      <c r="S2723" s="49">
        <v>6.559748E-2</v>
      </c>
      <c r="T2723" s="49" t="s">
        <v>92</v>
      </c>
    </row>
    <row r="2724" spans="1:20" x14ac:dyDescent="0.25">
      <c r="A2724" s="49" t="str">
        <f t="shared" si="42"/>
        <v>41850Greater Fresno Area9_20Dually Enrolled</v>
      </c>
      <c r="B2724" s="7">
        <v>41850</v>
      </c>
      <c r="C2724">
        <v>20</v>
      </c>
      <c r="D2724" t="s">
        <v>38</v>
      </c>
      <c r="E2724">
        <v>2.7285712000000002</v>
      </c>
      <c r="F2724">
        <v>2.2853930999999998</v>
      </c>
      <c r="G2724">
        <v>9</v>
      </c>
      <c r="H2724" s="49">
        <v>429.98899999999998</v>
      </c>
      <c r="I2724" s="49">
        <v>4066.2660000000001</v>
      </c>
      <c r="J2724">
        <v>99</v>
      </c>
      <c r="M2724">
        <v>0.12663489999999999</v>
      </c>
      <c r="N2724" s="49">
        <v>0.44317810000000002</v>
      </c>
      <c r="O2724" s="49">
        <v>0.28108543000000002</v>
      </c>
      <c r="P2724" s="49">
        <v>0.3760616</v>
      </c>
      <c r="Q2724" s="49">
        <v>0.44317810000000002</v>
      </c>
      <c r="R2724" s="49">
        <v>0.51029460000000004</v>
      </c>
      <c r="S2724" s="49">
        <v>0.60527076999999996</v>
      </c>
      <c r="T2724" s="49" t="s">
        <v>92</v>
      </c>
    </row>
    <row r="2725" spans="1:20" x14ac:dyDescent="0.25">
      <c r="A2725" s="49" t="str">
        <f t="shared" si="42"/>
        <v>41850Greater Fresno Area9_10Dually Enrolled</v>
      </c>
      <c r="B2725" s="7">
        <v>41850</v>
      </c>
      <c r="C2725">
        <v>10</v>
      </c>
      <c r="D2725" t="s">
        <v>38</v>
      </c>
      <c r="E2725">
        <v>1.1064228</v>
      </c>
      <c r="F2725">
        <v>1.1813422</v>
      </c>
      <c r="G2725">
        <v>9</v>
      </c>
      <c r="H2725" s="49">
        <v>429.98899999999998</v>
      </c>
      <c r="I2725" s="49">
        <v>4066.2660000000001</v>
      </c>
      <c r="J2725">
        <v>86</v>
      </c>
      <c r="M2725">
        <v>8.0221399999999998E-2</v>
      </c>
      <c r="N2725" s="49">
        <v>-7.4919399999999997E-2</v>
      </c>
      <c r="O2725" s="49">
        <v>-0.17760279000000001</v>
      </c>
      <c r="P2725" s="49">
        <v>-0.11743674</v>
      </c>
      <c r="Q2725" s="49">
        <v>-7.4919399999999997E-2</v>
      </c>
      <c r="R2725" s="49">
        <v>-3.2402060000000003E-2</v>
      </c>
      <c r="S2725" s="49">
        <v>2.7763989999999999E-2</v>
      </c>
      <c r="T2725" s="49" t="s">
        <v>92</v>
      </c>
    </row>
    <row r="2726" spans="1:20" x14ac:dyDescent="0.25">
      <c r="A2726" s="49" t="str">
        <f t="shared" si="42"/>
        <v>41850Greater Fresno Area9_17Dually Enrolled</v>
      </c>
      <c r="B2726" s="7">
        <v>41850</v>
      </c>
      <c r="C2726">
        <v>17</v>
      </c>
      <c r="D2726" t="s">
        <v>38</v>
      </c>
      <c r="E2726">
        <v>2.5635290999999998</v>
      </c>
      <c r="F2726">
        <v>2.5467287999999999</v>
      </c>
      <c r="G2726">
        <v>9</v>
      </c>
      <c r="H2726" s="49">
        <v>429.98899999999998</v>
      </c>
      <c r="I2726" s="49">
        <v>4066.2660000000001</v>
      </c>
      <c r="J2726">
        <v>99.5</v>
      </c>
      <c r="M2726">
        <v>0.13579369999999999</v>
      </c>
      <c r="N2726" s="49">
        <v>1.6800300000000001E-2</v>
      </c>
      <c r="O2726" s="49">
        <v>-0.15701564000000001</v>
      </c>
      <c r="P2726" s="49">
        <v>-5.5170360000000002E-2</v>
      </c>
      <c r="Q2726" s="49">
        <v>1.6800300000000001E-2</v>
      </c>
      <c r="R2726" s="49">
        <v>8.8770959999999996E-2</v>
      </c>
      <c r="S2726" s="49">
        <v>0.19061623999999999</v>
      </c>
      <c r="T2726" s="49" t="s">
        <v>92</v>
      </c>
    </row>
    <row r="2727" spans="1:20" x14ac:dyDescent="0.25">
      <c r="A2727" s="49" t="str">
        <f t="shared" si="42"/>
        <v>41850Greater Fresno Area9_1Dually Enrolled</v>
      </c>
      <c r="B2727" s="7">
        <v>41850</v>
      </c>
      <c r="C2727">
        <v>1</v>
      </c>
      <c r="D2727" t="s">
        <v>38</v>
      </c>
      <c r="E2727">
        <v>1.4880956999999999</v>
      </c>
      <c r="F2727">
        <v>1.4316145</v>
      </c>
      <c r="G2727">
        <v>9</v>
      </c>
      <c r="H2727" s="49">
        <v>429.98899999999998</v>
      </c>
      <c r="I2727" s="49">
        <v>4066.2660000000001</v>
      </c>
      <c r="J2727">
        <v>88.5</v>
      </c>
      <c r="M2727">
        <v>9.4481300000000004E-2</v>
      </c>
      <c r="N2727" s="49">
        <v>5.6481200000000002E-2</v>
      </c>
      <c r="O2727" s="49">
        <v>-6.4454860000000003E-2</v>
      </c>
      <c r="P2727" s="49">
        <v>6.4061099999999996E-3</v>
      </c>
      <c r="Q2727" s="49">
        <v>5.6481200000000002E-2</v>
      </c>
      <c r="R2727" s="49">
        <v>0.10655629</v>
      </c>
      <c r="S2727" s="49">
        <v>0.17741725999999999</v>
      </c>
      <c r="T2727" s="49" t="s">
        <v>92</v>
      </c>
    </row>
    <row r="2728" spans="1:20" x14ac:dyDescent="0.25">
      <c r="A2728" s="49" t="str">
        <f t="shared" si="42"/>
        <v>41850Greater Fresno Area9_11Dually Enrolled</v>
      </c>
      <c r="B2728" s="7">
        <v>41850</v>
      </c>
      <c r="C2728">
        <v>11</v>
      </c>
      <c r="D2728" t="s">
        <v>38</v>
      </c>
      <c r="E2728">
        <v>1.3423722</v>
      </c>
      <c r="F2728">
        <v>1.242599</v>
      </c>
      <c r="G2728">
        <v>9</v>
      </c>
      <c r="H2728" s="49">
        <v>429.98899999999998</v>
      </c>
      <c r="I2728" s="49">
        <v>4066.2660000000001</v>
      </c>
      <c r="J2728">
        <v>90</v>
      </c>
      <c r="M2728">
        <v>9.3169100000000005E-2</v>
      </c>
      <c r="N2728" s="49">
        <v>9.9773200000000006E-2</v>
      </c>
      <c r="O2728" s="49">
        <v>-1.9483250000000001E-2</v>
      </c>
      <c r="P2728" s="49">
        <v>5.039358E-2</v>
      </c>
      <c r="Q2728" s="49">
        <v>9.9773200000000006E-2</v>
      </c>
      <c r="R2728" s="49">
        <v>0.14915281999999999</v>
      </c>
      <c r="S2728" s="49">
        <v>0.21902964999999999</v>
      </c>
      <c r="T2728" s="49" t="s">
        <v>92</v>
      </c>
    </row>
    <row r="2729" spans="1:20" x14ac:dyDescent="0.25">
      <c r="A2729" s="49" t="str">
        <f t="shared" si="42"/>
        <v>41850Greater Fresno Area9_8Dually Enrolled</v>
      </c>
      <c r="B2729" s="7">
        <v>41850</v>
      </c>
      <c r="C2729">
        <v>8</v>
      </c>
      <c r="D2729" t="s">
        <v>38</v>
      </c>
      <c r="E2729">
        <v>1.0808305</v>
      </c>
      <c r="F2729">
        <v>1.0418858</v>
      </c>
      <c r="G2729">
        <v>9</v>
      </c>
      <c r="H2729" s="49">
        <v>429.98899999999998</v>
      </c>
      <c r="I2729" s="49">
        <v>4066.2660000000001</v>
      </c>
      <c r="J2729">
        <v>82</v>
      </c>
      <c r="M2729">
        <v>7.4752200000000005E-2</v>
      </c>
      <c r="N2729" s="49">
        <v>3.8944699999999999E-2</v>
      </c>
      <c r="O2729" s="49">
        <v>-5.6738120000000003E-2</v>
      </c>
      <c r="P2729" s="49">
        <v>-6.7396999999999997E-4</v>
      </c>
      <c r="Q2729" s="49">
        <v>3.8944699999999999E-2</v>
      </c>
      <c r="R2729" s="49">
        <v>7.8563369999999993E-2</v>
      </c>
      <c r="S2729" s="49">
        <v>0.13462752</v>
      </c>
      <c r="T2729" s="49" t="s">
        <v>92</v>
      </c>
    </row>
    <row r="2730" spans="1:20" x14ac:dyDescent="0.25">
      <c r="A2730" s="49" t="str">
        <f t="shared" si="42"/>
        <v>41850Greater Fresno Area9_13Dually Enrolled</v>
      </c>
      <c r="B2730" s="7">
        <v>41850</v>
      </c>
      <c r="C2730">
        <v>13</v>
      </c>
      <c r="D2730" t="s">
        <v>38</v>
      </c>
      <c r="E2730">
        <v>1.8000274999999999</v>
      </c>
      <c r="F2730">
        <v>1.6622417</v>
      </c>
      <c r="G2730">
        <v>9</v>
      </c>
      <c r="H2730" s="49">
        <v>429.98899999999998</v>
      </c>
      <c r="I2730" s="49">
        <v>4066.2660000000001</v>
      </c>
      <c r="J2730">
        <v>92</v>
      </c>
      <c r="M2730">
        <v>0.1139618</v>
      </c>
      <c r="N2730" s="49">
        <v>0.13778580000000001</v>
      </c>
      <c r="O2730" s="49">
        <v>-8.0853000000000001E-3</v>
      </c>
      <c r="P2730" s="49">
        <v>7.7386049999999998E-2</v>
      </c>
      <c r="Q2730" s="49">
        <v>0.13778580000000001</v>
      </c>
      <c r="R2730" s="49">
        <v>0.19818554999999999</v>
      </c>
      <c r="S2730" s="49">
        <v>0.28365689999999999</v>
      </c>
      <c r="T2730" s="49" t="s">
        <v>92</v>
      </c>
    </row>
    <row r="2731" spans="1:20" x14ac:dyDescent="0.25">
      <c r="A2731" s="49" t="str">
        <f t="shared" si="42"/>
        <v>41850Greater Fresno Area9_6Dually Enrolled</v>
      </c>
      <c r="B2731" s="7">
        <v>41850</v>
      </c>
      <c r="C2731">
        <v>6</v>
      </c>
      <c r="D2731" t="s">
        <v>38</v>
      </c>
      <c r="E2731">
        <v>0.90459204999999998</v>
      </c>
      <c r="F2731">
        <v>0.85066615999999995</v>
      </c>
      <c r="G2731">
        <v>9</v>
      </c>
      <c r="H2731" s="49">
        <v>429.98899999999998</v>
      </c>
      <c r="I2731" s="49">
        <v>4066.2660000000001</v>
      </c>
      <c r="J2731">
        <v>82.5</v>
      </c>
      <c r="M2731">
        <v>5.7465700000000002E-2</v>
      </c>
      <c r="N2731" s="49">
        <v>5.3925889999999997E-2</v>
      </c>
      <c r="O2731" s="49">
        <v>-1.9630209999999999E-2</v>
      </c>
      <c r="P2731" s="49">
        <v>2.3469070000000002E-2</v>
      </c>
      <c r="Q2731" s="49">
        <v>5.3925889999999997E-2</v>
      </c>
      <c r="R2731" s="49">
        <v>8.438271E-2</v>
      </c>
      <c r="S2731" s="49">
        <v>0.12748198999999999</v>
      </c>
      <c r="T2731" s="49" t="s">
        <v>92</v>
      </c>
    </row>
    <row r="2732" spans="1:20" x14ac:dyDescent="0.25">
      <c r="A2732" s="49" t="str">
        <f t="shared" si="42"/>
        <v>41850Greater Fresno Area9_2Dually Enrolled</v>
      </c>
      <c r="B2732" s="7">
        <v>41850</v>
      </c>
      <c r="C2732">
        <v>2</v>
      </c>
      <c r="D2732" t="s">
        <v>38</v>
      </c>
      <c r="E2732">
        <v>1.2419262</v>
      </c>
      <c r="F2732">
        <v>1.2379366000000001</v>
      </c>
      <c r="G2732">
        <v>9</v>
      </c>
      <c r="H2732" s="49">
        <v>429.98899999999998</v>
      </c>
      <c r="I2732" s="49">
        <v>4066.2660000000001</v>
      </c>
      <c r="J2732">
        <v>87</v>
      </c>
      <c r="M2732">
        <v>8.3576399999999995E-2</v>
      </c>
      <c r="N2732" s="49">
        <v>3.9896000000000003E-3</v>
      </c>
      <c r="O2732" s="49">
        <v>-0.10298818999999999</v>
      </c>
      <c r="P2732" s="49">
        <v>-4.0305889999999997E-2</v>
      </c>
      <c r="Q2732" s="49">
        <v>3.9896000000000003E-3</v>
      </c>
      <c r="R2732" s="49">
        <v>4.8285090000000003E-2</v>
      </c>
      <c r="S2732" s="49">
        <v>0.11096739</v>
      </c>
      <c r="T2732" s="49" t="s">
        <v>92</v>
      </c>
    </row>
    <row r="2733" spans="1:20" x14ac:dyDescent="0.25">
      <c r="A2733" s="49" t="str">
        <f t="shared" si="42"/>
        <v>41850Greater Fresno Area9_14Dually Enrolled</v>
      </c>
      <c r="B2733" s="7">
        <v>41850</v>
      </c>
      <c r="C2733">
        <v>14</v>
      </c>
      <c r="D2733" t="s">
        <v>38</v>
      </c>
      <c r="E2733">
        <v>1.9183222</v>
      </c>
      <c r="F2733">
        <v>1.8700802000000001</v>
      </c>
      <c r="G2733">
        <v>9</v>
      </c>
      <c r="H2733" s="49">
        <v>429.98899999999998</v>
      </c>
      <c r="I2733" s="49">
        <v>4066.2660000000001</v>
      </c>
      <c r="J2733">
        <v>92.5</v>
      </c>
      <c r="M2733">
        <v>0.1234051</v>
      </c>
      <c r="N2733" s="49">
        <v>4.8242E-2</v>
      </c>
      <c r="O2733" s="49">
        <v>-0.10971653000000001</v>
      </c>
      <c r="P2733" s="49">
        <v>-1.7162699999999999E-2</v>
      </c>
      <c r="Q2733" s="49">
        <v>4.8242E-2</v>
      </c>
      <c r="R2733" s="49">
        <v>0.1136467</v>
      </c>
      <c r="S2733" s="49">
        <v>0.20620052999999999</v>
      </c>
      <c r="T2733" s="49" t="s">
        <v>92</v>
      </c>
    </row>
    <row r="2734" spans="1:20" x14ac:dyDescent="0.25">
      <c r="A2734" s="49" t="str">
        <f t="shared" si="42"/>
        <v>41850Greater Fresno Area9_5Dually Enrolled</v>
      </c>
      <c r="B2734" s="7">
        <v>41850</v>
      </c>
      <c r="C2734">
        <v>5</v>
      </c>
      <c r="D2734" t="s">
        <v>38</v>
      </c>
      <c r="E2734">
        <v>0.96894437</v>
      </c>
      <c r="F2734">
        <v>0.89838728000000001</v>
      </c>
      <c r="G2734">
        <v>9</v>
      </c>
      <c r="H2734" s="49">
        <v>429.98899999999998</v>
      </c>
      <c r="I2734" s="49">
        <v>4066.2660000000001</v>
      </c>
      <c r="J2734">
        <v>82.5</v>
      </c>
      <c r="M2734">
        <v>6.0124799999999999E-2</v>
      </c>
      <c r="N2734" s="49">
        <v>7.0557090000000003E-2</v>
      </c>
      <c r="O2734" s="49">
        <v>-6.4026500000000002E-3</v>
      </c>
      <c r="P2734" s="49">
        <v>3.8690950000000002E-2</v>
      </c>
      <c r="Q2734" s="49">
        <v>7.0557090000000003E-2</v>
      </c>
      <c r="R2734" s="49">
        <v>0.10242323</v>
      </c>
      <c r="S2734" s="49">
        <v>0.14751682999999999</v>
      </c>
      <c r="T2734" s="49" t="s">
        <v>92</v>
      </c>
    </row>
    <row r="2735" spans="1:20" x14ac:dyDescent="0.25">
      <c r="A2735" s="49" t="str">
        <f t="shared" si="42"/>
        <v>41850Greater Fresno Area9_9Dually Enrolled</v>
      </c>
      <c r="B2735" s="7">
        <v>41850</v>
      </c>
      <c r="C2735">
        <v>9</v>
      </c>
      <c r="D2735" t="s">
        <v>38</v>
      </c>
      <c r="E2735">
        <v>1.0321053</v>
      </c>
      <c r="F2735">
        <v>1.1037219</v>
      </c>
      <c r="G2735">
        <v>9</v>
      </c>
      <c r="H2735" s="49">
        <v>429.98899999999998</v>
      </c>
      <c r="I2735" s="49">
        <v>4066.2660000000001</v>
      </c>
      <c r="J2735">
        <v>80.5</v>
      </c>
      <c r="M2735">
        <v>7.5743500000000005E-2</v>
      </c>
      <c r="N2735" s="49">
        <v>-7.1616600000000002E-2</v>
      </c>
      <c r="O2735" s="49">
        <v>-0.16856827999999999</v>
      </c>
      <c r="P2735" s="49">
        <v>-0.11176066</v>
      </c>
      <c r="Q2735" s="49">
        <v>-7.1616600000000002E-2</v>
      </c>
      <c r="R2735" s="49">
        <v>-3.1472550000000002E-2</v>
      </c>
      <c r="S2735" s="49">
        <v>2.5335079999999999E-2</v>
      </c>
      <c r="T2735" s="49" t="s">
        <v>92</v>
      </c>
    </row>
    <row r="2736" spans="1:20" x14ac:dyDescent="0.25">
      <c r="A2736" s="49" t="str">
        <f t="shared" si="42"/>
        <v>41850Greater Fresno Area9_18Dually Enrolled</v>
      </c>
      <c r="B2736" s="7">
        <v>41850</v>
      </c>
      <c r="C2736">
        <v>18</v>
      </c>
      <c r="D2736" t="s">
        <v>38</v>
      </c>
      <c r="E2736">
        <v>2.8349536</v>
      </c>
      <c r="F2736">
        <v>2.6611756</v>
      </c>
      <c r="G2736">
        <v>9</v>
      </c>
      <c r="H2736" s="49">
        <v>429.98899999999998</v>
      </c>
      <c r="I2736" s="49">
        <v>4066.2660000000001</v>
      </c>
      <c r="J2736">
        <v>100</v>
      </c>
      <c r="M2736">
        <v>0.13756189999999999</v>
      </c>
      <c r="N2736" s="49">
        <v>0.17377799999999999</v>
      </c>
      <c r="O2736" s="49">
        <v>-2.30123E-3</v>
      </c>
      <c r="P2736" s="49">
        <v>0.10087019</v>
      </c>
      <c r="Q2736" s="49">
        <v>0.17377799999999999</v>
      </c>
      <c r="R2736" s="49">
        <v>0.24668581000000001</v>
      </c>
      <c r="S2736" s="49">
        <v>0.34985723000000002</v>
      </c>
      <c r="T2736" s="49" t="s">
        <v>92</v>
      </c>
    </row>
    <row r="2737" spans="1:20" x14ac:dyDescent="0.25">
      <c r="A2737" s="49" t="str">
        <f t="shared" si="42"/>
        <v>41850Greater Fresno Area9_15Dually Enrolled</v>
      </c>
      <c r="B2737" s="7">
        <v>41850</v>
      </c>
      <c r="C2737">
        <v>15</v>
      </c>
      <c r="D2737" t="s">
        <v>38</v>
      </c>
      <c r="E2737">
        <v>1.9994702</v>
      </c>
      <c r="F2737">
        <v>1.9730573</v>
      </c>
      <c r="G2737">
        <v>9</v>
      </c>
      <c r="H2737" s="49">
        <v>429.98899999999998</v>
      </c>
      <c r="I2737" s="49">
        <v>4066.2660000000001</v>
      </c>
      <c r="J2737">
        <v>94.5</v>
      </c>
      <c r="M2737">
        <v>0.1205999</v>
      </c>
      <c r="N2737" s="49">
        <v>2.64129E-2</v>
      </c>
      <c r="O2737" s="49">
        <v>-0.12795497</v>
      </c>
      <c r="P2737" s="49">
        <v>-3.7505049999999998E-2</v>
      </c>
      <c r="Q2737" s="49">
        <v>2.64129E-2</v>
      </c>
      <c r="R2737" s="49">
        <v>9.0330850000000004E-2</v>
      </c>
      <c r="S2737" s="49">
        <v>0.18078077000000001</v>
      </c>
      <c r="T2737" s="49" t="s">
        <v>92</v>
      </c>
    </row>
    <row r="2738" spans="1:20" x14ac:dyDescent="0.25">
      <c r="A2738" s="49" t="str">
        <f t="shared" si="42"/>
        <v>41852Greater Fresno AreaN/A_19Dually Enrolled</v>
      </c>
      <c r="B2738" s="7">
        <v>41852</v>
      </c>
      <c r="C2738">
        <v>19</v>
      </c>
      <c r="D2738" t="s">
        <v>38</v>
      </c>
      <c r="E2738">
        <v>3.2798107000000001</v>
      </c>
      <c r="F2738">
        <v>3.3410313</v>
      </c>
      <c r="G2738" t="s">
        <v>33</v>
      </c>
      <c r="H2738" s="49">
        <v>818.69100000000003</v>
      </c>
      <c r="I2738" s="49">
        <v>4046.1260000000002</v>
      </c>
      <c r="J2738">
        <v>106.5</v>
      </c>
      <c r="M2738">
        <v>8.1986000000000003E-2</v>
      </c>
      <c r="N2738" s="49">
        <v>-6.12206E-2</v>
      </c>
      <c r="O2738" s="49">
        <v>-0.16616268000000001</v>
      </c>
      <c r="P2738" s="49">
        <v>-0.10467318</v>
      </c>
      <c r="Q2738" s="49">
        <v>-6.12206E-2</v>
      </c>
      <c r="R2738" s="49">
        <v>-1.7768019999999999E-2</v>
      </c>
      <c r="S2738" s="49">
        <v>4.372148E-2</v>
      </c>
      <c r="T2738" s="49" t="s">
        <v>92</v>
      </c>
    </row>
    <row r="2739" spans="1:20" x14ac:dyDescent="0.25">
      <c r="A2739" s="49" t="str">
        <f t="shared" si="42"/>
        <v>41852Greater Fresno AreaN/A_15Dually Enrolled</v>
      </c>
      <c r="B2739" s="7">
        <v>41852</v>
      </c>
      <c r="C2739">
        <v>15</v>
      </c>
      <c r="D2739" t="s">
        <v>38</v>
      </c>
      <c r="E2739">
        <v>2.8159806000000001</v>
      </c>
      <c r="F2739">
        <v>2.6173004999999998</v>
      </c>
      <c r="G2739" t="s">
        <v>33</v>
      </c>
      <c r="H2739" s="49">
        <v>818.69100000000003</v>
      </c>
      <c r="I2739" s="49">
        <v>4046.1260000000002</v>
      </c>
      <c r="J2739">
        <v>105.5</v>
      </c>
      <c r="M2739">
        <v>7.8179399999999996E-2</v>
      </c>
      <c r="N2739" s="49">
        <v>0.1986801</v>
      </c>
      <c r="O2739" s="49">
        <v>9.8610470000000006E-2</v>
      </c>
      <c r="P2739" s="49">
        <v>0.15724502000000001</v>
      </c>
      <c r="Q2739" s="49">
        <v>0.1986801</v>
      </c>
      <c r="R2739" s="49">
        <v>0.24011518000000001</v>
      </c>
      <c r="S2739" s="49">
        <v>0.29874972999999999</v>
      </c>
      <c r="T2739" s="49" t="s">
        <v>92</v>
      </c>
    </row>
    <row r="2740" spans="1:20" x14ac:dyDescent="0.25">
      <c r="A2740" s="49" t="str">
        <f t="shared" si="42"/>
        <v>41852Greater Fresno AreaN/A_13Dually Enrolled</v>
      </c>
      <c r="B2740" s="7">
        <v>41852</v>
      </c>
      <c r="C2740">
        <v>13</v>
      </c>
      <c r="D2740" t="s">
        <v>38</v>
      </c>
      <c r="E2740">
        <v>2.1412669000000002</v>
      </c>
      <c r="F2740">
        <v>2.1110199000000001</v>
      </c>
      <c r="G2740" t="s">
        <v>33</v>
      </c>
      <c r="H2740" s="49">
        <v>818.69100000000003</v>
      </c>
      <c r="I2740" s="49">
        <v>4046.1260000000002</v>
      </c>
      <c r="J2740">
        <v>99</v>
      </c>
      <c r="M2740">
        <v>6.7443900000000001E-2</v>
      </c>
      <c r="N2740" s="49">
        <v>3.0247E-2</v>
      </c>
      <c r="O2740" s="49">
        <v>-5.6081190000000003E-2</v>
      </c>
      <c r="P2740" s="49">
        <v>-5.4982700000000004E-3</v>
      </c>
      <c r="Q2740" s="49">
        <v>3.0247E-2</v>
      </c>
      <c r="R2740" s="49">
        <v>6.5992270000000006E-2</v>
      </c>
      <c r="S2740" s="49">
        <v>0.11657519</v>
      </c>
      <c r="T2740" s="49" t="s">
        <v>92</v>
      </c>
    </row>
    <row r="2741" spans="1:20" x14ac:dyDescent="0.25">
      <c r="A2741" s="49" t="str">
        <f t="shared" si="42"/>
        <v>41852Greater Fresno AreaN/A_3Dually Enrolled</v>
      </c>
      <c r="B2741" s="7">
        <v>41852</v>
      </c>
      <c r="C2741">
        <v>3</v>
      </c>
      <c r="D2741" t="s">
        <v>38</v>
      </c>
      <c r="E2741">
        <v>1.0701552000000001</v>
      </c>
      <c r="F2741">
        <v>1.0617059</v>
      </c>
      <c r="G2741" t="s">
        <v>33</v>
      </c>
      <c r="H2741" s="49">
        <v>818.69100000000003</v>
      </c>
      <c r="I2741" s="49">
        <v>4046.1260000000002</v>
      </c>
      <c r="J2741">
        <v>85.5</v>
      </c>
      <c r="M2741">
        <v>3.90584E-2</v>
      </c>
      <c r="N2741" s="49">
        <v>8.4492999999999999E-3</v>
      </c>
      <c r="O2741" s="49">
        <v>-4.1545449999999998E-2</v>
      </c>
      <c r="P2741" s="49">
        <v>-1.2251649999999999E-2</v>
      </c>
      <c r="Q2741" s="49">
        <v>8.4492999999999999E-3</v>
      </c>
      <c r="R2741" s="49">
        <v>2.9150249999999999E-2</v>
      </c>
      <c r="S2741" s="49">
        <v>5.8444049999999997E-2</v>
      </c>
      <c r="T2741" s="49" t="s">
        <v>92</v>
      </c>
    </row>
    <row r="2742" spans="1:20" x14ac:dyDescent="0.25">
      <c r="A2742" s="49" t="str">
        <f t="shared" si="42"/>
        <v>41852Greater Fresno AreaN/A_22Dually Enrolled</v>
      </c>
      <c r="B2742" s="7">
        <v>41852</v>
      </c>
      <c r="C2742">
        <v>22</v>
      </c>
      <c r="D2742" t="s">
        <v>38</v>
      </c>
      <c r="E2742">
        <v>2.5880567999999999</v>
      </c>
      <c r="F2742">
        <v>2.7375723999999999</v>
      </c>
      <c r="G2742" t="s">
        <v>33</v>
      </c>
      <c r="H2742" s="49">
        <v>818.69100000000003</v>
      </c>
      <c r="I2742" s="49">
        <v>4046.1260000000002</v>
      </c>
      <c r="J2742">
        <v>97.5</v>
      </c>
      <c r="M2742">
        <v>7.2994799999999999E-2</v>
      </c>
      <c r="N2742" s="49">
        <v>-0.1495156</v>
      </c>
      <c r="O2742" s="49">
        <v>-0.24294894</v>
      </c>
      <c r="P2742" s="49">
        <v>-0.18820284000000001</v>
      </c>
      <c r="Q2742" s="49">
        <v>-0.1495156</v>
      </c>
      <c r="R2742" s="49">
        <v>-0.11082836</v>
      </c>
      <c r="S2742" s="49">
        <v>-5.6082260000000002E-2</v>
      </c>
      <c r="T2742" s="49" t="s">
        <v>92</v>
      </c>
    </row>
    <row r="2743" spans="1:20" x14ac:dyDescent="0.25">
      <c r="A2743" s="49" t="str">
        <f t="shared" si="42"/>
        <v>41852Greater Fresno AreaN/A_4Dually Enrolled</v>
      </c>
      <c r="B2743" s="7">
        <v>41852</v>
      </c>
      <c r="C2743">
        <v>4</v>
      </c>
      <c r="D2743" t="s">
        <v>38</v>
      </c>
      <c r="E2743">
        <v>0.93757405999999999</v>
      </c>
      <c r="F2743">
        <v>0.96007063999999998</v>
      </c>
      <c r="G2743" t="s">
        <v>33</v>
      </c>
      <c r="H2743" s="49">
        <v>818.69100000000003</v>
      </c>
      <c r="I2743" s="49">
        <v>4046.1260000000002</v>
      </c>
      <c r="J2743">
        <v>83.5</v>
      </c>
      <c r="M2743">
        <v>3.5732E-2</v>
      </c>
      <c r="N2743" s="49">
        <v>-2.2496579999999999E-2</v>
      </c>
      <c r="O2743" s="49">
        <v>-6.8233539999999995E-2</v>
      </c>
      <c r="P2743" s="49">
        <v>-4.1434539999999999E-2</v>
      </c>
      <c r="Q2743" s="49">
        <v>-2.2496579999999999E-2</v>
      </c>
      <c r="R2743" s="49">
        <v>-3.5586200000000002E-3</v>
      </c>
      <c r="S2743" s="49">
        <v>2.3240380000000001E-2</v>
      </c>
      <c r="T2743" s="49" t="s">
        <v>92</v>
      </c>
    </row>
    <row r="2744" spans="1:20" x14ac:dyDescent="0.25">
      <c r="A2744" s="49" t="str">
        <f t="shared" si="42"/>
        <v>41852Greater Fresno AreaN/A_17Dually Enrolled</v>
      </c>
      <c r="B2744" s="7">
        <v>41852</v>
      </c>
      <c r="C2744">
        <v>17</v>
      </c>
      <c r="D2744" t="s">
        <v>38</v>
      </c>
      <c r="E2744">
        <v>3.2757352000000002</v>
      </c>
      <c r="F2744">
        <v>2.5229129000000001</v>
      </c>
      <c r="G2744" t="s">
        <v>33</v>
      </c>
      <c r="H2744" s="49">
        <v>818.69100000000003</v>
      </c>
      <c r="I2744" s="49">
        <v>4046.1260000000002</v>
      </c>
      <c r="J2744">
        <v>108</v>
      </c>
      <c r="M2744">
        <v>7.2896500000000003E-2</v>
      </c>
      <c r="N2744" s="49">
        <v>0.75282230000000006</v>
      </c>
      <c r="O2744" s="49">
        <v>0.65951477999999997</v>
      </c>
      <c r="P2744" s="49">
        <v>0.71418716000000004</v>
      </c>
      <c r="Q2744" s="49">
        <v>0.75282230000000006</v>
      </c>
      <c r="R2744" s="49">
        <v>0.79145745000000001</v>
      </c>
      <c r="S2744" s="49">
        <v>0.84612982000000003</v>
      </c>
      <c r="T2744" s="49" t="s">
        <v>92</v>
      </c>
    </row>
    <row r="2745" spans="1:20" x14ac:dyDescent="0.25">
      <c r="A2745" s="49" t="str">
        <f t="shared" si="42"/>
        <v>41852Greater Fresno AreaN/A_16Dually Enrolled</v>
      </c>
      <c r="B2745" s="7">
        <v>41852</v>
      </c>
      <c r="C2745">
        <v>16</v>
      </c>
      <c r="D2745" t="s">
        <v>38</v>
      </c>
      <c r="E2745">
        <v>3.0883082000000002</v>
      </c>
      <c r="F2745">
        <v>2.5003902999999998</v>
      </c>
      <c r="G2745" t="s">
        <v>33</v>
      </c>
      <c r="H2745" s="49">
        <v>818.69100000000003</v>
      </c>
      <c r="I2745" s="49">
        <v>4046.1260000000002</v>
      </c>
      <c r="J2745">
        <v>107</v>
      </c>
      <c r="M2745">
        <v>7.4522099999999994E-2</v>
      </c>
      <c r="N2745" s="49">
        <v>0.58791789999999999</v>
      </c>
      <c r="O2745" s="49">
        <v>0.49252961000000001</v>
      </c>
      <c r="P2745" s="49">
        <v>0.54842119</v>
      </c>
      <c r="Q2745" s="49">
        <v>0.58791789999999999</v>
      </c>
      <c r="R2745" s="49">
        <v>0.62741460999999998</v>
      </c>
      <c r="S2745" s="49">
        <v>0.68330619000000004</v>
      </c>
      <c r="T2745" s="49" t="s">
        <v>92</v>
      </c>
    </row>
    <row r="2746" spans="1:20" x14ac:dyDescent="0.25">
      <c r="A2746" s="49" t="str">
        <f t="shared" si="42"/>
        <v>41852Greater Fresno AreaN/A_24Dually Enrolled</v>
      </c>
      <c r="B2746" s="7">
        <v>41852</v>
      </c>
      <c r="C2746">
        <v>24</v>
      </c>
      <c r="D2746" t="s">
        <v>38</v>
      </c>
      <c r="E2746">
        <v>1.7660989</v>
      </c>
      <c r="F2746">
        <v>1.7449808</v>
      </c>
      <c r="G2746" t="s">
        <v>33</v>
      </c>
      <c r="H2746" s="49">
        <v>818.69100000000003</v>
      </c>
      <c r="I2746" s="49">
        <v>4046.1260000000002</v>
      </c>
      <c r="J2746">
        <v>92.5</v>
      </c>
      <c r="M2746">
        <v>6.0243999999999999E-2</v>
      </c>
      <c r="N2746" s="49">
        <v>2.1118100000000001E-2</v>
      </c>
      <c r="O2746" s="49">
        <v>-5.5994219999999997E-2</v>
      </c>
      <c r="P2746" s="49">
        <v>-1.081122E-2</v>
      </c>
      <c r="Q2746" s="49">
        <v>2.1118100000000001E-2</v>
      </c>
      <c r="R2746" s="49">
        <v>5.3047419999999998E-2</v>
      </c>
      <c r="S2746" s="49">
        <v>9.8230419999999999E-2</v>
      </c>
      <c r="T2746" s="49" t="s">
        <v>92</v>
      </c>
    </row>
    <row r="2747" spans="1:20" x14ac:dyDescent="0.25">
      <c r="A2747" s="49" t="str">
        <f t="shared" si="42"/>
        <v>41852Greater Fresno AreaN/A_11Dually Enrolled</v>
      </c>
      <c r="B2747" s="7">
        <v>41852</v>
      </c>
      <c r="C2747">
        <v>11</v>
      </c>
      <c r="D2747" t="s">
        <v>38</v>
      </c>
      <c r="E2747">
        <v>1.5092345</v>
      </c>
      <c r="F2747">
        <v>1.5750978</v>
      </c>
      <c r="G2747" t="s">
        <v>33</v>
      </c>
      <c r="H2747" s="49">
        <v>818.69100000000003</v>
      </c>
      <c r="I2747" s="49">
        <v>4046.1260000000002</v>
      </c>
      <c r="J2747">
        <v>92.5</v>
      </c>
      <c r="M2747">
        <v>5.7917000000000003E-2</v>
      </c>
      <c r="N2747" s="49">
        <v>-6.58633E-2</v>
      </c>
      <c r="O2747" s="49">
        <v>-0.13999706000000001</v>
      </c>
      <c r="P2747" s="49">
        <v>-9.6559309999999995E-2</v>
      </c>
      <c r="Q2747" s="49">
        <v>-6.58633E-2</v>
      </c>
      <c r="R2747" s="49">
        <v>-3.5167289999999997E-2</v>
      </c>
      <c r="S2747" s="49">
        <v>8.2704600000000003E-3</v>
      </c>
      <c r="T2747" s="49" t="s">
        <v>92</v>
      </c>
    </row>
    <row r="2748" spans="1:20" x14ac:dyDescent="0.25">
      <c r="A2748" s="49" t="str">
        <f t="shared" si="42"/>
        <v>41852Greater Fresno AreaN/A_8Dually Enrolled</v>
      </c>
      <c r="B2748" s="7">
        <v>41852</v>
      </c>
      <c r="C2748">
        <v>8</v>
      </c>
      <c r="D2748" t="s">
        <v>38</v>
      </c>
      <c r="E2748">
        <v>0.99527617000000002</v>
      </c>
      <c r="F2748">
        <v>0.96978834000000003</v>
      </c>
      <c r="G2748" t="s">
        <v>33</v>
      </c>
      <c r="H2748" s="49">
        <v>818.69100000000003</v>
      </c>
      <c r="I2748" s="49">
        <v>4046.1260000000002</v>
      </c>
      <c r="J2748">
        <v>80</v>
      </c>
      <c r="M2748">
        <v>3.76494E-2</v>
      </c>
      <c r="N2748" s="49">
        <v>2.548783E-2</v>
      </c>
      <c r="O2748" s="49">
        <v>-2.2703399999999999E-2</v>
      </c>
      <c r="P2748" s="49">
        <v>5.5336500000000002E-3</v>
      </c>
      <c r="Q2748" s="49">
        <v>2.548783E-2</v>
      </c>
      <c r="R2748" s="49">
        <v>4.5442009999999998E-2</v>
      </c>
      <c r="S2748" s="49">
        <v>7.3679060000000005E-2</v>
      </c>
      <c r="T2748" s="49" t="s">
        <v>92</v>
      </c>
    </row>
    <row r="2749" spans="1:20" x14ac:dyDescent="0.25">
      <c r="A2749" s="49" t="str">
        <f t="shared" si="42"/>
        <v>41852Greater Fresno AreaN/A_5Dually Enrolled</v>
      </c>
      <c r="B2749" s="7">
        <v>41852</v>
      </c>
      <c r="C2749">
        <v>5</v>
      </c>
      <c r="D2749" t="s">
        <v>38</v>
      </c>
      <c r="E2749">
        <v>0.88165590999999999</v>
      </c>
      <c r="F2749">
        <v>0.87015856999999996</v>
      </c>
      <c r="G2749" t="s">
        <v>33</v>
      </c>
      <c r="H2749" s="49">
        <v>818.69100000000003</v>
      </c>
      <c r="I2749" s="49">
        <v>4046.1260000000002</v>
      </c>
      <c r="J2749">
        <v>81</v>
      </c>
      <c r="M2749">
        <v>3.22572E-2</v>
      </c>
      <c r="N2749" s="49">
        <v>1.149734E-2</v>
      </c>
      <c r="O2749" s="49">
        <v>-2.979188E-2</v>
      </c>
      <c r="P2749" s="49">
        <v>-5.5989799999999999E-3</v>
      </c>
      <c r="Q2749" s="49">
        <v>1.149734E-2</v>
      </c>
      <c r="R2749" s="49">
        <v>2.859366E-2</v>
      </c>
      <c r="S2749" s="49">
        <v>5.2786560000000003E-2</v>
      </c>
      <c r="T2749" s="49" t="s">
        <v>92</v>
      </c>
    </row>
    <row r="2750" spans="1:20" x14ac:dyDescent="0.25">
      <c r="A2750" s="49" t="str">
        <f t="shared" si="42"/>
        <v>41852Greater Fresno AreaN/A_6Dually Enrolled</v>
      </c>
      <c r="B2750" s="7">
        <v>41852</v>
      </c>
      <c r="C2750">
        <v>6</v>
      </c>
      <c r="D2750" t="s">
        <v>38</v>
      </c>
      <c r="E2750">
        <v>0.84843383999999999</v>
      </c>
      <c r="F2750">
        <v>0.83237448999999997</v>
      </c>
      <c r="G2750" t="s">
        <v>33</v>
      </c>
      <c r="H2750" s="49">
        <v>818.69100000000003</v>
      </c>
      <c r="I2750" s="49">
        <v>4046.1260000000002</v>
      </c>
      <c r="J2750">
        <v>79</v>
      </c>
      <c r="M2750">
        <v>2.96393E-2</v>
      </c>
      <c r="N2750" s="49">
        <v>1.605935E-2</v>
      </c>
      <c r="O2750" s="49">
        <v>-2.1878950000000001E-2</v>
      </c>
      <c r="P2750" s="49">
        <v>3.5052E-4</v>
      </c>
      <c r="Q2750" s="49">
        <v>1.605935E-2</v>
      </c>
      <c r="R2750" s="49">
        <v>3.176818E-2</v>
      </c>
      <c r="S2750" s="49">
        <v>5.3997650000000001E-2</v>
      </c>
      <c r="T2750" s="49" t="s">
        <v>92</v>
      </c>
    </row>
    <row r="2751" spans="1:20" x14ac:dyDescent="0.25">
      <c r="A2751" s="49" t="str">
        <f t="shared" si="42"/>
        <v>41852Greater Fresno AreaN/A_7Dually Enrolled</v>
      </c>
      <c r="B2751" s="7">
        <v>41852</v>
      </c>
      <c r="C2751">
        <v>7</v>
      </c>
      <c r="D2751" t="s">
        <v>38</v>
      </c>
      <c r="E2751">
        <v>0.90020646000000004</v>
      </c>
      <c r="F2751">
        <v>0.88774129000000002</v>
      </c>
      <c r="G2751" t="s">
        <v>33</v>
      </c>
      <c r="H2751" s="49">
        <v>818.69100000000003</v>
      </c>
      <c r="I2751" s="49">
        <v>4046.1260000000002</v>
      </c>
      <c r="J2751">
        <v>77.5</v>
      </c>
      <c r="M2751">
        <v>3.3446499999999997E-2</v>
      </c>
      <c r="N2751" s="49">
        <v>1.2465169999999999E-2</v>
      </c>
      <c r="O2751" s="49">
        <v>-3.0346350000000001E-2</v>
      </c>
      <c r="P2751" s="49">
        <v>-5.2614699999999999E-3</v>
      </c>
      <c r="Q2751" s="49">
        <v>1.2465169999999999E-2</v>
      </c>
      <c r="R2751" s="49">
        <v>3.0191820000000001E-2</v>
      </c>
      <c r="S2751" s="49">
        <v>5.5276690000000003E-2</v>
      </c>
      <c r="T2751" s="49" t="s">
        <v>92</v>
      </c>
    </row>
    <row r="2752" spans="1:20" x14ac:dyDescent="0.25">
      <c r="A2752" s="49" t="str">
        <f t="shared" si="42"/>
        <v>41852Greater Fresno AreaN/A_14Dually Enrolled</v>
      </c>
      <c r="B2752" s="7">
        <v>41852</v>
      </c>
      <c r="C2752">
        <v>14</v>
      </c>
      <c r="D2752" t="s">
        <v>38</v>
      </c>
      <c r="E2752">
        <v>2.5022883</v>
      </c>
      <c r="F2752">
        <v>2.4759088</v>
      </c>
      <c r="G2752" t="s">
        <v>33</v>
      </c>
      <c r="H2752" s="49">
        <v>818.69100000000003</v>
      </c>
      <c r="I2752" s="49">
        <v>4046.1260000000002</v>
      </c>
      <c r="J2752">
        <v>102</v>
      </c>
      <c r="M2752">
        <v>7.6558699999999993E-2</v>
      </c>
      <c r="N2752" s="49">
        <v>2.63795E-2</v>
      </c>
      <c r="O2752" s="49">
        <v>-7.1615639999999994E-2</v>
      </c>
      <c r="P2752" s="49">
        <v>-1.419661E-2</v>
      </c>
      <c r="Q2752" s="49">
        <v>2.63795E-2</v>
      </c>
      <c r="R2752" s="49">
        <v>6.6955609999999999E-2</v>
      </c>
      <c r="S2752" s="49">
        <v>0.12437463999999999</v>
      </c>
      <c r="T2752" s="49" t="s">
        <v>92</v>
      </c>
    </row>
    <row r="2753" spans="1:20" x14ac:dyDescent="0.25">
      <c r="A2753" s="49" t="str">
        <f t="shared" si="42"/>
        <v>41852Greater Fresno AreaN/A_18Dually Enrolled</v>
      </c>
      <c r="B2753" s="7">
        <v>41852</v>
      </c>
      <c r="C2753">
        <v>18</v>
      </c>
      <c r="D2753" t="s">
        <v>38</v>
      </c>
      <c r="E2753">
        <v>3.3764987999999998</v>
      </c>
      <c r="F2753">
        <v>2.5678043000000002</v>
      </c>
      <c r="G2753" t="s">
        <v>33</v>
      </c>
      <c r="H2753" s="49">
        <v>818.69100000000003</v>
      </c>
      <c r="I2753" s="49">
        <v>4046.1260000000002</v>
      </c>
      <c r="J2753">
        <v>108</v>
      </c>
      <c r="M2753">
        <v>7.2350100000000001E-2</v>
      </c>
      <c r="N2753" s="49">
        <v>0.80869449999999998</v>
      </c>
      <c r="O2753" s="49">
        <v>0.71608636999999997</v>
      </c>
      <c r="P2753" s="49">
        <v>0.77034895000000003</v>
      </c>
      <c r="Q2753" s="49">
        <v>0.80869449999999998</v>
      </c>
      <c r="R2753" s="49">
        <v>0.84704005000000004</v>
      </c>
      <c r="S2753" s="49">
        <v>0.90130262999999999</v>
      </c>
      <c r="T2753" s="49" t="s">
        <v>92</v>
      </c>
    </row>
    <row r="2754" spans="1:20" x14ac:dyDescent="0.25">
      <c r="A2754" s="49" t="str">
        <f t="shared" si="42"/>
        <v>41852Greater Fresno AreaN/A_20Dually Enrolled</v>
      </c>
      <c r="B2754" s="7">
        <v>41852</v>
      </c>
      <c r="C2754">
        <v>20</v>
      </c>
      <c r="D2754" t="s">
        <v>38</v>
      </c>
      <c r="E2754">
        <v>3.1182566999999999</v>
      </c>
      <c r="F2754">
        <v>3.3968634</v>
      </c>
      <c r="G2754" t="s">
        <v>33</v>
      </c>
      <c r="H2754" s="49">
        <v>818.69100000000003</v>
      </c>
      <c r="I2754" s="49">
        <v>4046.1260000000002</v>
      </c>
      <c r="J2754">
        <v>104</v>
      </c>
      <c r="M2754">
        <v>8.1964099999999998E-2</v>
      </c>
      <c r="N2754" s="49">
        <v>-0.27860669999999998</v>
      </c>
      <c r="O2754" s="49">
        <v>-0.38352075000000002</v>
      </c>
      <c r="P2754" s="49">
        <v>-0.32204767000000001</v>
      </c>
      <c r="Q2754" s="49">
        <v>-0.27860669999999998</v>
      </c>
      <c r="R2754" s="49">
        <v>-0.23516572999999999</v>
      </c>
      <c r="S2754" s="49">
        <v>-0.17369265</v>
      </c>
      <c r="T2754" s="49" t="s">
        <v>92</v>
      </c>
    </row>
    <row r="2755" spans="1:20" x14ac:dyDescent="0.25">
      <c r="A2755" s="49" t="str">
        <f t="shared" ref="A2755:A2818" si="43">CONCATENATE(B2755,D2755,G2755,"_",C2755,T2755)</f>
        <v>41852Greater Fresno AreaN/A_9Dually Enrolled</v>
      </c>
      <c r="B2755" s="7">
        <v>41852</v>
      </c>
      <c r="C2755">
        <v>9</v>
      </c>
      <c r="D2755" t="s">
        <v>38</v>
      </c>
      <c r="E2755">
        <v>1.1196288999999999</v>
      </c>
      <c r="F2755">
        <v>1.0994027</v>
      </c>
      <c r="G2755" t="s">
        <v>33</v>
      </c>
      <c r="H2755" s="49">
        <v>818.69100000000003</v>
      </c>
      <c r="I2755" s="49">
        <v>4046.1260000000002</v>
      </c>
      <c r="J2755">
        <v>83</v>
      </c>
      <c r="M2755">
        <v>4.2367200000000001E-2</v>
      </c>
      <c r="N2755" s="49">
        <v>2.02262E-2</v>
      </c>
      <c r="O2755" s="49">
        <v>-3.4003819999999997E-2</v>
      </c>
      <c r="P2755" s="49">
        <v>-2.2284200000000001E-3</v>
      </c>
      <c r="Q2755" s="49">
        <v>2.02262E-2</v>
      </c>
      <c r="R2755" s="49">
        <v>4.2680820000000001E-2</v>
      </c>
      <c r="S2755" s="49">
        <v>7.4456220000000004E-2</v>
      </c>
      <c r="T2755" s="49" t="s">
        <v>92</v>
      </c>
    </row>
    <row r="2756" spans="1:20" x14ac:dyDescent="0.25">
      <c r="A2756" s="49" t="str">
        <f t="shared" si="43"/>
        <v>41852Greater Fresno AreaN/A_1Dually Enrolled</v>
      </c>
      <c r="B2756" s="7">
        <v>41852</v>
      </c>
      <c r="C2756">
        <v>1</v>
      </c>
      <c r="D2756" t="s">
        <v>38</v>
      </c>
      <c r="E2756">
        <v>1.5037256000000001</v>
      </c>
      <c r="F2756">
        <v>1.4991274000000001</v>
      </c>
      <c r="G2756" t="s">
        <v>33</v>
      </c>
      <c r="H2756" s="49">
        <v>818.69100000000003</v>
      </c>
      <c r="I2756" s="49">
        <v>4046.1260000000002</v>
      </c>
      <c r="J2756">
        <v>89</v>
      </c>
      <c r="M2756">
        <v>5.3383899999999998E-2</v>
      </c>
      <c r="N2756" s="49">
        <v>4.5982000000000002E-3</v>
      </c>
      <c r="O2756" s="49">
        <v>-6.3733189999999995E-2</v>
      </c>
      <c r="P2756" s="49">
        <v>-2.3695270000000001E-2</v>
      </c>
      <c r="Q2756" s="49">
        <v>4.5982000000000002E-3</v>
      </c>
      <c r="R2756" s="49">
        <v>3.2891669999999998E-2</v>
      </c>
      <c r="S2756" s="49">
        <v>7.2929590000000002E-2</v>
      </c>
      <c r="T2756" s="49" t="s">
        <v>92</v>
      </c>
    </row>
    <row r="2757" spans="1:20" x14ac:dyDescent="0.25">
      <c r="A2757" s="49" t="str">
        <f t="shared" si="43"/>
        <v>41852Greater Fresno AreaN/A_10Dually Enrolled</v>
      </c>
      <c r="B2757" s="7">
        <v>41852</v>
      </c>
      <c r="C2757">
        <v>10</v>
      </c>
      <c r="D2757" t="s">
        <v>38</v>
      </c>
      <c r="E2757">
        <v>1.2837079</v>
      </c>
      <c r="F2757">
        <v>1.3034969999999999</v>
      </c>
      <c r="G2757" t="s">
        <v>33</v>
      </c>
      <c r="H2757" s="49">
        <v>818.69100000000003</v>
      </c>
      <c r="I2757" s="49">
        <v>4046.1260000000002</v>
      </c>
      <c r="J2757">
        <v>87</v>
      </c>
      <c r="M2757">
        <v>5.0175299999999999E-2</v>
      </c>
      <c r="N2757" s="49">
        <v>-1.97891E-2</v>
      </c>
      <c r="O2757" s="49">
        <v>-8.4013480000000001E-2</v>
      </c>
      <c r="P2757" s="49">
        <v>-4.6382010000000001E-2</v>
      </c>
      <c r="Q2757" s="49">
        <v>-1.97891E-2</v>
      </c>
      <c r="R2757" s="49">
        <v>6.8038100000000004E-3</v>
      </c>
      <c r="S2757" s="49">
        <v>4.4435280000000001E-2</v>
      </c>
      <c r="T2757" s="49" t="s">
        <v>92</v>
      </c>
    </row>
    <row r="2758" spans="1:20" x14ac:dyDescent="0.25">
      <c r="A2758" s="49" t="str">
        <f t="shared" si="43"/>
        <v>41852Greater Fresno AreaN/A_23Dually Enrolled</v>
      </c>
      <c r="B2758" s="7">
        <v>41852</v>
      </c>
      <c r="C2758">
        <v>23</v>
      </c>
      <c r="D2758" t="s">
        <v>38</v>
      </c>
      <c r="E2758">
        <v>2.1452958999999998</v>
      </c>
      <c r="F2758">
        <v>2.2492578999999999</v>
      </c>
      <c r="G2758" t="s">
        <v>33</v>
      </c>
      <c r="H2758" s="49">
        <v>818.69100000000003</v>
      </c>
      <c r="I2758" s="49">
        <v>4046.1260000000002</v>
      </c>
      <c r="J2758">
        <v>95.5</v>
      </c>
      <c r="M2758">
        <v>6.8542500000000006E-2</v>
      </c>
      <c r="N2758" s="49">
        <v>-0.103962</v>
      </c>
      <c r="O2758" s="49">
        <v>-0.19169639999999999</v>
      </c>
      <c r="P2758" s="49">
        <v>-0.14028953</v>
      </c>
      <c r="Q2758" s="49">
        <v>-0.103962</v>
      </c>
      <c r="R2758" s="49">
        <v>-6.7634479999999997E-2</v>
      </c>
      <c r="S2758" s="49">
        <v>-1.6227599999999998E-2</v>
      </c>
      <c r="T2758" s="49" t="s">
        <v>92</v>
      </c>
    </row>
    <row r="2759" spans="1:20" x14ac:dyDescent="0.25">
      <c r="A2759" s="49" t="str">
        <f t="shared" si="43"/>
        <v>41852Greater Fresno AreaN/A_12Dually Enrolled</v>
      </c>
      <c r="B2759" s="7">
        <v>41852</v>
      </c>
      <c r="C2759">
        <v>12</v>
      </c>
      <c r="D2759" t="s">
        <v>38</v>
      </c>
      <c r="E2759">
        <v>1.8049826</v>
      </c>
      <c r="F2759">
        <v>1.8200162</v>
      </c>
      <c r="G2759" t="s">
        <v>33</v>
      </c>
      <c r="H2759" s="49">
        <v>818.69100000000003</v>
      </c>
      <c r="I2759" s="49">
        <v>4046.1260000000002</v>
      </c>
      <c r="J2759">
        <v>96.5</v>
      </c>
      <c r="M2759">
        <v>6.2984299999999993E-2</v>
      </c>
      <c r="N2759" s="49">
        <v>-1.5033599999999999E-2</v>
      </c>
      <c r="O2759" s="49">
        <v>-9.5653500000000002E-2</v>
      </c>
      <c r="P2759" s="49">
        <v>-4.8415279999999998E-2</v>
      </c>
      <c r="Q2759" s="49">
        <v>-1.5033599999999999E-2</v>
      </c>
      <c r="R2759" s="49">
        <v>1.8348079999999999E-2</v>
      </c>
      <c r="S2759" s="49">
        <v>6.55863E-2</v>
      </c>
      <c r="T2759" s="49" t="s">
        <v>92</v>
      </c>
    </row>
    <row r="2760" spans="1:20" x14ac:dyDescent="0.25">
      <c r="A2760" s="49" t="str">
        <f t="shared" si="43"/>
        <v>41852Greater Fresno AreaN/A_2Dually Enrolled</v>
      </c>
      <c r="B2760" s="7">
        <v>41852</v>
      </c>
      <c r="C2760">
        <v>2</v>
      </c>
      <c r="D2760" t="s">
        <v>38</v>
      </c>
      <c r="E2760">
        <v>1.2549245</v>
      </c>
      <c r="F2760">
        <v>1.2316916</v>
      </c>
      <c r="G2760" t="s">
        <v>33</v>
      </c>
      <c r="H2760" s="49">
        <v>818.69100000000003</v>
      </c>
      <c r="I2760" s="49">
        <v>4046.1260000000002</v>
      </c>
      <c r="J2760">
        <v>87</v>
      </c>
      <c r="M2760">
        <v>4.6000899999999997E-2</v>
      </c>
      <c r="N2760" s="49">
        <v>2.3232900000000001E-2</v>
      </c>
      <c r="O2760" s="49">
        <v>-3.5648249999999999E-2</v>
      </c>
      <c r="P2760" s="49">
        <v>-1.14758E-3</v>
      </c>
      <c r="Q2760" s="49">
        <v>2.3232900000000001E-2</v>
      </c>
      <c r="R2760" s="49">
        <v>4.7613379999999997E-2</v>
      </c>
      <c r="S2760" s="49">
        <v>8.2114049999999994E-2</v>
      </c>
      <c r="T2760" s="49" t="s">
        <v>92</v>
      </c>
    </row>
    <row r="2761" spans="1:20" x14ac:dyDescent="0.25">
      <c r="A2761" s="49" t="str">
        <f t="shared" si="43"/>
        <v>41852Greater Fresno AreaN/A_21Dually Enrolled</v>
      </c>
      <c r="B2761" s="7">
        <v>41852</v>
      </c>
      <c r="C2761">
        <v>21</v>
      </c>
      <c r="D2761" t="s">
        <v>38</v>
      </c>
      <c r="E2761">
        <v>2.8473880999999999</v>
      </c>
      <c r="F2761">
        <v>3.1077309999999998</v>
      </c>
      <c r="G2761" t="s">
        <v>33</v>
      </c>
      <c r="H2761" s="49">
        <v>818.69100000000003</v>
      </c>
      <c r="I2761" s="49">
        <v>4046.1260000000002</v>
      </c>
      <c r="J2761">
        <v>100.5</v>
      </c>
      <c r="M2761">
        <v>7.7636800000000006E-2</v>
      </c>
      <c r="N2761" s="49">
        <v>-0.26034289999999999</v>
      </c>
      <c r="O2761" s="49">
        <v>-0.35971799999999998</v>
      </c>
      <c r="P2761" s="49">
        <v>-0.30149039999999999</v>
      </c>
      <c r="Q2761" s="49">
        <v>-0.26034289999999999</v>
      </c>
      <c r="R2761" s="49">
        <v>-0.21919540000000001</v>
      </c>
      <c r="S2761" s="49">
        <v>-0.16096779999999999</v>
      </c>
      <c r="T2761" s="49" t="s">
        <v>92</v>
      </c>
    </row>
    <row r="2762" spans="1:20" x14ac:dyDescent="0.25">
      <c r="A2762" s="49" t="str">
        <f t="shared" si="43"/>
        <v>41850Kern1_5Dually Enrolled</v>
      </c>
      <c r="B2762" s="7">
        <v>41850</v>
      </c>
      <c r="C2762">
        <v>5</v>
      </c>
      <c r="D2762" t="s">
        <v>11</v>
      </c>
      <c r="E2762">
        <v>1.148018</v>
      </c>
      <c r="F2762">
        <v>1.0817741000000001</v>
      </c>
      <c r="G2762">
        <v>1</v>
      </c>
      <c r="H2762" s="49">
        <v>217.512</v>
      </c>
      <c r="I2762" s="49">
        <v>2031.1189999999999</v>
      </c>
      <c r="J2762">
        <v>83</v>
      </c>
      <c r="M2762">
        <v>8.4637500000000004E-2</v>
      </c>
      <c r="N2762" s="49">
        <v>6.6243899999999994E-2</v>
      </c>
      <c r="O2762" s="49">
        <v>-4.20921E-2</v>
      </c>
      <c r="P2762" s="49">
        <v>2.1386019999999999E-2</v>
      </c>
      <c r="Q2762" s="49">
        <v>6.6243899999999994E-2</v>
      </c>
      <c r="R2762" s="49">
        <v>0.11110177</v>
      </c>
      <c r="S2762" s="49">
        <v>0.17457990000000001</v>
      </c>
      <c r="T2762" s="49" t="s">
        <v>92</v>
      </c>
    </row>
    <row r="2763" spans="1:20" x14ac:dyDescent="0.25">
      <c r="A2763" s="49" t="str">
        <f t="shared" si="43"/>
        <v>41850Kern1_21Dually Enrolled</v>
      </c>
      <c r="B2763" s="7">
        <v>41850</v>
      </c>
      <c r="C2763">
        <v>21</v>
      </c>
      <c r="D2763" t="s">
        <v>11</v>
      </c>
      <c r="E2763">
        <v>3.0578039000000001</v>
      </c>
      <c r="F2763">
        <v>3.0255152000000001</v>
      </c>
      <c r="G2763">
        <v>1</v>
      </c>
      <c r="H2763" s="49">
        <v>217.512</v>
      </c>
      <c r="I2763" s="49">
        <v>2031.1189999999999</v>
      </c>
      <c r="J2763">
        <v>97.5</v>
      </c>
      <c r="M2763">
        <v>0.16904230000000001</v>
      </c>
      <c r="N2763" s="49">
        <v>3.2288699999999997E-2</v>
      </c>
      <c r="O2763" s="49">
        <v>-0.18408543999999999</v>
      </c>
      <c r="P2763" s="49">
        <v>-5.7303720000000002E-2</v>
      </c>
      <c r="Q2763" s="49">
        <v>3.2288699999999997E-2</v>
      </c>
      <c r="R2763" s="49">
        <v>0.12188112</v>
      </c>
      <c r="S2763" s="49">
        <v>0.24866284</v>
      </c>
      <c r="T2763" s="49" t="s">
        <v>92</v>
      </c>
    </row>
    <row r="2764" spans="1:20" x14ac:dyDescent="0.25">
      <c r="A2764" s="49" t="str">
        <f t="shared" si="43"/>
        <v>41850Kern1_11Dually Enrolled</v>
      </c>
      <c r="B2764" s="7">
        <v>41850</v>
      </c>
      <c r="C2764">
        <v>11</v>
      </c>
      <c r="D2764" t="s">
        <v>11</v>
      </c>
      <c r="E2764">
        <v>1.6897309</v>
      </c>
      <c r="F2764">
        <v>1.5814117000000001</v>
      </c>
      <c r="G2764">
        <v>1</v>
      </c>
      <c r="H2764" s="49">
        <v>217.512</v>
      </c>
      <c r="I2764" s="49">
        <v>2031.1189999999999</v>
      </c>
      <c r="J2764">
        <v>92.5</v>
      </c>
      <c r="M2764">
        <v>0.12575819999999999</v>
      </c>
      <c r="N2764" s="49">
        <v>0.1083192</v>
      </c>
      <c r="O2764" s="49">
        <v>-5.2651299999999998E-2</v>
      </c>
      <c r="P2764" s="49">
        <v>4.1667349999999999E-2</v>
      </c>
      <c r="Q2764" s="49">
        <v>0.1083192</v>
      </c>
      <c r="R2764" s="49">
        <v>0.17497104999999999</v>
      </c>
      <c r="S2764" s="49">
        <v>0.26928970000000002</v>
      </c>
      <c r="T2764" s="49" t="s">
        <v>92</v>
      </c>
    </row>
    <row r="2765" spans="1:20" x14ac:dyDescent="0.25">
      <c r="A2765" s="49" t="str">
        <f t="shared" si="43"/>
        <v>41850Kern1_23Dually Enrolled</v>
      </c>
      <c r="B2765" s="7">
        <v>41850</v>
      </c>
      <c r="C2765">
        <v>23</v>
      </c>
      <c r="D2765" t="s">
        <v>11</v>
      </c>
      <c r="E2765">
        <v>2.5277257999999998</v>
      </c>
      <c r="F2765">
        <v>2.4263553</v>
      </c>
      <c r="G2765">
        <v>1</v>
      </c>
      <c r="H2765" s="49">
        <v>217.512</v>
      </c>
      <c r="I2765" s="49">
        <v>2031.1189999999999</v>
      </c>
      <c r="J2765">
        <v>93</v>
      </c>
      <c r="M2765">
        <v>0.16038430000000001</v>
      </c>
      <c r="N2765" s="49">
        <v>0.1013705</v>
      </c>
      <c r="O2765" s="49">
        <v>-0.1039214</v>
      </c>
      <c r="P2765" s="49">
        <v>1.6366820000000001E-2</v>
      </c>
      <c r="Q2765" s="49">
        <v>0.1013705</v>
      </c>
      <c r="R2765" s="49">
        <v>0.18637418</v>
      </c>
      <c r="S2765" s="49">
        <v>0.3066624</v>
      </c>
      <c r="T2765" s="49" t="s">
        <v>92</v>
      </c>
    </row>
    <row r="2766" spans="1:20" x14ac:dyDescent="0.25">
      <c r="A2766" s="49" t="str">
        <f t="shared" si="43"/>
        <v>41850Kern1_22Dually Enrolled</v>
      </c>
      <c r="B2766" s="7">
        <v>41850</v>
      </c>
      <c r="C2766">
        <v>22</v>
      </c>
      <c r="D2766" t="s">
        <v>11</v>
      </c>
      <c r="E2766">
        <v>2.9217814999999998</v>
      </c>
      <c r="F2766">
        <v>2.7578035999999999</v>
      </c>
      <c r="G2766">
        <v>1</v>
      </c>
      <c r="H2766" s="49">
        <v>217.512</v>
      </c>
      <c r="I2766" s="49">
        <v>2031.1189999999999</v>
      </c>
      <c r="J2766">
        <v>95.5</v>
      </c>
      <c r="M2766">
        <v>0.1641917</v>
      </c>
      <c r="N2766" s="49">
        <v>0.16397790000000001</v>
      </c>
      <c r="O2766" s="49">
        <v>-4.6187480000000003E-2</v>
      </c>
      <c r="P2766" s="49">
        <v>7.6956300000000005E-2</v>
      </c>
      <c r="Q2766" s="49">
        <v>0.16397790000000001</v>
      </c>
      <c r="R2766" s="49">
        <v>0.25099949999999999</v>
      </c>
      <c r="S2766" s="49">
        <v>0.37414328000000002</v>
      </c>
      <c r="T2766" s="49" t="s">
        <v>92</v>
      </c>
    </row>
    <row r="2767" spans="1:20" x14ac:dyDescent="0.25">
      <c r="A2767" s="49" t="str">
        <f t="shared" si="43"/>
        <v>41850Kern1_16Dually Enrolled</v>
      </c>
      <c r="B2767" s="7">
        <v>41850</v>
      </c>
      <c r="C2767">
        <v>16</v>
      </c>
      <c r="D2767" t="s">
        <v>11</v>
      </c>
      <c r="E2767">
        <v>2.6920280999999999</v>
      </c>
      <c r="F2767">
        <v>3.0452862999999999</v>
      </c>
      <c r="G2767">
        <v>1</v>
      </c>
      <c r="H2767" s="49">
        <v>217.512</v>
      </c>
      <c r="I2767" s="49">
        <v>2031.1189999999999</v>
      </c>
      <c r="J2767">
        <v>100.5</v>
      </c>
      <c r="M2767">
        <v>0.18034939999999999</v>
      </c>
      <c r="N2767" s="49">
        <v>-0.35325820000000002</v>
      </c>
      <c r="O2767" s="49">
        <v>-0.58410543000000004</v>
      </c>
      <c r="P2767" s="49">
        <v>-0.44884338000000001</v>
      </c>
      <c r="Q2767" s="49">
        <v>-0.35325820000000002</v>
      </c>
      <c r="R2767" s="49">
        <v>-0.25767301999999997</v>
      </c>
      <c r="S2767" s="49">
        <v>-0.12241096999999999</v>
      </c>
      <c r="T2767" s="49" t="s">
        <v>92</v>
      </c>
    </row>
    <row r="2768" spans="1:20" x14ac:dyDescent="0.25">
      <c r="A2768" s="49" t="str">
        <f t="shared" si="43"/>
        <v>41850Kern1_6Dually Enrolled</v>
      </c>
      <c r="B2768" s="7">
        <v>41850</v>
      </c>
      <c r="C2768">
        <v>6</v>
      </c>
      <c r="D2768" t="s">
        <v>11</v>
      </c>
      <c r="E2768">
        <v>1.0622685000000001</v>
      </c>
      <c r="F2768">
        <v>1.0446036000000001</v>
      </c>
      <c r="G2768">
        <v>1</v>
      </c>
      <c r="H2768" s="49">
        <v>217.512</v>
      </c>
      <c r="I2768" s="49">
        <v>2031.1189999999999</v>
      </c>
      <c r="J2768">
        <v>82</v>
      </c>
      <c r="M2768">
        <v>7.9143599999999995E-2</v>
      </c>
      <c r="N2768" s="49">
        <v>1.7664900000000001E-2</v>
      </c>
      <c r="O2768" s="49">
        <v>-8.3638909999999997E-2</v>
      </c>
      <c r="P2768" s="49">
        <v>-2.4281210000000001E-2</v>
      </c>
      <c r="Q2768" s="49">
        <v>1.7664900000000001E-2</v>
      </c>
      <c r="R2768" s="49">
        <v>5.9611009999999999E-2</v>
      </c>
      <c r="S2768" s="49">
        <v>0.11896871000000001</v>
      </c>
      <c r="T2768" s="49" t="s">
        <v>92</v>
      </c>
    </row>
    <row r="2769" spans="1:20" x14ac:dyDescent="0.25">
      <c r="A2769" s="49" t="str">
        <f t="shared" si="43"/>
        <v>41850Kern1_15Dually Enrolled</v>
      </c>
      <c r="B2769" s="7">
        <v>41850</v>
      </c>
      <c r="C2769">
        <v>15</v>
      </c>
      <c r="D2769" t="s">
        <v>11</v>
      </c>
      <c r="E2769">
        <v>2.5392039</v>
      </c>
      <c r="F2769">
        <v>2.7398147000000002</v>
      </c>
      <c r="G2769">
        <v>1</v>
      </c>
      <c r="H2769" s="49">
        <v>217.512</v>
      </c>
      <c r="I2769" s="49">
        <v>2031.1189999999999</v>
      </c>
      <c r="J2769">
        <v>100</v>
      </c>
      <c r="M2769">
        <v>0.18236469999999999</v>
      </c>
      <c r="N2769" s="49">
        <v>-0.20061080000000001</v>
      </c>
      <c r="O2769" s="49">
        <v>-0.43403762000000001</v>
      </c>
      <c r="P2769" s="49">
        <v>-0.29726408999999998</v>
      </c>
      <c r="Q2769" s="49">
        <v>-0.20061080000000001</v>
      </c>
      <c r="R2769" s="49">
        <v>-0.10395751</v>
      </c>
      <c r="S2769" s="49">
        <v>3.2816020000000001E-2</v>
      </c>
      <c r="T2769" s="49" t="s">
        <v>92</v>
      </c>
    </row>
    <row r="2770" spans="1:20" x14ac:dyDescent="0.25">
      <c r="A2770" s="49" t="str">
        <f t="shared" si="43"/>
        <v>41850Kern1_13Dually Enrolled</v>
      </c>
      <c r="B2770" s="7">
        <v>41850</v>
      </c>
      <c r="C2770">
        <v>13</v>
      </c>
      <c r="D2770" t="s">
        <v>11</v>
      </c>
      <c r="E2770">
        <v>2.2485892999999999</v>
      </c>
      <c r="F2770">
        <v>2.2885700999999998</v>
      </c>
      <c r="G2770">
        <v>1</v>
      </c>
      <c r="H2770" s="49">
        <v>217.512</v>
      </c>
      <c r="I2770" s="49">
        <v>2031.1189999999999</v>
      </c>
      <c r="J2770">
        <v>97.5</v>
      </c>
      <c r="M2770">
        <v>0.1605318</v>
      </c>
      <c r="N2770" s="49">
        <v>-3.9980799999999997E-2</v>
      </c>
      <c r="O2770" s="49">
        <v>-0.2454615</v>
      </c>
      <c r="P2770" s="49">
        <v>-0.12506265</v>
      </c>
      <c r="Q2770" s="49">
        <v>-3.9980799999999997E-2</v>
      </c>
      <c r="R2770" s="49">
        <v>4.5101049999999997E-2</v>
      </c>
      <c r="S2770" s="49">
        <v>0.16549990000000001</v>
      </c>
      <c r="T2770" s="49" t="s">
        <v>92</v>
      </c>
    </row>
    <row r="2771" spans="1:20" x14ac:dyDescent="0.25">
      <c r="A2771" s="49" t="str">
        <f t="shared" si="43"/>
        <v>41850Kern1_10Dually Enrolled</v>
      </c>
      <c r="B2771" s="7">
        <v>41850</v>
      </c>
      <c r="C2771">
        <v>10</v>
      </c>
      <c r="D2771" t="s">
        <v>11</v>
      </c>
      <c r="E2771">
        <v>1.4838955</v>
      </c>
      <c r="F2771">
        <v>1.3837421000000001</v>
      </c>
      <c r="G2771">
        <v>1</v>
      </c>
      <c r="H2771" s="49">
        <v>217.512</v>
      </c>
      <c r="I2771" s="49">
        <v>2031.1189999999999</v>
      </c>
      <c r="J2771">
        <v>89.5</v>
      </c>
      <c r="M2771">
        <v>0.1190384</v>
      </c>
      <c r="N2771" s="49">
        <v>0.1001534</v>
      </c>
      <c r="O2771" s="49">
        <v>-5.2215749999999998E-2</v>
      </c>
      <c r="P2771" s="49">
        <v>3.706305E-2</v>
      </c>
      <c r="Q2771" s="49">
        <v>0.1001534</v>
      </c>
      <c r="R2771" s="49">
        <v>0.16324374999999999</v>
      </c>
      <c r="S2771" s="49">
        <v>0.25252255000000001</v>
      </c>
      <c r="T2771" s="49" t="s">
        <v>92</v>
      </c>
    </row>
    <row r="2772" spans="1:20" x14ac:dyDescent="0.25">
      <c r="A2772" s="49" t="str">
        <f t="shared" si="43"/>
        <v>41850Kern1_9Dually Enrolled</v>
      </c>
      <c r="B2772" s="7">
        <v>41850</v>
      </c>
      <c r="C2772">
        <v>9</v>
      </c>
      <c r="D2772" t="s">
        <v>11</v>
      </c>
      <c r="E2772">
        <v>1.1724578999999999</v>
      </c>
      <c r="F2772">
        <v>1.2984496999999999</v>
      </c>
      <c r="G2772">
        <v>1</v>
      </c>
      <c r="H2772" s="49">
        <v>217.512</v>
      </c>
      <c r="I2772" s="49">
        <v>2031.1189999999999</v>
      </c>
      <c r="J2772">
        <v>85.5</v>
      </c>
      <c r="M2772">
        <v>0.1046483</v>
      </c>
      <c r="N2772" s="49">
        <v>-0.12599179999999999</v>
      </c>
      <c r="O2772" s="49">
        <v>-0.25994161999999998</v>
      </c>
      <c r="P2772" s="49">
        <v>-0.18145539999999999</v>
      </c>
      <c r="Q2772" s="49">
        <v>-0.12599179999999999</v>
      </c>
      <c r="R2772" s="49">
        <v>-7.0528199999999999E-2</v>
      </c>
      <c r="S2772" s="49">
        <v>7.9580199999999997E-3</v>
      </c>
      <c r="T2772" s="49" t="s">
        <v>92</v>
      </c>
    </row>
    <row r="2773" spans="1:20" x14ac:dyDescent="0.25">
      <c r="A2773" s="49" t="str">
        <f t="shared" si="43"/>
        <v>41850Kern1_19Dually Enrolled</v>
      </c>
      <c r="B2773" s="7">
        <v>41850</v>
      </c>
      <c r="C2773">
        <v>19</v>
      </c>
      <c r="D2773" t="s">
        <v>11</v>
      </c>
      <c r="E2773">
        <v>3.1613707999999998</v>
      </c>
      <c r="F2773">
        <v>3.2637380999999999</v>
      </c>
      <c r="G2773">
        <v>1</v>
      </c>
      <c r="H2773" s="49">
        <v>217.512</v>
      </c>
      <c r="I2773" s="49">
        <v>2031.1189999999999</v>
      </c>
      <c r="J2773">
        <v>100</v>
      </c>
      <c r="M2773">
        <v>0.1841409</v>
      </c>
      <c r="N2773" s="49">
        <v>-0.10236729999999999</v>
      </c>
      <c r="O2773" s="49">
        <v>-0.33806765</v>
      </c>
      <c r="P2773" s="49">
        <v>-0.19996198000000001</v>
      </c>
      <c r="Q2773" s="49">
        <v>-0.10236729999999999</v>
      </c>
      <c r="R2773" s="49">
        <v>-4.77262E-3</v>
      </c>
      <c r="S2773" s="49">
        <v>0.13333305000000001</v>
      </c>
      <c r="T2773" s="49" t="s">
        <v>92</v>
      </c>
    </row>
    <row r="2774" spans="1:20" x14ac:dyDescent="0.25">
      <c r="A2774" s="49" t="str">
        <f t="shared" si="43"/>
        <v>41850Kern1_12Dually Enrolled</v>
      </c>
      <c r="B2774" s="7">
        <v>41850</v>
      </c>
      <c r="C2774">
        <v>12</v>
      </c>
      <c r="D2774" t="s">
        <v>11</v>
      </c>
      <c r="E2774">
        <v>1.9973989000000001</v>
      </c>
      <c r="F2774">
        <v>2.1489117000000002</v>
      </c>
      <c r="G2774">
        <v>1</v>
      </c>
      <c r="H2774" s="49">
        <v>217.512</v>
      </c>
      <c r="I2774" s="49">
        <v>2031.1189999999999</v>
      </c>
      <c r="J2774">
        <v>95.5</v>
      </c>
      <c r="M2774">
        <v>0.15276619999999999</v>
      </c>
      <c r="N2774" s="49">
        <v>-0.1515128</v>
      </c>
      <c r="O2774" s="49">
        <v>-0.34705353999999999</v>
      </c>
      <c r="P2774" s="49">
        <v>-0.23247888999999999</v>
      </c>
      <c r="Q2774" s="49">
        <v>-0.1515128</v>
      </c>
      <c r="R2774" s="49">
        <v>-7.0546709999999999E-2</v>
      </c>
      <c r="S2774" s="49">
        <v>4.4027940000000002E-2</v>
      </c>
      <c r="T2774" s="49" t="s">
        <v>92</v>
      </c>
    </row>
    <row r="2775" spans="1:20" x14ac:dyDescent="0.25">
      <c r="A2775" s="49" t="str">
        <f t="shared" si="43"/>
        <v>41850Kern1_3Dually Enrolled</v>
      </c>
      <c r="B2775" s="7">
        <v>41850</v>
      </c>
      <c r="C2775">
        <v>3</v>
      </c>
      <c r="D2775" t="s">
        <v>11</v>
      </c>
      <c r="E2775">
        <v>1.1810034</v>
      </c>
      <c r="F2775">
        <v>1.2834391000000001</v>
      </c>
      <c r="G2775">
        <v>1</v>
      </c>
      <c r="H2775" s="49">
        <v>217.512</v>
      </c>
      <c r="I2775" s="49">
        <v>2031.1189999999999</v>
      </c>
      <c r="J2775">
        <v>85.5</v>
      </c>
      <c r="M2775">
        <v>9.5245700000000003E-2</v>
      </c>
      <c r="N2775" s="49">
        <v>-0.1024357</v>
      </c>
      <c r="O2775" s="49">
        <v>-0.2243502</v>
      </c>
      <c r="P2775" s="49">
        <v>-0.15291592000000001</v>
      </c>
      <c r="Q2775" s="49">
        <v>-0.1024357</v>
      </c>
      <c r="R2775" s="49">
        <v>-5.1955479999999998E-2</v>
      </c>
      <c r="S2775" s="49">
        <v>1.9478800000000001E-2</v>
      </c>
      <c r="T2775" s="49" t="s">
        <v>92</v>
      </c>
    </row>
    <row r="2776" spans="1:20" x14ac:dyDescent="0.25">
      <c r="A2776" s="49" t="str">
        <f t="shared" si="43"/>
        <v>41850Kern1_8Dually Enrolled</v>
      </c>
      <c r="B2776" s="7">
        <v>41850</v>
      </c>
      <c r="C2776">
        <v>8</v>
      </c>
      <c r="D2776" t="s">
        <v>11</v>
      </c>
      <c r="E2776">
        <v>1.1415101000000001</v>
      </c>
      <c r="F2776">
        <v>1.0933142</v>
      </c>
      <c r="G2776">
        <v>1</v>
      </c>
      <c r="H2776" s="49">
        <v>217.512</v>
      </c>
      <c r="I2776" s="49">
        <v>2031.1189999999999</v>
      </c>
      <c r="J2776">
        <v>82.5</v>
      </c>
      <c r="M2776">
        <v>8.7845400000000004E-2</v>
      </c>
      <c r="N2776" s="49">
        <v>4.81959E-2</v>
      </c>
      <c r="O2776" s="49">
        <v>-6.4246209999999998E-2</v>
      </c>
      <c r="P2776" s="49">
        <v>1.63784E-3</v>
      </c>
      <c r="Q2776" s="49">
        <v>4.81959E-2</v>
      </c>
      <c r="R2776" s="49">
        <v>9.4753959999999998E-2</v>
      </c>
      <c r="S2776" s="49">
        <v>0.16063801</v>
      </c>
      <c r="T2776" s="49" t="s">
        <v>92</v>
      </c>
    </row>
    <row r="2777" spans="1:20" x14ac:dyDescent="0.25">
      <c r="A2777" s="49" t="str">
        <f t="shared" si="43"/>
        <v>41850Kern1_24Dually Enrolled</v>
      </c>
      <c r="B2777" s="7">
        <v>41850</v>
      </c>
      <c r="C2777">
        <v>24</v>
      </c>
      <c r="D2777" t="s">
        <v>11</v>
      </c>
      <c r="E2777">
        <v>2.0517382</v>
      </c>
      <c r="F2777">
        <v>2.0932548</v>
      </c>
      <c r="G2777">
        <v>1</v>
      </c>
      <c r="H2777" s="49">
        <v>217.512</v>
      </c>
      <c r="I2777" s="49">
        <v>2031.1189999999999</v>
      </c>
      <c r="J2777">
        <v>90.5</v>
      </c>
      <c r="M2777">
        <v>0.1401115</v>
      </c>
      <c r="N2777" s="49">
        <v>-4.1516600000000001E-2</v>
      </c>
      <c r="O2777" s="49">
        <v>-0.22085932</v>
      </c>
      <c r="P2777" s="49">
        <v>-0.1157757</v>
      </c>
      <c r="Q2777" s="49">
        <v>-4.1516600000000001E-2</v>
      </c>
      <c r="R2777" s="49">
        <v>3.2742489999999999E-2</v>
      </c>
      <c r="S2777" s="49">
        <v>0.13782612</v>
      </c>
      <c r="T2777" s="49" t="s">
        <v>92</v>
      </c>
    </row>
    <row r="2778" spans="1:20" x14ac:dyDescent="0.25">
      <c r="A2778" s="49" t="str">
        <f t="shared" si="43"/>
        <v>41850Kern1_20Dually Enrolled</v>
      </c>
      <c r="B2778" s="7">
        <v>41850</v>
      </c>
      <c r="C2778">
        <v>20</v>
      </c>
      <c r="D2778" t="s">
        <v>11</v>
      </c>
      <c r="E2778">
        <v>3.2132972</v>
      </c>
      <c r="F2778">
        <v>3.2280319999999998</v>
      </c>
      <c r="G2778">
        <v>1</v>
      </c>
      <c r="H2778" s="49">
        <v>217.512</v>
      </c>
      <c r="I2778" s="49">
        <v>2031.1189999999999</v>
      </c>
      <c r="J2778">
        <v>99.5</v>
      </c>
      <c r="M2778">
        <v>0.17344660000000001</v>
      </c>
      <c r="N2778" s="49">
        <v>-1.4734799999999999E-2</v>
      </c>
      <c r="O2778" s="49">
        <v>-0.23674645</v>
      </c>
      <c r="P2778" s="49">
        <v>-0.10666150000000001</v>
      </c>
      <c r="Q2778" s="49">
        <v>-1.4734799999999999E-2</v>
      </c>
      <c r="R2778" s="49">
        <v>7.7191899999999994E-2</v>
      </c>
      <c r="S2778" s="49">
        <v>0.20727685000000001</v>
      </c>
      <c r="T2778" s="49" t="s">
        <v>92</v>
      </c>
    </row>
    <row r="2779" spans="1:20" x14ac:dyDescent="0.25">
      <c r="A2779" s="49" t="str">
        <f t="shared" si="43"/>
        <v>41850Kern1_1Dually Enrolled</v>
      </c>
      <c r="B2779" s="7">
        <v>41850</v>
      </c>
      <c r="C2779">
        <v>1</v>
      </c>
      <c r="D2779" t="s">
        <v>11</v>
      </c>
      <c r="E2779">
        <v>1.5515904</v>
      </c>
      <c r="F2779">
        <v>1.7891904000000001</v>
      </c>
      <c r="G2779">
        <v>1</v>
      </c>
      <c r="H2779" s="49">
        <v>217.512</v>
      </c>
      <c r="I2779" s="49">
        <v>2031.1189999999999</v>
      </c>
      <c r="J2779">
        <v>88</v>
      </c>
      <c r="M2779">
        <v>0.1291002</v>
      </c>
      <c r="N2779" s="49">
        <v>-0.23760000000000001</v>
      </c>
      <c r="O2779" s="49">
        <v>-0.40284826000000001</v>
      </c>
      <c r="P2779" s="49">
        <v>-0.30602310999999999</v>
      </c>
      <c r="Q2779" s="49">
        <v>-0.23760000000000001</v>
      </c>
      <c r="R2779" s="49">
        <v>-0.16917689</v>
      </c>
      <c r="S2779" s="49">
        <v>-7.2351739999999998E-2</v>
      </c>
      <c r="T2779" s="49" t="s">
        <v>92</v>
      </c>
    </row>
    <row r="2780" spans="1:20" x14ac:dyDescent="0.25">
      <c r="A2780" s="49" t="str">
        <f t="shared" si="43"/>
        <v>41850Kern1_14Dually Enrolled</v>
      </c>
      <c r="B2780" s="7">
        <v>41850</v>
      </c>
      <c r="C2780">
        <v>14</v>
      </c>
      <c r="D2780" t="s">
        <v>11</v>
      </c>
      <c r="E2780">
        <v>2.3638336999999998</v>
      </c>
      <c r="F2780">
        <v>2.494834</v>
      </c>
      <c r="G2780">
        <v>1</v>
      </c>
      <c r="H2780" s="49">
        <v>217.512</v>
      </c>
      <c r="I2780" s="49">
        <v>2031.1189999999999</v>
      </c>
      <c r="J2780">
        <v>98.5</v>
      </c>
      <c r="M2780">
        <v>0.1689253</v>
      </c>
      <c r="N2780" s="49">
        <v>-0.13100029999999999</v>
      </c>
      <c r="O2780" s="49">
        <v>-0.34722468000000001</v>
      </c>
      <c r="P2780" s="49">
        <v>-0.22053070999999999</v>
      </c>
      <c r="Q2780" s="49">
        <v>-0.13100029999999999</v>
      </c>
      <c r="R2780" s="49">
        <v>-4.1469890000000002E-2</v>
      </c>
      <c r="S2780" s="49">
        <v>8.5224079999999994E-2</v>
      </c>
      <c r="T2780" s="49" t="s">
        <v>92</v>
      </c>
    </row>
    <row r="2781" spans="1:20" x14ac:dyDescent="0.25">
      <c r="A2781" s="49" t="str">
        <f t="shared" si="43"/>
        <v>41850Kern1_18Dually Enrolled</v>
      </c>
      <c r="B2781" s="7">
        <v>41850</v>
      </c>
      <c r="C2781">
        <v>18</v>
      </c>
      <c r="D2781" t="s">
        <v>11</v>
      </c>
      <c r="E2781">
        <v>3.0623955</v>
      </c>
      <c r="F2781">
        <v>3.2073934</v>
      </c>
      <c r="G2781">
        <v>1</v>
      </c>
      <c r="H2781" s="49">
        <v>217.512</v>
      </c>
      <c r="I2781" s="49">
        <v>2031.1189999999999</v>
      </c>
      <c r="J2781">
        <v>102</v>
      </c>
      <c r="M2781">
        <v>0.1779221</v>
      </c>
      <c r="N2781" s="49">
        <v>-0.14499790000000001</v>
      </c>
      <c r="O2781" s="49">
        <v>-0.37273819000000002</v>
      </c>
      <c r="P2781" s="49">
        <v>-0.23929660999999999</v>
      </c>
      <c r="Q2781" s="49">
        <v>-0.14499790000000001</v>
      </c>
      <c r="R2781" s="49">
        <v>-5.0699189999999998E-2</v>
      </c>
      <c r="S2781" s="49">
        <v>8.2742389999999999E-2</v>
      </c>
      <c r="T2781" s="49" t="s">
        <v>92</v>
      </c>
    </row>
    <row r="2782" spans="1:20" x14ac:dyDescent="0.25">
      <c r="A2782" s="49" t="str">
        <f t="shared" si="43"/>
        <v>41850Kern1_4Dually Enrolled</v>
      </c>
      <c r="B2782" s="7">
        <v>41850</v>
      </c>
      <c r="C2782">
        <v>4</v>
      </c>
      <c r="D2782" t="s">
        <v>11</v>
      </c>
      <c r="E2782">
        <v>1.2091399</v>
      </c>
      <c r="F2782">
        <v>1.1364893</v>
      </c>
      <c r="G2782">
        <v>1</v>
      </c>
      <c r="H2782" s="49">
        <v>217.512</v>
      </c>
      <c r="I2782" s="49">
        <v>2031.1189999999999</v>
      </c>
      <c r="J2782">
        <v>83.5</v>
      </c>
      <c r="M2782">
        <v>9.9009200000000006E-2</v>
      </c>
      <c r="N2782" s="49">
        <v>7.2650599999999996E-2</v>
      </c>
      <c r="O2782" s="49">
        <v>-5.408118E-2</v>
      </c>
      <c r="P2782" s="49">
        <v>2.0175720000000001E-2</v>
      </c>
      <c r="Q2782" s="49">
        <v>7.2650599999999996E-2</v>
      </c>
      <c r="R2782" s="49">
        <v>0.12512548000000001</v>
      </c>
      <c r="S2782" s="49">
        <v>0.19938238</v>
      </c>
      <c r="T2782" s="49" t="s">
        <v>92</v>
      </c>
    </row>
    <row r="2783" spans="1:20" x14ac:dyDescent="0.25">
      <c r="A2783" s="49" t="str">
        <f t="shared" si="43"/>
        <v>41850Kern1_7Dually Enrolled</v>
      </c>
      <c r="B2783" s="7">
        <v>41850</v>
      </c>
      <c r="C2783">
        <v>7</v>
      </c>
      <c r="D2783" t="s">
        <v>11</v>
      </c>
      <c r="E2783">
        <v>1.1198888</v>
      </c>
      <c r="F2783">
        <v>1.1032192999999999</v>
      </c>
      <c r="G2783">
        <v>1</v>
      </c>
      <c r="H2783" s="49">
        <v>217.512</v>
      </c>
      <c r="I2783" s="49">
        <v>2031.1189999999999</v>
      </c>
      <c r="J2783">
        <v>81</v>
      </c>
      <c r="M2783">
        <v>9.3368800000000002E-2</v>
      </c>
      <c r="N2783" s="49">
        <v>1.66695E-2</v>
      </c>
      <c r="O2783" s="49">
        <v>-0.10284256</v>
      </c>
      <c r="P2783" s="49">
        <v>-3.2815959999999998E-2</v>
      </c>
      <c r="Q2783" s="49">
        <v>1.66695E-2</v>
      </c>
      <c r="R2783" s="49">
        <v>6.6154959999999999E-2</v>
      </c>
      <c r="S2783" s="49">
        <v>0.13618156000000001</v>
      </c>
      <c r="T2783" s="49" t="s">
        <v>92</v>
      </c>
    </row>
    <row r="2784" spans="1:20" x14ac:dyDescent="0.25">
      <c r="A2784" s="49" t="str">
        <f t="shared" si="43"/>
        <v>41850Kern1_17Dually Enrolled</v>
      </c>
      <c r="B2784" s="7">
        <v>41850</v>
      </c>
      <c r="C2784">
        <v>17</v>
      </c>
      <c r="D2784" t="s">
        <v>11</v>
      </c>
      <c r="E2784">
        <v>2.9330561999999998</v>
      </c>
      <c r="F2784">
        <v>3.2102086000000001</v>
      </c>
      <c r="G2784">
        <v>1</v>
      </c>
      <c r="H2784" s="49">
        <v>217.512</v>
      </c>
      <c r="I2784" s="49">
        <v>2031.1189999999999</v>
      </c>
      <c r="J2784">
        <v>101.5</v>
      </c>
      <c r="M2784">
        <v>0.175981</v>
      </c>
      <c r="N2784" s="49">
        <v>-0.27715240000000002</v>
      </c>
      <c r="O2784" s="49">
        <v>-0.50240808000000003</v>
      </c>
      <c r="P2784" s="49">
        <v>-0.37042233000000002</v>
      </c>
      <c r="Q2784" s="49">
        <v>-0.27715240000000002</v>
      </c>
      <c r="R2784" s="49">
        <v>-0.18388246999999999</v>
      </c>
      <c r="S2784" s="49">
        <v>-5.189672E-2</v>
      </c>
      <c r="T2784" s="49" t="s">
        <v>92</v>
      </c>
    </row>
    <row r="2785" spans="1:20" x14ac:dyDescent="0.25">
      <c r="A2785" s="49" t="str">
        <f t="shared" si="43"/>
        <v>41850Kern1_2Dually Enrolled</v>
      </c>
      <c r="B2785" s="7">
        <v>41850</v>
      </c>
      <c r="C2785">
        <v>2</v>
      </c>
      <c r="D2785" t="s">
        <v>11</v>
      </c>
      <c r="E2785">
        <v>1.3335545</v>
      </c>
      <c r="F2785">
        <v>1.4073568999999999</v>
      </c>
      <c r="G2785">
        <v>1</v>
      </c>
      <c r="H2785" s="49">
        <v>217.512</v>
      </c>
      <c r="I2785" s="49">
        <v>2031.1189999999999</v>
      </c>
      <c r="J2785">
        <v>87</v>
      </c>
      <c r="M2785">
        <v>0.109377</v>
      </c>
      <c r="N2785" s="49">
        <v>-7.3802400000000004E-2</v>
      </c>
      <c r="O2785" s="49">
        <v>-0.21380495999999999</v>
      </c>
      <c r="P2785" s="49">
        <v>-0.13177221</v>
      </c>
      <c r="Q2785" s="49">
        <v>-7.3802400000000004E-2</v>
      </c>
      <c r="R2785" s="49">
        <v>-1.5832590000000001E-2</v>
      </c>
      <c r="S2785" s="49">
        <v>6.6200159999999994E-2</v>
      </c>
      <c r="T2785" s="49" t="s">
        <v>92</v>
      </c>
    </row>
    <row r="2786" spans="1:20" x14ac:dyDescent="0.25">
      <c r="A2786" s="49" t="str">
        <f t="shared" si="43"/>
        <v>41850Kern2_13Dually Enrolled</v>
      </c>
      <c r="B2786" s="7">
        <v>41850</v>
      </c>
      <c r="C2786">
        <v>13</v>
      </c>
      <c r="D2786" t="s">
        <v>11</v>
      </c>
      <c r="E2786">
        <v>2.2485892999999999</v>
      </c>
      <c r="F2786">
        <v>2.3605236000000001</v>
      </c>
      <c r="G2786">
        <v>2</v>
      </c>
      <c r="H2786" s="49">
        <v>204.42099999999999</v>
      </c>
      <c r="I2786" s="49">
        <v>2031.1189999999999</v>
      </c>
      <c r="J2786">
        <v>97.5</v>
      </c>
      <c r="M2786">
        <v>0.1675999</v>
      </c>
      <c r="N2786" s="49">
        <v>-0.1119343</v>
      </c>
      <c r="O2786" s="49">
        <v>-0.32646217</v>
      </c>
      <c r="P2786" s="49">
        <v>-0.20076225</v>
      </c>
      <c r="Q2786" s="49">
        <v>-0.1119343</v>
      </c>
      <c r="R2786" s="49">
        <v>-2.3106350000000001E-2</v>
      </c>
      <c r="S2786" s="49">
        <v>0.10259357</v>
      </c>
      <c r="T2786" s="49" t="s">
        <v>92</v>
      </c>
    </row>
    <row r="2787" spans="1:20" x14ac:dyDescent="0.25">
      <c r="A2787" s="49" t="str">
        <f t="shared" si="43"/>
        <v>41850Kern2_2Dually Enrolled</v>
      </c>
      <c r="B2787" s="7">
        <v>41850</v>
      </c>
      <c r="C2787">
        <v>2</v>
      </c>
      <c r="D2787" t="s">
        <v>11</v>
      </c>
      <c r="E2787">
        <v>1.3335545</v>
      </c>
      <c r="F2787">
        <v>1.4236017000000001</v>
      </c>
      <c r="G2787">
        <v>2</v>
      </c>
      <c r="H2787" s="49">
        <v>204.42099999999999</v>
      </c>
      <c r="I2787" s="49">
        <v>2031.1189999999999</v>
      </c>
      <c r="J2787">
        <v>87</v>
      </c>
      <c r="M2787">
        <v>0.1139481</v>
      </c>
      <c r="N2787" s="49">
        <v>-9.0047199999999994E-2</v>
      </c>
      <c r="O2787" s="49">
        <v>-0.23590077000000001</v>
      </c>
      <c r="P2787" s="49">
        <v>-0.15043968999999999</v>
      </c>
      <c r="Q2787" s="49">
        <v>-9.0047199999999994E-2</v>
      </c>
      <c r="R2787" s="49">
        <v>-2.9654710000000001E-2</v>
      </c>
      <c r="S2787" s="49">
        <v>5.5806370000000001E-2</v>
      </c>
      <c r="T2787" s="49" t="s">
        <v>92</v>
      </c>
    </row>
    <row r="2788" spans="1:20" x14ac:dyDescent="0.25">
      <c r="A2788" s="49" t="str">
        <f t="shared" si="43"/>
        <v>41850Kern2_12Dually Enrolled</v>
      </c>
      <c r="B2788" s="7">
        <v>41850</v>
      </c>
      <c r="C2788">
        <v>12</v>
      </c>
      <c r="D2788" t="s">
        <v>11</v>
      </c>
      <c r="E2788">
        <v>1.9973989000000001</v>
      </c>
      <c r="F2788">
        <v>1.7655888</v>
      </c>
      <c r="G2788">
        <v>2</v>
      </c>
      <c r="H2788" s="49">
        <v>204.42099999999999</v>
      </c>
      <c r="I2788" s="49">
        <v>2031.1189999999999</v>
      </c>
      <c r="J2788">
        <v>95.5</v>
      </c>
      <c r="M2788">
        <v>0.14924290000000001</v>
      </c>
      <c r="N2788" s="49">
        <v>0.23181009999999999</v>
      </c>
      <c r="O2788" s="49">
        <v>4.077919E-2</v>
      </c>
      <c r="P2788" s="49">
        <v>0.15271135999999999</v>
      </c>
      <c r="Q2788" s="49">
        <v>0.23181009999999999</v>
      </c>
      <c r="R2788" s="49">
        <v>0.31090884000000002</v>
      </c>
      <c r="S2788" s="49">
        <v>0.42284101000000002</v>
      </c>
      <c r="T2788" s="49" t="s">
        <v>92</v>
      </c>
    </row>
    <row r="2789" spans="1:20" x14ac:dyDescent="0.25">
      <c r="A2789" s="49" t="str">
        <f t="shared" si="43"/>
        <v>41850Kern2_19Dually Enrolled</v>
      </c>
      <c r="B2789" s="7">
        <v>41850</v>
      </c>
      <c r="C2789">
        <v>19</v>
      </c>
      <c r="D2789" t="s">
        <v>11</v>
      </c>
      <c r="E2789">
        <v>3.1613707999999998</v>
      </c>
      <c r="F2789">
        <v>3.4184758</v>
      </c>
      <c r="G2789">
        <v>2</v>
      </c>
      <c r="H2789" s="49">
        <v>204.42099999999999</v>
      </c>
      <c r="I2789" s="49">
        <v>2031.1189999999999</v>
      </c>
      <c r="J2789">
        <v>100</v>
      </c>
      <c r="M2789">
        <v>0.1906909</v>
      </c>
      <c r="N2789" s="49">
        <v>-0.25710499999999997</v>
      </c>
      <c r="O2789" s="49">
        <v>-0.50118934999999998</v>
      </c>
      <c r="P2789" s="49">
        <v>-0.35817117999999998</v>
      </c>
      <c r="Q2789" s="49">
        <v>-0.25710499999999997</v>
      </c>
      <c r="R2789" s="49">
        <v>-0.15603881999999999</v>
      </c>
      <c r="S2789" s="49">
        <v>-1.302065E-2</v>
      </c>
      <c r="T2789" s="49" t="s">
        <v>92</v>
      </c>
    </row>
    <row r="2790" spans="1:20" x14ac:dyDescent="0.25">
      <c r="A2790" s="49" t="str">
        <f t="shared" si="43"/>
        <v>41850Kern2_9Dually Enrolled</v>
      </c>
      <c r="B2790" s="7">
        <v>41850</v>
      </c>
      <c r="C2790">
        <v>9</v>
      </c>
      <c r="D2790" t="s">
        <v>11</v>
      </c>
      <c r="E2790">
        <v>1.1724578999999999</v>
      </c>
      <c r="F2790">
        <v>1.274491</v>
      </c>
      <c r="G2790">
        <v>2</v>
      </c>
      <c r="H2790" s="49">
        <v>204.42099999999999</v>
      </c>
      <c r="I2790" s="49">
        <v>2031.1189999999999</v>
      </c>
      <c r="J2790">
        <v>85.5</v>
      </c>
      <c r="M2790">
        <v>0.10659730000000001</v>
      </c>
      <c r="N2790" s="49">
        <v>-0.1020331</v>
      </c>
      <c r="O2790" s="49">
        <v>-0.23847763999999999</v>
      </c>
      <c r="P2790" s="49">
        <v>-0.15852967000000001</v>
      </c>
      <c r="Q2790" s="49">
        <v>-0.1020331</v>
      </c>
      <c r="R2790" s="49">
        <v>-4.5536529999999999E-2</v>
      </c>
      <c r="S2790" s="49">
        <v>3.4411440000000001E-2</v>
      </c>
      <c r="T2790" s="49" t="s">
        <v>92</v>
      </c>
    </row>
    <row r="2791" spans="1:20" x14ac:dyDescent="0.25">
      <c r="A2791" s="49" t="str">
        <f t="shared" si="43"/>
        <v>41850Kern2_6Dually Enrolled</v>
      </c>
      <c r="B2791" s="7">
        <v>41850</v>
      </c>
      <c r="C2791">
        <v>6</v>
      </c>
      <c r="D2791" t="s">
        <v>11</v>
      </c>
      <c r="E2791">
        <v>1.0622685000000001</v>
      </c>
      <c r="F2791">
        <v>1.0960174</v>
      </c>
      <c r="G2791">
        <v>2</v>
      </c>
      <c r="H2791" s="49">
        <v>204.42099999999999</v>
      </c>
      <c r="I2791" s="49">
        <v>2031.1189999999999</v>
      </c>
      <c r="J2791">
        <v>82</v>
      </c>
      <c r="M2791">
        <v>8.9973499999999998E-2</v>
      </c>
      <c r="N2791" s="49">
        <v>-3.3748899999999998E-2</v>
      </c>
      <c r="O2791" s="49">
        <v>-0.14891498</v>
      </c>
      <c r="P2791" s="49">
        <v>-8.1434850000000003E-2</v>
      </c>
      <c r="Q2791" s="49">
        <v>-3.3748899999999998E-2</v>
      </c>
      <c r="R2791" s="49">
        <v>1.3937059999999999E-2</v>
      </c>
      <c r="S2791" s="49">
        <v>8.1417180000000006E-2</v>
      </c>
      <c r="T2791" s="49" t="s">
        <v>92</v>
      </c>
    </row>
    <row r="2792" spans="1:20" x14ac:dyDescent="0.25">
      <c r="A2792" s="49" t="str">
        <f t="shared" si="43"/>
        <v>41850Kern2_22Dually Enrolled</v>
      </c>
      <c r="B2792" s="7">
        <v>41850</v>
      </c>
      <c r="C2792">
        <v>22</v>
      </c>
      <c r="D2792" t="s">
        <v>11</v>
      </c>
      <c r="E2792">
        <v>2.9217814999999998</v>
      </c>
      <c r="F2792">
        <v>2.8579978000000001</v>
      </c>
      <c r="G2792">
        <v>2</v>
      </c>
      <c r="H2792" s="49">
        <v>204.42099999999999</v>
      </c>
      <c r="I2792" s="49">
        <v>2031.1189999999999</v>
      </c>
      <c r="J2792">
        <v>95.5</v>
      </c>
      <c r="M2792">
        <v>0.18672859999999999</v>
      </c>
      <c r="N2792" s="49">
        <v>6.3783699999999999E-2</v>
      </c>
      <c r="O2792" s="49">
        <v>-0.17522890999999999</v>
      </c>
      <c r="P2792" s="49">
        <v>-3.5182459999999999E-2</v>
      </c>
      <c r="Q2792" s="49">
        <v>6.3783699999999999E-2</v>
      </c>
      <c r="R2792" s="49">
        <v>0.16274986</v>
      </c>
      <c r="S2792" s="49">
        <v>0.30279631000000001</v>
      </c>
      <c r="T2792" s="49" t="s">
        <v>92</v>
      </c>
    </row>
    <row r="2793" spans="1:20" x14ac:dyDescent="0.25">
      <c r="A2793" s="49" t="str">
        <f t="shared" si="43"/>
        <v>41850Kern2_4Dually Enrolled</v>
      </c>
      <c r="B2793" s="7">
        <v>41850</v>
      </c>
      <c r="C2793">
        <v>4</v>
      </c>
      <c r="D2793" t="s">
        <v>11</v>
      </c>
      <c r="E2793">
        <v>1.2091399</v>
      </c>
      <c r="F2793">
        <v>1.1686337</v>
      </c>
      <c r="G2793">
        <v>2</v>
      </c>
      <c r="H2793" s="49">
        <v>204.42099999999999</v>
      </c>
      <c r="I2793" s="49">
        <v>2031.1189999999999</v>
      </c>
      <c r="J2793">
        <v>83.5</v>
      </c>
      <c r="M2793">
        <v>0.1021664</v>
      </c>
      <c r="N2793" s="49">
        <v>4.0506199999999999E-2</v>
      </c>
      <c r="O2793" s="49">
        <v>-9.026679E-2</v>
      </c>
      <c r="P2793" s="49">
        <v>-1.364199E-2</v>
      </c>
      <c r="Q2793" s="49">
        <v>4.0506199999999999E-2</v>
      </c>
      <c r="R2793" s="49">
        <v>9.4654390000000005E-2</v>
      </c>
      <c r="S2793" s="49">
        <v>0.17127919</v>
      </c>
      <c r="T2793" s="49" t="s">
        <v>92</v>
      </c>
    </row>
    <row r="2794" spans="1:20" x14ac:dyDescent="0.25">
      <c r="A2794" s="49" t="str">
        <f t="shared" si="43"/>
        <v>41850Kern2_23Dually Enrolled</v>
      </c>
      <c r="B2794" s="7">
        <v>41850</v>
      </c>
      <c r="C2794">
        <v>23</v>
      </c>
      <c r="D2794" t="s">
        <v>11</v>
      </c>
      <c r="E2794">
        <v>2.5277257999999998</v>
      </c>
      <c r="F2794">
        <v>2.4168235999999998</v>
      </c>
      <c r="G2794">
        <v>2</v>
      </c>
      <c r="H2794" s="49">
        <v>204.42099999999999</v>
      </c>
      <c r="I2794" s="49">
        <v>2031.1189999999999</v>
      </c>
      <c r="J2794">
        <v>93</v>
      </c>
      <c r="M2794">
        <v>0.17290259999999999</v>
      </c>
      <c r="N2794" s="49">
        <v>0.11090220000000001</v>
      </c>
      <c r="O2794" s="49">
        <v>-0.11041313</v>
      </c>
      <c r="P2794" s="49">
        <v>1.9263820000000001E-2</v>
      </c>
      <c r="Q2794" s="49">
        <v>0.11090220000000001</v>
      </c>
      <c r="R2794" s="49">
        <v>0.20254058</v>
      </c>
      <c r="S2794" s="49">
        <v>0.33221752999999998</v>
      </c>
      <c r="T2794" s="49" t="s">
        <v>92</v>
      </c>
    </row>
    <row r="2795" spans="1:20" x14ac:dyDescent="0.25">
      <c r="A2795" s="49" t="str">
        <f t="shared" si="43"/>
        <v>41850Kern2_21Dually Enrolled</v>
      </c>
      <c r="B2795" s="7">
        <v>41850</v>
      </c>
      <c r="C2795">
        <v>21</v>
      </c>
      <c r="D2795" t="s">
        <v>11</v>
      </c>
      <c r="E2795">
        <v>3.0578039000000001</v>
      </c>
      <c r="F2795">
        <v>3.0287050999999998</v>
      </c>
      <c r="G2795">
        <v>2</v>
      </c>
      <c r="H2795" s="49">
        <v>204.42099999999999</v>
      </c>
      <c r="I2795" s="49">
        <v>2031.1189999999999</v>
      </c>
      <c r="J2795">
        <v>97.5</v>
      </c>
      <c r="M2795">
        <v>0.17964740000000001</v>
      </c>
      <c r="N2795" s="49">
        <v>2.9098800000000001E-2</v>
      </c>
      <c r="O2795" s="49">
        <v>-0.20084987000000001</v>
      </c>
      <c r="P2795" s="49">
        <v>-6.6114320000000004E-2</v>
      </c>
      <c r="Q2795" s="49">
        <v>2.9098800000000001E-2</v>
      </c>
      <c r="R2795" s="49">
        <v>0.12431192000000001</v>
      </c>
      <c r="S2795" s="49">
        <v>0.25904747</v>
      </c>
      <c r="T2795" s="49" t="s">
        <v>92</v>
      </c>
    </row>
    <row r="2796" spans="1:20" x14ac:dyDescent="0.25">
      <c r="A2796" s="49" t="str">
        <f t="shared" si="43"/>
        <v>41850Kern2_16Dually Enrolled</v>
      </c>
      <c r="B2796" s="7">
        <v>41850</v>
      </c>
      <c r="C2796">
        <v>16</v>
      </c>
      <c r="D2796" t="s">
        <v>11</v>
      </c>
      <c r="E2796">
        <v>2.6920280999999999</v>
      </c>
      <c r="F2796">
        <v>3.0496169000000002</v>
      </c>
      <c r="G2796">
        <v>2</v>
      </c>
      <c r="H2796" s="49">
        <v>204.42099999999999</v>
      </c>
      <c r="I2796" s="49">
        <v>2031.1189999999999</v>
      </c>
      <c r="J2796">
        <v>100.5</v>
      </c>
      <c r="M2796">
        <v>0.1912653</v>
      </c>
      <c r="N2796" s="49">
        <v>-0.35758879999999998</v>
      </c>
      <c r="O2796" s="49">
        <v>-0.60240837999999997</v>
      </c>
      <c r="P2796" s="49">
        <v>-0.45895941000000001</v>
      </c>
      <c r="Q2796" s="49">
        <v>-0.35758879999999998</v>
      </c>
      <c r="R2796" s="49">
        <v>-0.25621819000000001</v>
      </c>
      <c r="S2796" s="49">
        <v>-0.11276922</v>
      </c>
      <c r="T2796" s="49" t="s">
        <v>92</v>
      </c>
    </row>
    <row r="2797" spans="1:20" x14ac:dyDescent="0.25">
      <c r="A2797" s="49" t="str">
        <f t="shared" si="43"/>
        <v>41850Kern2_15Dually Enrolled</v>
      </c>
      <c r="B2797" s="7">
        <v>41850</v>
      </c>
      <c r="C2797">
        <v>15</v>
      </c>
      <c r="D2797" t="s">
        <v>11</v>
      </c>
      <c r="E2797">
        <v>2.5392039</v>
      </c>
      <c r="F2797">
        <v>2.8338803000000001</v>
      </c>
      <c r="G2797">
        <v>2</v>
      </c>
      <c r="H2797" s="49">
        <v>204.42099999999999</v>
      </c>
      <c r="I2797" s="49">
        <v>2031.1189999999999</v>
      </c>
      <c r="J2797">
        <v>100</v>
      </c>
      <c r="M2797">
        <v>0.19166340000000001</v>
      </c>
      <c r="N2797" s="49">
        <v>-0.2946764</v>
      </c>
      <c r="O2797" s="49">
        <v>-0.54000554999999995</v>
      </c>
      <c r="P2797" s="49">
        <v>-0.396258</v>
      </c>
      <c r="Q2797" s="49">
        <v>-0.2946764</v>
      </c>
      <c r="R2797" s="49">
        <v>-0.19309480000000001</v>
      </c>
      <c r="S2797" s="49">
        <v>-4.9347250000000002E-2</v>
      </c>
      <c r="T2797" s="49" t="s">
        <v>92</v>
      </c>
    </row>
    <row r="2798" spans="1:20" x14ac:dyDescent="0.25">
      <c r="A2798" s="49" t="str">
        <f t="shared" si="43"/>
        <v>41850Kern2_20Dually Enrolled</v>
      </c>
      <c r="B2798" s="7">
        <v>41850</v>
      </c>
      <c r="C2798">
        <v>20</v>
      </c>
      <c r="D2798" t="s">
        <v>11</v>
      </c>
      <c r="E2798">
        <v>3.2132972</v>
      </c>
      <c r="F2798">
        <v>3.1757140000000001</v>
      </c>
      <c r="G2798">
        <v>2</v>
      </c>
      <c r="H2798" s="49">
        <v>204.42099999999999</v>
      </c>
      <c r="I2798" s="49">
        <v>2031.1189999999999</v>
      </c>
      <c r="J2798">
        <v>99.5</v>
      </c>
      <c r="M2798">
        <v>0.1791729</v>
      </c>
      <c r="N2798" s="49">
        <v>3.7583199999999997E-2</v>
      </c>
      <c r="O2798" s="49">
        <v>-0.19175811000000001</v>
      </c>
      <c r="P2798" s="49">
        <v>-5.7378440000000003E-2</v>
      </c>
      <c r="Q2798" s="49">
        <v>3.7583199999999997E-2</v>
      </c>
      <c r="R2798" s="49">
        <v>0.13254484</v>
      </c>
      <c r="S2798" s="49">
        <v>0.26692451</v>
      </c>
      <c r="T2798" s="49" t="s">
        <v>92</v>
      </c>
    </row>
    <row r="2799" spans="1:20" x14ac:dyDescent="0.25">
      <c r="A2799" s="49" t="str">
        <f t="shared" si="43"/>
        <v>41850Kern2_8Dually Enrolled</v>
      </c>
      <c r="B2799" s="7">
        <v>41850</v>
      </c>
      <c r="C2799">
        <v>8</v>
      </c>
      <c r="D2799" t="s">
        <v>11</v>
      </c>
      <c r="E2799">
        <v>1.1415101000000001</v>
      </c>
      <c r="F2799">
        <v>1.1517225</v>
      </c>
      <c r="G2799">
        <v>2</v>
      </c>
      <c r="H2799" s="49">
        <v>204.42099999999999</v>
      </c>
      <c r="I2799" s="49">
        <v>2031.1189999999999</v>
      </c>
      <c r="J2799">
        <v>82.5</v>
      </c>
      <c r="M2799">
        <v>0.103466</v>
      </c>
      <c r="N2799" s="49">
        <v>-1.02124E-2</v>
      </c>
      <c r="O2799" s="49">
        <v>-0.14264888000000001</v>
      </c>
      <c r="P2799" s="49">
        <v>-6.5049380000000004E-2</v>
      </c>
      <c r="Q2799" s="49">
        <v>-1.02124E-2</v>
      </c>
      <c r="R2799" s="49">
        <v>4.4624579999999997E-2</v>
      </c>
      <c r="S2799" s="49">
        <v>0.12222408</v>
      </c>
      <c r="T2799" s="49" t="s">
        <v>92</v>
      </c>
    </row>
    <row r="2800" spans="1:20" x14ac:dyDescent="0.25">
      <c r="A2800" s="49" t="str">
        <f t="shared" si="43"/>
        <v>41850Kern2_1Dually Enrolled</v>
      </c>
      <c r="B2800" s="7">
        <v>41850</v>
      </c>
      <c r="C2800">
        <v>1</v>
      </c>
      <c r="D2800" t="s">
        <v>11</v>
      </c>
      <c r="E2800">
        <v>1.5515904</v>
      </c>
      <c r="F2800">
        <v>1.7318916</v>
      </c>
      <c r="G2800">
        <v>2</v>
      </c>
      <c r="H2800" s="49">
        <v>204.42099999999999</v>
      </c>
      <c r="I2800" s="49">
        <v>2031.1189999999999</v>
      </c>
      <c r="J2800">
        <v>88</v>
      </c>
      <c r="M2800">
        <v>0.13070499999999999</v>
      </c>
      <c r="N2800" s="49">
        <v>-0.18030119999999999</v>
      </c>
      <c r="O2800" s="49">
        <v>-0.34760360000000001</v>
      </c>
      <c r="P2800" s="49">
        <v>-0.24957484999999999</v>
      </c>
      <c r="Q2800" s="49">
        <v>-0.18030119999999999</v>
      </c>
      <c r="R2800" s="49">
        <v>-0.11102755</v>
      </c>
      <c r="S2800" s="49">
        <v>-1.29988E-2</v>
      </c>
      <c r="T2800" s="49" t="s">
        <v>92</v>
      </c>
    </row>
    <row r="2801" spans="1:20" x14ac:dyDescent="0.25">
      <c r="A2801" s="49" t="str">
        <f t="shared" si="43"/>
        <v>41850Kern2_14Dually Enrolled</v>
      </c>
      <c r="B2801" s="7">
        <v>41850</v>
      </c>
      <c r="C2801">
        <v>14</v>
      </c>
      <c r="D2801" t="s">
        <v>11</v>
      </c>
      <c r="E2801">
        <v>2.3638336999999998</v>
      </c>
      <c r="F2801">
        <v>2.6026433</v>
      </c>
      <c r="G2801">
        <v>2</v>
      </c>
      <c r="H2801" s="49">
        <v>204.42099999999999</v>
      </c>
      <c r="I2801" s="49">
        <v>2031.1189999999999</v>
      </c>
      <c r="J2801">
        <v>98.5</v>
      </c>
      <c r="M2801">
        <v>0.18089820000000001</v>
      </c>
      <c r="N2801" s="49">
        <v>-0.23880960000000001</v>
      </c>
      <c r="O2801" s="49">
        <v>-0.47035929999999998</v>
      </c>
      <c r="P2801" s="49">
        <v>-0.33468565</v>
      </c>
      <c r="Q2801" s="49">
        <v>-0.23880960000000001</v>
      </c>
      <c r="R2801" s="49">
        <v>-0.14293354999999999</v>
      </c>
      <c r="S2801" s="49">
        <v>-7.2598999999999997E-3</v>
      </c>
      <c r="T2801" s="49" t="s">
        <v>92</v>
      </c>
    </row>
    <row r="2802" spans="1:20" x14ac:dyDescent="0.25">
      <c r="A2802" s="49" t="str">
        <f t="shared" si="43"/>
        <v>41850Kern2_17Dually Enrolled</v>
      </c>
      <c r="B2802" s="7">
        <v>41850</v>
      </c>
      <c r="C2802">
        <v>17</v>
      </c>
      <c r="D2802" t="s">
        <v>11</v>
      </c>
      <c r="E2802">
        <v>2.9330561999999998</v>
      </c>
      <c r="F2802">
        <v>3.2527685000000002</v>
      </c>
      <c r="G2802">
        <v>2</v>
      </c>
      <c r="H2802" s="49">
        <v>204.42099999999999</v>
      </c>
      <c r="I2802" s="49">
        <v>2031.1189999999999</v>
      </c>
      <c r="J2802">
        <v>101.5</v>
      </c>
      <c r="M2802">
        <v>0.18798590000000001</v>
      </c>
      <c r="N2802" s="49">
        <v>-0.3197123</v>
      </c>
      <c r="O2802" s="49">
        <v>-0.56033425000000003</v>
      </c>
      <c r="P2802" s="49">
        <v>-0.41934483</v>
      </c>
      <c r="Q2802" s="49">
        <v>-0.3197123</v>
      </c>
      <c r="R2802" s="49">
        <v>-0.22007977000000001</v>
      </c>
      <c r="S2802" s="49">
        <v>-7.9090350000000004E-2</v>
      </c>
      <c r="T2802" s="49" t="s">
        <v>92</v>
      </c>
    </row>
    <row r="2803" spans="1:20" x14ac:dyDescent="0.25">
      <c r="A2803" s="49" t="str">
        <f t="shared" si="43"/>
        <v>41850Kern2_10Dually Enrolled</v>
      </c>
      <c r="B2803" s="7">
        <v>41850</v>
      </c>
      <c r="C2803">
        <v>10</v>
      </c>
      <c r="D2803" t="s">
        <v>11</v>
      </c>
      <c r="E2803">
        <v>1.4838955</v>
      </c>
      <c r="F2803">
        <v>1.3024100999999999</v>
      </c>
      <c r="G2803">
        <v>2</v>
      </c>
      <c r="H2803" s="49">
        <v>204.42099999999999</v>
      </c>
      <c r="I2803" s="49">
        <v>2031.1189999999999</v>
      </c>
      <c r="J2803">
        <v>89.5</v>
      </c>
      <c r="M2803">
        <v>0.11708399999999999</v>
      </c>
      <c r="N2803" s="49">
        <v>0.18148539999999999</v>
      </c>
      <c r="O2803" s="49">
        <v>3.1617880000000001E-2</v>
      </c>
      <c r="P2803" s="49">
        <v>0.11943088</v>
      </c>
      <c r="Q2803" s="49">
        <v>0.18148539999999999</v>
      </c>
      <c r="R2803" s="49">
        <v>0.24353991999999999</v>
      </c>
      <c r="S2803" s="49">
        <v>0.33135292</v>
      </c>
      <c r="T2803" s="49" t="s">
        <v>92</v>
      </c>
    </row>
    <row r="2804" spans="1:20" x14ac:dyDescent="0.25">
      <c r="A2804" s="49" t="str">
        <f t="shared" si="43"/>
        <v>41850Kern2_11Dually Enrolled</v>
      </c>
      <c r="B2804" s="7">
        <v>41850</v>
      </c>
      <c r="C2804">
        <v>11</v>
      </c>
      <c r="D2804" t="s">
        <v>11</v>
      </c>
      <c r="E2804">
        <v>1.6897309</v>
      </c>
      <c r="F2804">
        <v>1.538727</v>
      </c>
      <c r="G2804">
        <v>2</v>
      </c>
      <c r="H2804" s="49">
        <v>204.42099999999999</v>
      </c>
      <c r="I2804" s="49">
        <v>2031.1189999999999</v>
      </c>
      <c r="J2804">
        <v>92.5</v>
      </c>
      <c r="M2804">
        <v>0.13494</v>
      </c>
      <c r="N2804" s="49">
        <v>0.1510039</v>
      </c>
      <c r="O2804" s="49">
        <v>-2.17193E-2</v>
      </c>
      <c r="P2804" s="49">
        <v>7.9485700000000006E-2</v>
      </c>
      <c r="Q2804" s="49">
        <v>0.1510039</v>
      </c>
      <c r="R2804" s="49">
        <v>0.2225221</v>
      </c>
      <c r="S2804" s="49">
        <v>0.32372709999999999</v>
      </c>
      <c r="T2804" s="49" t="s">
        <v>92</v>
      </c>
    </row>
    <row r="2805" spans="1:20" x14ac:dyDescent="0.25">
      <c r="A2805" s="49" t="str">
        <f t="shared" si="43"/>
        <v>41850Kern2_3Dually Enrolled</v>
      </c>
      <c r="B2805" s="7">
        <v>41850</v>
      </c>
      <c r="C2805">
        <v>3</v>
      </c>
      <c r="D2805" t="s">
        <v>11</v>
      </c>
      <c r="E2805">
        <v>1.1810034</v>
      </c>
      <c r="F2805">
        <v>1.2908128999999999</v>
      </c>
      <c r="G2805">
        <v>2</v>
      </c>
      <c r="H2805" s="49">
        <v>204.42099999999999</v>
      </c>
      <c r="I2805" s="49">
        <v>2031.1189999999999</v>
      </c>
      <c r="J2805">
        <v>85.5</v>
      </c>
      <c r="M2805">
        <v>0.1028394</v>
      </c>
      <c r="N2805" s="49">
        <v>-0.1098095</v>
      </c>
      <c r="O2805" s="49">
        <v>-0.24144393</v>
      </c>
      <c r="P2805" s="49">
        <v>-0.16431438000000001</v>
      </c>
      <c r="Q2805" s="49">
        <v>-0.1098095</v>
      </c>
      <c r="R2805" s="49">
        <v>-5.5304619999999999E-2</v>
      </c>
      <c r="S2805" s="49">
        <v>2.1824929999999999E-2</v>
      </c>
      <c r="T2805" s="49" t="s">
        <v>92</v>
      </c>
    </row>
    <row r="2806" spans="1:20" x14ac:dyDescent="0.25">
      <c r="A2806" s="49" t="str">
        <f t="shared" si="43"/>
        <v>41850Kern2_5Dually Enrolled</v>
      </c>
      <c r="B2806" s="7">
        <v>41850</v>
      </c>
      <c r="C2806">
        <v>5</v>
      </c>
      <c r="D2806" t="s">
        <v>11</v>
      </c>
      <c r="E2806">
        <v>1.148018</v>
      </c>
      <c r="F2806">
        <v>1.2215887999999999</v>
      </c>
      <c r="G2806">
        <v>2</v>
      </c>
      <c r="H2806" s="49">
        <v>204.42099999999999</v>
      </c>
      <c r="I2806" s="49">
        <v>2031.1189999999999</v>
      </c>
      <c r="J2806">
        <v>83</v>
      </c>
      <c r="M2806">
        <v>9.6219100000000002E-2</v>
      </c>
      <c r="N2806" s="49">
        <v>-7.3570800000000006E-2</v>
      </c>
      <c r="O2806" s="49">
        <v>-0.19673125</v>
      </c>
      <c r="P2806" s="49">
        <v>-0.12456692</v>
      </c>
      <c r="Q2806" s="49">
        <v>-7.3570800000000006E-2</v>
      </c>
      <c r="R2806" s="49">
        <v>-2.257468E-2</v>
      </c>
      <c r="S2806" s="49">
        <v>4.9589649999999999E-2</v>
      </c>
      <c r="T2806" s="49" t="s">
        <v>92</v>
      </c>
    </row>
    <row r="2807" spans="1:20" x14ac:dyDescent="0.25">
      <c r="A2807" s="49" t="str">
        <f t="shared" si="43"/>
        <v>41850Kern2_7Dually Enrolled</v>
      </c>
      <c r="B2807" s="7">
        <v>41850</v>
      </c>
      <c r="C2807">
        <v>7</v>
      </c>
      <c r="D2807" t="s">
        <v>11</v>
      </c>
      <c r="E2807">
        <v>1.1198888</v>
      </c>
      <c r="F2807">
        <v>1.1331477999999999</v>
      </c>
      <c r="G2807">
        <v>2</v>
      </c>
      <c r="H2807" s="49">
        <v>204.42099999999999</v>
      </c>
      <c r="I2807" s="49">
        <v>2031.1189999999999</v>
      </c>
      <c r="J2807">
        <v>81</v>
      </c>
      <c r="M2807">
        <v>0.1011941</v>
      </c>
      <c r="N2807" s="49">
        <v>-1.3259E-2</v>
      </c>
      <c r="O2807" s="49">
        <v>-0.14278745000000001</v>
      </c>
      <c r="P2807" s="49">
        <v>-6.6891870000000006E-2</v>
      </c>
      <c r="Q2807" s="49">
        <v>-1.3259E-2</v>
      </c>
      <c r="R2807" s="49">
        <v>4.0373869999999999E-2</v>
      </c>
      <c r="S2807" s="49">
        <v>0.11626945</v>
      </c>
      <c r="T2807" s="49" t="s">
        <v>92</v>
      </c>
    </row>
    <row r="2808" spans="1:20" x14ac:dyDescent="0.25">
      <c r="A2808" s="49" t="str">
        <f t="shared" si="43"/>
        <v>41850Kern2_18Dually Enrolled</v>
      </c>
      <c r="B2808" s="7">
        <v>41850</v>
      </c>
      <c r="C2808">
        <v>18</v>
      </c>
      <c r="D2808" t="s">
        <v>11</v>
      </c>
      <c r="E2808">
        <v>3.0623955</v>
      </c>
      <c r="F2808">
        <v>3.3715454999999999</v>
      </c>
      <c r="G2808">
        <v>2</v>
      </c>
      <c r="H2808" s="49">
        <v>204.42099999999999</v>
      </c>
      <c r="I2808" s="49">
        <v>2031.1189999999999</v>
      </c>
      <c r="J2808">
        <v>102</v>
      </c>
      <c r="M2808">
        <v>0.19019749999999999</v>
      </c>
      <c r="N2808" s="49">
        <v>-0.30914999999999998</v>
      </c>
      <c r="O2808" s="49">
        <v>-0.55260279999999995</v>
      </c>
      <c r="P2808" s="49">
        <v>-0.40995467000000002</v>
      </c>
      <c r="Q2808" s="49">
        <v>-0.30914999999999998</v>
      </c>
      <c r="R2808" s="49">
        <v>-0.20834532</v>
      </c>
      <c r="S2808" s="49">
        <v>-6.5697199999999997E-2</v>
      </c>
      <c r="T2808" s="49" t="s">
        <v>92</v>
      </c>
    </row>
    <row r="2809" spans="1:20" x14ac:dyDescent="0.25">
      <c r="A2809" s="49" t="str">
        <f t="shared" si="43"/>
        <v>41850Kern2_24Dually Enrolled</v>
      </c>
      <c r="B2809" s="7">
        <v>41850</v>
      </c>
      <c r="C2809">
        <v>24</v>
      </c>
      <c r="D2809" t="s">
        <v>11</v>
      </c>
      <c r="E2809">
        <v>2.0517382</v>
      </c>
      <c r="F2809">
        <v>1.9063825999999999</v>
      </c>
      <c r="G2809">
        <v>2</v>
      </c>
      <c r="H2809" s="49">
        <v>204.42099999999999</v>
      </c>
      <c r="I2809" s="49">
        <v>2031.1189999999999</v>
      </c>
      <c r="J2809">
        <v>90.5</v>
      </c>
      <c r="M2809">
        <v>0.1477107</v>
      </c>
      <c r="N2809" s="49">
        <v>0.1453556</v>
      </c>
      <c r="O2809" s="49">
        <v>-4.3714099999999999E-2</v>
      </c>
      <c r="P2809" s="49">
        <v>6.7068929999999999E-2</v>
      </c>
      <c r="Q2809" s="49">
        <v>0.1453556</v>
      </c>
      <c r="R2809" s="49">
        <v>0.22364227</v>
      </c>
      <c r="S2809" s="49">
        <v>0.33442529999999998</v>
      </c>
      <c r="T2809" s="49" t="s">
        <v>92</v>
      </c>
    </row>
    <row r="2810" spans="1:20" x14ac:dyDescent="0.25">
      <c r="A2810" s="49" t="str">
        <f t="shared" si="43"/>
        <v>41850Kern3_9Dually Enrolled</v>
      </c>
      <c r="B2810" s="7">
        <v>41850</v>
      </c>
      <c r="C2810">
        <v>9</v>
      </c>
      <c r="D2810" t="s">
        <v>11</v>
      </c>
      <c r="E2810">
        <v>1.1724578999999999</v>
      </c>
      <c r="F2810">
        <v>1.2244249</v>
      </c>
      <c r="G2810">
        <v>3</v>
      </c>
      <c r="H2810">
        <v>218.51900000000001</v>
      </c>
      <c r="I2810" s="49">
        <v>2031.1189999999999</v>
      </c>
      <c r="J2810">
        <v>85.5</v>
      </c>
      <c r="M2810">
        <v>9.8479399999999995E-2</v>
      </c>
      <c r="N2810" s="49">
        <v>-5.1966999999999999E-2</v>
      </c>
      <c r="O2810" s="49">
        <v>-0.17802063000000001</v>
      </c>
      <c r="P2810" s="49">
        <v>-0.10416108</v>
      </c>
      <c r="Q2810" s="49">
        <v>-5.1966999999999999E-2</v>
      </c>
      <c r="R2810" s="49">
        <v>2.2708E-4</v>
      </c>
      <c r="S2810" s="49">
        <v>7.4086630000000001E-2</v>
      </c>
      <c r="T2810" s="49" t="s">
        <v>92</v>
      </c>
    </row>
    <row r="2811" spans="1:20" x14ac:dyDescent="0.25">
      <c r="A2811" s="49" t="str">
        <f t="shared" si="43"/>
        <v>41850Kern3_14Dually Enrolled</v>
      </c>
      <c r="B2811" s="7">
        <v>41850</v>
      </c>
      <c r="C2811">
        <v>14</v>
      </c>
      <c r="D2811" t="s">
        <v>11</v>
      </c>
      <c r="E2811">
        <v>2.3638336999999998</v>
      </c>
      <c r="F2811">
        <v>2.7112026999999999</v>
      </c>
      <c r="G2811">
        <v>3</v>
      </c>
      <c r="H2811">
        <v>218.51900000000001</v>
      </c>
      <c r="I2811" s="49">
        <v>2031.1189999999999</v>
      </c>
      <c r="J2811">
        <v>98.5</v>
      </c>
      <c r="M2811">
        <v>0.17752809999999999</v>
      </c>
      <c r="N2811" s="49">
        <v>-0.34736899999999998</v>
      </c>
      <c r="O2811" s="49">
        <v>-0.57460496999999999</v>
      </c>
      <c r="P2811" s="49">
        <v>-0.44145888999999999</v>
      </c>
      <c r="Q2811" s="49">
        <v>-0.34736899999999998</v>
      </c>
      <c r="R2811" s="49">
        <v>-0.25327910999999997</v>
      </c>
      <c r="S2811" s="49">
        <v>-0.12013303</v>
      </c>
      <c r="T2811" s="49" t="s">
        <v>92</v>
      </c>
    </row>
    <row r="2812" spans="1:20" x14ac:dyDescent="0.25">
      <c r="A2812" s="49" t="str">
        <f t="shared" si="43"/>
        <v>41850Kern3_13Dually Enrolled</v>
      </c>
      <c r="B2812" s="7">
        <v>41850</v>
      </c>
      <c r="C2812">
        <v>13</v>
      </c>
      <c r="D2812" t="s">
        <v>11</v>
      </c>
      <c r="E2812">
        <v>2.2485892999999999</v>
      </c>
      <c r="F2812">
        <v>1.8957778000000001</v>
      </c>
      <c r="G2812">
        <v>3</v>
      </c>
      <c r="H2812">
        <v>218.51900000000001</v>
      </c>
      <c r="I2812" s="49">
        <v>2031.1189999999999</v>
      </c>
      <c r="J2812">
        <v>97.5</v>
      </c>
      <c r="M2812">
        <v>0.14614179999999999</v>
      </c>
      <c r="N2812" s="49">
        <v>0.3528115</v>
      </c>
      <c r="O2812" s="49">
        <v>0.16575000000000001</v>
      </c>
      <c r="P2812" s="49">
        <v>0.27535635000000003</v>
      </c>
      <c r="Q2812" s="49">
        <v>0.3528115</v>
      </c>
      <c r="R2812" s="49">
        <v>0.43026664999999997</v>
      </c>
      <c r="S2812" s="49">
        <v>0.53987300000000005</v>
      </c>
      <c r="T2812" s="49" t="s">
        <v>92</v>
      </c>
    </row>
    <row r="2813" spans="1:20" x14ac:dyDescent="0.25">
      <c r="A2813" s="49" t="str">
        <f t="shared" si="43"/>
        <v>41850Kern3_16Dually Enrolled</v>
      </c>
      <c r="B2813" s="7">
        <v>41850</v>
      </c>
      <c r="C2813">
        <v>16</v>
      </c>
      <c r="D2813" t="s">
        <v>11</v>
      </c>
      <c r="E2813">
        <v>2.6920280999999999</v>
      </c>
      <c r="F2813">
        <v>3.0281821999999998</v>
      </c>
      <c r="G2813">
        <v>3</v>
      </c>
      <c r="H2813">
        <v>218.51900000000001</v>
      </c>
      <c r="I2813" s="49">
        <v>2031.1189999999999</v>
      </c>
      <c r="J2813">
        <v>100.5</v>
      </c>
      <c r="M2813">
        <v>0.1850762</v>
      </c>
      <c r="N2813" s="49">
        <v>-0.33615410000000001</v>
      </c>
      <c r="O2813" s="49">
        <v>-0.57305163999999997</v>
      </c>
      <c r="P2813" s="49">
        <v>-0.43424448999999998</v>
      </c>
      <c r="Q2813" s="49">
        <v>-0.33615410000000001</v>
      </c>
      <c r="R2813" s="49">
        <v>-0.23806371000000001</v>
      </c>
      <c r="S2813" s="49">
        <v>-9.9256559999999994E-2</v>
      </c>
      <c r="T2813" s="49" t="s">
        <v>92</v>
      </c>
    </row>
    <row r="2814" spans="1:20" x14ac:dyDescent="0.25">
      <c r="A2814" s="49" t="str">
        <f t="shared" si="43"/>
        <v>41850Kern3_23Dually Enrolled</v>
      </c>
      <c r="B2814" s="7">
        <v>41850</v>
      </c>
      <c r="C2814">
        <v>23</v>
      </c>
      <c r="D2814" t="s">
        <v>11</v>
      </c>
      <c r="E2814">
        <v>2.5277257999999998</v>
      </c>
      <c r="F2814">
        <v>2.3337281000000001</v>
      </c>
      <c r="G2814">
        <v>3</v>
      </c>
      <c r="H2814">
        <v>218.51900000000001</v>
      </c>
      <c r="I2814" s="49">
        <v>2031.1189999999999</v>
      </c>
      <c r="J2814">
        <v>93</v>
      </c>
      <c r="M2814">
        <v>0.16094530000000001</v>
      </c>
      <c r="N2814" s="49">
        <v>0.1939977</v>
      </c>
      <c r="O2814" s="49">
        <v>-1.201228E-2</v>
      </c>
      <c r="P2814" s="49">
        <v>0.10869669</v>
      </c>
      <c r="Q2814" s="49">
        <v>0.1939977</v>
      </c>
      <c r="R2814" s="49">
        <v>0.27929871000000001</v>
      </c>
      <c r="S2814" s="49">
        <v>0.40000767999999998</v>
      </c>
      <c r="T2814" s="49" t="s">
        <v>92</v>
      </c>
    </row>
    <row r="2815" spans="1:20" x14ac:dyDescent="0.25">
      <c r="A2815" s="49" t="str">
        <f t="shared" si="43"/>
        <v>41850Kern3_24Dually Enrolled</v>
      </c>
      <c r="B2815" s="7">
        <v>41850</v>
      </c>
      <c r="C2815">
        <v>24</v>
      </c>
      <c r="D2815" t="s">
        <v>11</v>
      </c>
      <c r="E2815">
        <v>2.0517382</v>
      </c>
      <c r="F2815">
        <v>1.9406464999999999</v>
      </c>
      <c r="G2815">
        <v>3</v>
      </c>
      <c r="H2815">
        <v>218.51900000000001</v>
      </c>
      <c r="I2815" s="49">
        <v>2031.1189999999999</v>
      </c>
      <c r="J2815">
        <v>90.5</v>
      </c>
      <c r="M2815">
        <v>0.13811219999999999</v>
      </c>
      <c r="N2815" s="49">
        <v>0.1110917</v>
      </c>
      <c r="O2815" s="49">
        <v>-6.5691920000000001E-2</v>
      </c>
      <c r="P2815" s="49">
        <v>3.7892229999999999E-2</v>
      </c>
      <c r="Q2815" s="49">
        <v>0.1110917</v>
      </c>
      <c r="R2815" s="49">
        <v>0.18429117</v>
      </c>
      <c r="S2815" s="49">
        <v>0.28787531999999999</v>
      </c>
      <c r="T2815" s="49" t="s">
        <v>92</v>
      </c>
    </row>
    <row r="2816" spans="1:20" x14ac:dyDescent="0.25">
      <c r="A2816" s="49" t="str">
        <f t="shared" si="43"/>
        <v>41850Kern3_3Dually Enrolled</v>
      </c>
      <c r="B2816" s="7">
        <v>41850</v>
      </c>
      <c r="C2816">
        <v>3</v>
      </c>
      <c r="D2816" t="s">
        <v>11</v>
      </c>
      <c r="E2816">
        <v>1.1810034</v>
      </c>
      <c r="F2816">
        <v>1.2405459000000001</v>
      </c>
      <c r="G2816">
        <v>3</v>
      </c>
      <c r="H2816">
        <v>218.51900000000001</v>
      </c>
      <c r="I2816" s="49">
        <v>2031.1189999999999</v>
      </c>
      <c r="J2816">
        <v>85.5</v>
      </c>
      <c r="M2816">
        <v>9.7551700000000005E-2</v>
      </c>
      <c r="N2816" s="49">
        <v>-5.9542499999999998E-2</v>
      </c>
      <c r="O2816" s="49">
        <v>-0.18440867999999999</v>
      </c>
      <c r="P2816" s="49">
        <v>-0.11124489999999999</v>
      </c>
      <c r="Q2816" s="49">
        <v>-5.9542499999999998E-2</v>
      </c>
      <c r="R2816" s="49">
        <v>-7.8400999999999992E-3</v>
      </c>
      <c r="S2816" s="49">
        <v>6.5323679999999995E-2</v>
      </c>
      <c r="T2816" s="49" t="s">
        <v>92</v>
      </c>
    </row>
    <row r="2817" spans="1:20" x14ac:dyDescent="0.25">
      <c r="A2817" s="49" t="str">
        <f t="shared" si="43"/>
        <v>41850Kern3_17Dually Enrolled</v>
      </c>
      <c r="B2817" s="7">
        <v>41850</v>
      </c>
      <c r="C2817">
        <v>17</v>
      </c>
      <c r="D2817" t="s">
        <v>11</v>
      </c>
      <c r="E2817">
        <v>2.9330561999999998</v>
      </c>
      <c r="F2817">
        <v>3.0984281</v>
      </c>
      <c r="G2817">
        <v>3</v>
      </c>
      <c r="H2817" s="49">
        <v>218.51900000000001</v>
      </c>
      <c r="I2817" s="49">
        <v>2031.1189999999999</v>
      </c>
      <c r="J2817">
        <v>101.5</v>
      </c>
      <c r="M2817">
        <v>0.1857182</v>
      </c>
      <c r="N2817" s="49">
        <v>-0.16537189999999999</v>
      </c>
      <c r="O2817" s="49">
        <v>-0.40309119999999998</v>
      </c>
      <c r="P2817" s="49">
        <v>-0.26380255000000002</v>
      </c>
      <c r="Q2817" s="49">
        <v>-0.16537189999999999</v>
      </c>
      <c r="R2817" s="49">
        <v>-6.6941249999999994E-2</v>
      </c>
      <c r="S2817" s="49">
        <v>7.2347400000000006E-2</v>
      </c>
      <c r="T2817" s="49" t="s">
        <v>92</v>
      </c>
    </row>
    <row r="2818" spans="1:20" x14ac:dyDescent="0.25">
      <c r="A2818" s="49" t="str">
        <f t="shared" si="43"/>
        <v>41850Kern3_12Dually Enrolled</v>
      </c>
      <c r="B2818" s="7">
        <v>41850</v>
      </c>
      <c r="C2818">
        <v>12</v>
      </c>
      <c r="D2818" t="s">
        <v>11</v>
      </c>
      <c r="E2818">
        <v>1.9973989000000001</v>
      </c>
      <c r="F2818">
        <v>1.8052632</v>
      </c>
      <c r="G2818">
        <v>3</v>
      </c>
      <c r="H2818" s="49">
        <v>218.51900000000001</v>
      </c>
      <c r="I2818" s="49">
        <v>2031.1189999999999</v>
      </c>
      <c r="J2818">
        <v>95.5</v>
      </c>
      <c r="M2818">
        <v>0.14613190000000001</v>
      </c>
      <c r="N2818" s="49">
        <v>0.19213569999999999</v>
      </c>
      <c r="O2818" s="49">
        <v>5.0868700000000003E-3</v>
      </c>
      <c r="P2818" s="49">
        <v>0.11468579</v>
      </c>
      <c r="Q2818" s="49">
        <v>0.19213569999999999</v>
      </c>
      <c r="R2818" s="49">
        <v>0.26958560999999998</v>
      </c>
      <c r="S2818" s="49">
        <v>0.37918453000000002</v>
      </c>
      <c r="T2818" s="49" t="s">
        <v>92</v>
      </c>
    </row>
    <row r="2819" spans="1:20" x14ac:dyDescent="0.25">
      <c r="A2819" s="49" t="str">
        <f t="shared" ref="A2819:A2882" si="44">CONCATENATE(B2819,D2819,G2819,"_",C2819,T2819)</f>
        <v>41850Kern3_22Dually Enrolled</v>
      </c>
      <c r="B2819" s="7">
        <v>41850</v>
      </c>
      <c r="C2819">
        <v>22</v>
      </c>
      <c r="D2819" t="s">
        <v>11</v>
      </c>
      <c r="E2819">
        <v>2.9217814999999998</v>
      </c>
      <c r="F2819">
        <v>2.9145010999999998</v>
      </c>
      <c r="G2819">
        <v>3</v>
      </c>
      <c r="H2819" s="49">
        <v>218.51900000000001</v>
      </c>
      <c r="I2819" s="49">
        <v>2031.1189999999999</v>
      </c>
      <c r="J2819">
        <v>95.5</v>
      </c>
      <c r="M2819">
        <v>0.1738855</v>
      </c>
      <c r="N2819" s="49">
        <v>7.2804000000000002E-3</v>
      </c>
      <c r="O2819" s="49">
        <v>-0.21529303999999999</v>
      </c>
      <c r="P2819" s="49">
        <v>-8.4878919999999997E-2</v>
      </c>
      <c r="Q2819" s="49">
        <v>7.2804000000000002E-3</v>
      </c>
      <c r="R2819" s="49">
        <v>9.9439710000000001E-2</v>
      </c>
      <c r="S2819" s="49">
        <v>0.22985384</v>
      </c>
      <c r="T2819" s="49" t="s">
        <v>92</v>
      </c>
    </row>
    <row r="2820" spans="1:20" x14ac:dyDescent="0.25">
      <c r="A2820" s="49" t="str">
        <f t="shared" si="44"/>
        <v>41850Kern3_19Dually Enrolled</v>
      </c>
      <c r="B2820" s="7">
        <v>41850</v>
      </c>
      <c r="C2820">
        <v>19</v>
      </c>
      <c r="D2820" t="s">
        <v>11</v>
      </c>
      <c r="E2820">
        <v>3.1613707999999998</v>
      </c>
      <c r="F2820">
        <v>3.2478967999999999</v>
      </c>
      <c r="G2820">
        <v>3</v>
      </c>
      <c r="H2820" s="49">
        <v>218.51900000000001</v>
      </c>
      <c r="I2820" s="49">
        <v>2031.1189999999999</v>
      </c>
      <c r="J2820">
        <v>100</v>
      </c>
      <c r="M2820">
        <v>0.1840022</v>
      </c>
      <c r="N2820" s="49">
        <v>-8.6526000000000006E-2</v>
      </c>
      <c r="O2820" s="49">
        <v>-0.32204882000000001</v>
      </c>
      <c r="P2820" s="49">
        <v>-0.18404717000000001</v>
      </c>
      <c r="Q2820" s="49">
        <v>-8.6526000000000006E-2</v>
      </c>
      <c r="R2820" s="49">
        <v>1.099517E-2</v>
      </c>
      <c r="S2820" s="49">
        <v>0.14899682</v>
      </c>
      <c r="T2820" s="49" t="s">
        <v>92</v>
      </c>
    </row>
    <row r="2821" spans="1:20" x14ac:dyDescent="0.25">
      <c r="A2821" s="49" t="str">
        <f t="shared" si="44"/>
        <v>41850Kern3_4Dually Enrolled</v>
      </c>
      <c r="B2821" s="7">
        <v>41850</v>
      </c>
      <c r="C2821">
        <v>4</v>
      </c>
      <c r="D2821" t="s">
        <v>11</v>
      </c>
      <c r="E2821">
        <v>1.2091399</v>
      </c>
      <c r="F2821">
        <v>1.0897410999999999</v>
      </c>
      <c r="G2821">
        <v>3</v>
      </c>
      <c r="H2821" s="49">
        <v>218.51900000000001</v>
      </c>
      <c r="I2821" s="49">
        <v>2031.1189999999999</v>
      </c>
      <c r="J2821">
        <v>83.5</v>
      </c>
      <c r="M2821">
        <v>9.6265500000000004E-2</v>
      </c>
      <c r="N2821" s="49">
        <v>0.1193988</v>
      </c>
      <c r="O2821" s="49">
        <v>-3.8210399999999999E-3</v>
      </c>
      <c r="P2821" s="49">
        <v>6.8378090000000002E-2</v>
      </c>
      <c r="Q2821" s="49">
        <v>0.1193988</v>
      </c>
      <c r="R2821" s="49">
        <v>0.17041951999999999</v>
      </c>
      <c r="S2821" s="49">
        <v>0.24261864</v>
      </c>
      <c r="T2821" s="49" t="s">
        <v>92</v>
      </c>
    </row>
    <row r="2822" spans="1:20" x14ac:dyDescent="0.25">
      <c r="A2822" s="49" t="str">
        <f t="shared" si="44"/>
        <v>41850Kern3_11Dually Enrolled</v>
      </c>
      <c r="B2822" s="7">
        <v>41850</v>
      </c>
      <c r="C2822">
        <v>11</v>
      </c>
      <c r="D2822" t="s">
        <v>11</v>
      </c>
      <c r="E2822">
        <v>1.6897309</v>
      </c>
      <c r="F2822">
        <v>1.6486319</v>
      </c>
      <c r="G2822">
        <v>3</v>
      </c>
      <c r="H2822" s="49">
        <v>218.51900000000001</v>
      </c>
      <c r="I2822" s="49">
        <v>2031.1189999999999</v>
      </c>
      <c r="J2822">
        <v>92.5</v>
      </c>
      <c r="M2822">
        <v>0.13823759999999999</v>
      </c>
      <c r="N2822" s="49">
        <v>4.1098999999999997E-2</v>
      </c>
      <c r="O2822" s="49">
        <v>-0.13584513000000001</v>
      </c>
      <c r="P2822" s="49">
        <v>-3.2166930000000003E-2</v>
      </c>
      <c r="Q2822" s="49">
        <v>4.1098999999999997E-2</v>
      </c>
      <c r="R2822" s="49">
        <v>0.11436493</v>
      </c>
      <c r="S2822" s="49">
        <v>0.21804313</v>
      </c>
      <c r="T2822" s="49" t="s">
        <v>92</v>
      </c>
    </row>
    <row r="2823" spans="1:20" x14ac:dyDescent="0.25">
      <c r="A2823" s="49" t="str">
        <f t="shared" si="44"/>
        <v>41850Kern3_10Dually Enrolled</v>
      </c>
      <c r="B2823" s="7">
        <v>41850</v>
      </c>
      <c r="C2823">
        <v>10</v>
      </c>
      <c r="D2823" t="s">
        <v>11</v>
      </c>
      <c r="E2823">
        <v>1.4838955</v>
      </c>
      <c r="F2823">
        <v>1.3906799999999999</v>
      </c>
      <c r="G2823">
        <v>3</v>
      </c>
      <c r="H2823" s="49">
        <v>218.51900000000001</v>
      </c>
      <c r="I2823" s="49">
        <v>2031.1189999999999</v>
      </c>
      <c r="J2823">
        <v>89.5</v>
      </c>
      <c r="M2823">
        <v>0.1208987</v>
      </c>
      <c r="N2823" s="49">
        <v>9.3215500000000007E-2</v>
      </c>
      <c r="O2823" s="49">
        <v>-6.153484E-2</v>
      </c>
      <c r="P2823" s="49">
        <v>2.9139189999999999E-2</v>
      </c>
      <c r="Q2823" s="49">
        <v>9.3215500000000007E-2</v>
      </c>
      <c r="R2823" s="49">
        <v>0.15729181</v>
      </c>
      <c r="S2823" s="49">
        <v>0.24796583999999999</v>
      </c>
      <c r="T2823" s="49" t="s">
        <v>92</v>
      </c>
    </row>
    <row r="2824" spans="1:20" x14ac:dyDescent="0.25">
      <c r="A2824" s="49" t="str">
        <f t="shared" si="44"/>
        <v>41850Kern3_15Dually Enrolled</v>
      </c>
      <c r="B2824" s="7">
        <v>41850</v>
      </c>
      <c r="C2824">
        <v>15</v>
      </c>
      <c r="D2824" t="s">
        <v>11</v>
      </c>
      <c r="E2824">
        <v>2.5392039</v>
      </c>
      <c r="F2824">
        <v>2.8811507999999999</v>
      </c>
      <c r="G2824">
        <v>3</v>
      </c>
      <c r="H2824" s="49">
        <v>218.51900000000001</v>
      </c>
      <c r="I2824" s="49">
        <v>2031.1189999999999</v>
      </c>
      <c r="J2824">
        <v>100</v>
      </c>
      <c r="M2824">
        <v>0.18587880000000001</v>
      </c>
      <c r="N2824" s="49">
        <v>-0.3419469</v>
      </c>
      <c r="O2824" s="49">
        <v>-0.57987175999999996</v>
      </c>
      <c r="P2824" s="49">
        <v>-0.44046266000000001</v>
      </c>
      <c r="Q2824" s="49">
        <v>-0.3419469</v>
      </c>
      <c r="R2824" s="49">
        <v>-0.24343113999999999</v>
      </c>
      <c r="S2824" s="49">
        <v>-0.10402204</v>
      </c>
      <c r="T2824" s="49" t="s">
        <v>92</v>
      </c>
    </row>
    <row r="2825" spans="1:20" x14ac:dyDescent="0.25">
      <c r="A2825" s="49" t="str">
        <f t="shared" si="44"/>
        <v>41850Kern3_8Dually Enrolled</v>
      </c>
      <c r="B2825" s="7">
        <v>41850</v>
      </c>
      <c r="C2825">
        <v>8</v>
      </c>
      <c r="D2825" t="s">
        <v>11</v>
      </c>
      <c r="E2825">
        <v>1.1415101000000001</v>
      </c>
      <c r="F2825">
        <v>1.1132858999999999</v>
      </c>
      <c r="G2825">
        <v>3</v>
      </c>
      <c r="H2825" s="49">
        <v>218.51900000000001</v>
      </c>
      <c r="I2825" s="49">
        <v>2031.1189999999999</v>
      </c>
      <c r="J2825">
        <v>82.5</v>
      </c>
      <c r="M2825">
        <v>9.4881400000000005E-2</v>
      </c>
      <c r="N2825" s="49">
        <v>2.8224200000000001E-2</v>
      </c>
      <c r="O2825" s="49">
        <v>-9.3223990000000007E-2</v>
      </c>
      <c r="P2825" s="49">
        <v>-2.206294E-2</v>
      </c>
      <c r="Q2825" s="49">
        <v>2.8224200000000001E-2</v>
      </c>
      <c r="R2825" s="49">
        <v>7.8511339999999999E-2</v>
      </c>
      <c r="S2825" s="49">
        <v>0.14967238999999999</v>
      </c>
      <c r="T2825" s="49" t="s">
        <v>92</v>
      </c>
    </row>
    <row r="2826" spans="1:20" x14ac:dyDescent="0.25">
      <c r="A2826" s="49" t="str">
        <f t="shared" si="44"/>
        <v>41850Kern3_1Dually Enrolled</v>
      </c>
      <c r="B2826" s="7">
        <v>41850</v>
      </c>
      <c r="C2826">
        <v>1</v>
      </c>
      <c r="D2826" t="s">
        <v>11</v>
      </c>
      <c r="E2826">
        <v>1.5515904</v>
      </c>
      <c r="F2826">
        <v>1.6796</v>
      </c>
      <c r="G2826">
        <v>3</v>
      </c>
      <c r="H2826" s="49">
        <v>218.51900000000001</v>
      </c>
      <c r="I2826" s="49">
        <v>2031.1189999999999</v>
      </c>
      <c r="J2826">
        <v>88</v>
      </c>
      <c r="M2826">
        <v>0.12583259999999999</v>
      </c>
      <c r="N2826" s="49">
        <v>-0.1280096</v>
      </c>
      <c r="O2826" s="49">
        <v>-0.28907533000000002</v>
      </c>
      <c r="P2826" s="49">
        <v>-0.19470087999999999</v>
      </c>
      <c r="Q2826" s="49">
        <v>-0.1280096</v>
      </c>
      <c r="R2826" s="49">
        <v>-6.1318320000000003E-2</v>
      </c>
      <c r="S2826" s="49">
        <v>3.3056130000000003E-2</v>
      </c>
      <c r="T2826" s="49" t="s">
        <v>92</v>
      </c>
    </row>
    <row r="2827" spans="1:20" x14ac:dyDescent="0.25">
      <c r="A2827" s="49" t="str">
        <f t="shared" si="44"/>
        <v>41850Kern3_2Dually Enrolled</v>
      </c>
      <c r="B2827" s="7">
        <v>41850</v>
      </c>
      <c r="C2827">
        <v>2</v>
      </c>
      <c r="D2827" t="s">
        <v>11</v>
      </c>
      <c r="E2827">
        <v>1.3335545</v>
      </c>
      <c r="F2827">
        <v>1.4110545999999999</v>
      </c>
      <c r="G2827">
        <v>3</v>
      </c>
      <c r="H2827" s="49">
        <v>218.51900000000001</v>
      </c>
      <c r="I2827" s="49">
        <v>2031.1189999999999</v>
      </c>
      <c r="J2827">
        <v>87</v>
      </c>
      <c r="M2827">
        <v>0.1112387</v>
      </c>
      <c r="N2827" s="49">
        <v>-7.7500100000000002E-2</v>
      </c>
      <c r="O2827" s="49">
        <v>-0.21988563999999999</v>
      </c>
      <c r="P2827" s="49">
        <v>-0.13645661000000001</v>
      </c>
      <c r="Q2827" s="49">
        <v>-7.7500100000000002E-2</v>
      </c>
      <c r="R2827" s="49">
        <v>-1.8543589999999999E-2</v>
      </c>
      <c r="S2827" s="49">
        <v>6.4885440000000003E-2</v>
      </c>
      <c r="T2827" s="49" t="s">
        <v>92</v>
      </c>
    </row>
    <row r="2828" spans="1:20" x14ac:dyDescent="0.25">
      <c r="A2828" s="49" t="str">
        <f t="shared" si="44"/>
        <v>41850Kern3_18Dually Enrolled</v>
      </c>
      <c r="B2828" s="7">
        <v>41850</v>
      </c>
      <c r="C2828">
        <v>18</v>
      </c>
      <c r="D2828" t="s">
        <v>11</v>
      </c>
      <c r="E2828">
        <v>3.0623955</v>
      </c>
      <c r="F2828">
        <v>3.2130426999999999</v>
      </c>
      <c r="G2828">
        <v>3</v>
      </c>
      <c r="H2828" s="49">
        <v>218.51900000000001</v>
      </c>
      <c r="I2828" s="49">
        <v>2031.1189999999999</v>
      </c>
      <c r="J2828">
        <v>102</v>
      </c>
      <c r="M2828">
        <v>0.18111440000000001</v>
      </c>
      <c r="N2828" s="49">
        <v>-0.15064720000000001</v>
      </c>
      <c r="O2828" s="49">
        <v>-0.38247363000000001</v>
      </c>
      <c r="P2828" s="49">
        <v>-0.24663783</v>
      </c>
      <c r="Q2828" s="49">
        <v>-0.15064720000000001</v>
      </c>
      <c r="R2828" s="49">
        <v>-5.4656570000000002E-2</v>
      </c>
      <c r="S2828" s="49">
        <v>8.1179230000000005E-2</v>
      </c>
      <c r="T2828" s="49" t="s">
        <v>92</v>
      </c>
    </row>
    <row r="2829" spans="1:20" x14ac:dyDescent="0.25">
      <c r="A2829" s="49" t="str">
        <f t="shared" si="44"/>
        <v>41850Kern3_6Dually Enrolled</v>
      </c>
      <c r="B2829" s="7">
        <v>41850</v>
      </c>
      <c r="C2829">
        <v>6</v>
      </c>
      <c r="D2829" t="s">
        <v>11</v>
      </c>
      <c r="E2829">
        <v>1.0622685000000001</v>
      </c>
      <c r="F2829">
        <v>1.0293395000000001</v>
      </c>
      <c r="G2829">
        <v>3</v>
      </c>
      <c r="H2829" s="49">
        <v>218.51900000000001</v>
      </c>
      <c r="I2829" s="49">
        <v>2031.1189999999999</v>
      </c>
      <c r="J2829">
        <v>82</v>
      </c>
      <c r="M2829">
        <v>8.2825599999999999E-2</v>
      </c>
      <c r="N2829" s="49">
        <v>3.2929E-2</v>
      </c>
      <c r="O2829" s="49">
        <v>-7.3087769999999996E-2</v>
      </c>
      <c r="P2829" s="49">
        <v>-1.096857E-2</v>
      </c>
      <c r="Q2829" s="49">
        <v>3.2929E-2</v>
      </c>
      <c r="R2829" s="49">
        <v>7.6826569999999997E-2</v>
      </c>
      <c r="S2829" s="49">
        <v>0.13894577</v>
      </c>
      <c r="T2829" s="49" t="s">
        <v>92</v>
      </c>
    </row>
    <row r="2830" spans="1:20" x14ac:dyDescent="0.25">
      <c r="A2830" s="49" t="str">
        <f t="shared" si="44"/>
        <v>41850Kern3_7Dually Enrolled</v>
      </c>
      <c r="B2830" s="7">
        <v>41850</v>
      </c>
      <c r="C2830">
        <v>7</v>
      </c>
      <c r="D2830" t="s">
        <v>11</v>
      </c>
      <c r="E2830">
        <v>1.1198888</v>
      </c>
      <c r="F2830">
        <v>0.94490649000000004</v>
      </c>
      <c r="G2830">
        <v>3</v>
      </c>
      <c r="H2830" s="49">
        <v>218.51900000000001</v>
      </c>
      <c r="I2830" s="49">
        <v>2031.1189999999999</v>
      </c>
      <c r="J2830">
        <v>81</v>
      </c>
      <c r="M2830">
        <v>8.6144499999999999E-2</v>
      </c>
      <c r="N2830" s="49">
        <v>0.17498231</v>
      </c>
      <c r="O2830" s="49">
        <v>6.4717350000000007E-2</v>
      </c>
      <c r="P2830" s="49">
        <v>0.12932572000000001</v>
      </c>
      <c r="Q2830" s="49">
        <v>0.17498231</v>
      </c>
      <c r="R2830" s="49">
        <v>0.22063889</v>
      </c>
      <c r="S2830" s="49">
        <v>0.28524727</v>
      </c>
      <c r="T2830" s="49" t="s">
        <v>92</v>
      </c>
    </row>
    <row r="2831" spans="1:20" x14ac:dyDescent="0.25">
      <c r="A2831" s="49" t="str">
        <f t="shared" si="44"/>
        <v>41850Kern3_20Dually Enrolled</v>
      </c>
      <c r="B2831" s="7">
        <v>41850</v>
      </c>
      <c r="C2831">
        <v>20</v>
      </c>
      <c r="D2831" t="s">
        <v>11</v>
      </c>
      <c r="E2831">
        <v>3.2132972</v>
      </c>
      <c r="F2831">
        <v>3.1856751000000001</v>
      </c>
      <c r="G2831">
        <v>3</v>
      </c>
      <c r="H2831" s="49">
        <v>218.51900000000001</v>
      </c>
      <c r="I2831" s="49">
        <v>2031.1189999999999</v>
      </c>
      <c r="J2831">
        <v>99.5</v>
      </c>
      <c r="M2831">
        <v>0.17061499999999999</v>
      </c>
      <c r="N2831" s="49">
        <v>2.76221E-2</v>
      </c>
      <c r="O2831" s="49">
        <v>-0.19076509999999999</v>
      </c>
      <c r="P2831" s="49">
        <v>-6.2803849999999994E-2</v>
      </c>
      <c r="Q2831" s="49">
        <v>2.76221E-2</v>
      </c>
      <c r="R2831" s="49">
        <v>0.11804805</v>
      </c>
      <c r="S2831" s="49">
        <v>0.24600929999999999</v>
      </c>
      <c r="T2831" s="49" t="s">
        <v>92</v>
      </c>
    </row>
    <row r="2832" spans="1:20" x14ac:dyDescent="0.25">
      <c r="A2832" s="49" t="str">
        <f t="shared" si="44"/>
        <v>41850Kern3_5Dually Enrolled</v>
      </c>
      <c r="B2832" s="7">
        <v>41850</v>
      </c>
      <c r="C2832">
        <v>5</v>
      </c>
      <c r="D2832" t="s">
        <v>11</v>
      </c>
      <c r="E2832">
        <v>1.148018</v>
      </c>
      <c r="F2832">
        <v>1.0357556999999999</v>
      </c>
      <c r="G2832">
        <v>3</v>
      </c>
      <c r="H2832" s="49">
        <v>218.51900000000001</v>
      </c>
      <c r="I2832" s="49">
        <v>2031.1189999999999</v>
      </c>
      <c r="J2832">
        <v>83</v>
      </c>
      <c r="M2832">
        <v>8.2402400000000001E-2</v>
      </c>
      <c r="N2832" s="49">
        <v>0.1122623</v>
      </c>
      <c r="O2832" s="49">
        <v>6.78723E-3</v>
      </c>
      <c r="P2832" s="49">
        <v>6.8589029999999995E-2</v>
      </c>
      <c r="Q2832" s="49">
        <v>0.1122623</v>
      </c>
      <c r="R2832" s="49">
        <v>0.15593557</v>
      </c>
      <c r="S2832" s="49">
        <v>0.21773737000000001</v>
      </c>
      <c r="T2832" s="49" t="s">
        <v>92</v>
      </c>
    </row>
    <row r="2833" spans="1:20" x14ac:dyDescent="0.25">
      <c r="A2833" s="49" t="str">
        <f t="shared" si="44"/>
        <v>41850Kern3_21Dually Enrolled</v>
      </c>
      <c r="B2833" s="7">
        <v>41850</v>
      </c>
      <c r="C2833">
        <v>21</v>
      </c>
      <c r="D2833" t="s">
        <v>11</v>
      </c>
      <c r="E2833">
        <v>3.0578039000000001</v>
      </c>
      <c r="F2833">
        <v>3.1161550999999998</v>
      </c>
      <c r="G2833">
        <v>3</v>
      </c>
      <c r="H2833" s="49">
        <v>218.51900000000001</v>
      </c>
      <c r="I2833" s="49">
        <v>2031.1189999999999</v>
      </c>
      <c r="J2833">
        <v>97.5</v>
      </c>
      <c r="M2833">
        <v>0.1698269</v>
      </c>
      <c r="N2833" s="49">
        <v>-5.8351199999999999E-2</v>
      </c>
      <c r="O2833" s="49">
        <v>-0.27572963</v>
      </c>
      <c r="P2833" s="49">
        <v>-0.14835946</v>
      </c>
      <c r="Q2833" s="49">
        <v>-5.8351199999999999E-2</v>
      </c>
      <c r="R2833" s="49">
        <v>3.1657060000000001E-2</v>
      </c>
      <c r="S2833" s="49">
        <v>0.15902722999999999</v>
      </c>
      <c r="T2833" s="49" t="s">
        <v>92</v>
      </c>
    </row>
    <row r="2834" spans="1:20" x14ac:dyDescent="0.25">
      <c r="A2834" s="49" t="str">
        <f t="shared" si="44"/>
        <v>41850Kern4_24Dually Enrolled</v>
      </c>
      <c r="B2834" s="7">
        <v>41850</v>
      </c>
      <c r="C2834">
        <v>24</v>
      </c>
      <c r="D2834" t="s">
        <v>11</v>
      </c>
      <c r="E2834">
        <v>2.0517382</v>
      </c>
      <c r="F2834">
        <v>2.0158971999999999</v>
      </c>
      <c r="G2834">
        <v>4</v>
      </c>
      <c r="H2834" s="49">
        <v>204.42099999999999</v>
      </c>
      <c r="I2834" s="49">
        <v>2031.1189999999999</v>
      </c>
      <c r="J2834">
        <v>90.5</v>
      </c>
      <c r="M2834">
        <v>0.1390332</v>
      </c>
      <c r="N2834" s="49">
        <v>3.5840999999999998E-2</v>
      </c>
      <c r="O2834" s="49">
        <v>-0.14212150000000001</v>
      </c>
      <c r="P2834" s="49">
        <v>-3.7846600000000001E-2</v>
      </c>
      <c r="Q2834" s="49">
        <v>3.5840999999999998E-2</v>
      </c>
      <c r="R2834" s="49">
        <v>0.1095286</v>
      </c>
      <c r="S2834" s="49">
        <v>0.21380350000000001</v>
      </c>
      <c r="T2834" s="49" t="s">
        <v>92</v>
      </c>
    </row>
    <row r="2835" spans="1:20" x14ac:dyDescent="0.25">
      <c r="A2835" s="49" t="str">
        <f t="shared" si="44"/>
        <v>41850Kern4_9Dually Enrolled</v>
      </c>
      <c r="B2835" s="7">
        <v>41850</v>
      </c>
      <c r="C2835">
        <v>9</v>
      </c>
      <c r="D2835" t="s">
        <v>11</v>
      </c>
      <c r="E2835">
        <v>1.1724578999999999</v>
      </c>
      <c r="F2835">
        <v>1.2884956000000001</v>
      </c>
      <c r="G2835">
        <v>4</v>
      </c>
      <c r="H2835" s="49">
        <v>204.42099999999999</v>
      </c>
      <c r="I2835" s="49">
        <v>2031.1189999999999</v>
      </c>
      <c r="J2835">
        <v>85.5</v>
      </c>
      <c r="M2835">
        <v>0.1040123</v>
      </c>
      <c r="N2835" s="49">
        <v>-0.11603769999999999</v>
      </c>
      <c r="O2835" s="49">
        <v>-0.24917344</v>
      </c>
      <c r="P2835" s="49">
        <v>-0.17116422000000001</v>
      </c>
      <c r="Q2835" s="49">
        <v>-0.11603769999999999</v>
      </c>
      <c r="R2835" s="49">
        <v>-6.0911180000000002E-2</v>
      </c>
      <c r="S2835" s="49">
        <v>1.7098039999999998E-2</v>
      </c>
      <c r="T2835" s="49" t="s">
        <v>92</v>
      </c>
    </row>
    <row r="2836" spans="1:20" x14ac:dyDescent="0.25">
      <c r="A2836" s="49" t="str">
        <f t="shared" si="44"/>
        <v>41850Kern4_22Dually Enrolled</v>
      </c>
      <c r="B2836" s="7">
        <v>41850</v>
      </c>
      <c r="C2836">
        <v>22</v>
      </c>
      <c r="D2836" t="s">
        <v>11</v>
      </c>
      <c r="E2836">
        <v>2.9217814999999998</v>
      </c>
      <c r="F2836">
        <v>3.0231414000000001</v>
      </c>
      <c r="G2836">
        <v>4</v>
      </c>
      <c r="H2836" s="49">
        <v>204.42099999999999</v>
      </c>
      <c r="I2836" s="49">
        <v>2031.1189999999999</v>
      </c>
      <c r="J2836">
        <v>95.5</v>
      </c>
      <c r="M2836">
        <v>0.17548620000000001</v>
      </c>
      <c r="N2836" s="49">
        <v>-0.1013599</v>
      </c>
      <c r="O2836" s="49">
        <v>-0.32598223999999998</v>
      </c>
      <c r="P2836" s="49">
        <v>-0.19436759000000001</v>
      </c>
      <c r="Q2836" s="49">
        <v>-0.1013599</v>
      </c>
      <c r="R2836" s="49">
        <v>-8.3522100000000005E-3</v>
      </c>
      <c r="S2836" s="49">
        <v>0.12326244</v>
      </c>
      <c r="T2836" s="49" t="s">
        <v>92</v>
      </c>
    </row>
    <row r="2837" spans="1:20" x14ac:dyDescent="0.25">
      <c r="A2837" s="49" t="str">
        <f t="shared" si="44"/>
        <v>41850Kern4_23Dually Enrolled</v>
      </c>
      <c r="B2837" s="7">
        <v>41850</v>
      </c>
      <c r="C2837">
        <v>23</v>
      </c>
      <c r="D2837" t="s">
        <v>11</v>
      </c>
      <c r="E2837">
        <v>2.5277257999999998</v>
      </c>
      <c r="F2837">
        <v>2.5296387</v>
      </c>
      <c r="G2837">
        <v>4</v>
      </c>
      <c r="H2837" s="49">
        <v>204.42099999999999</v>
      </c>
      <c r="I2837" s="49">
        <v>2031.1189999999999</v>
      </c>
      <c r="J2837">
        <v>93</v>
      </c>
      <c r="M2837">
        <v>0.16738549999999999</v>
      </c>
      <c r="N2837" s="49">
        <v>-1.9128999999999999E-3</v>
      </c>
      <c r="O2837" s="49">
        <v>-0.21616634000000001</v>
      </c>
      <c r="P2837" s="49">
        <v>-9.0627219999999994E-2</v>
      </c>
      <c r="Q2837" s="49">
        <v>-1.9128999999999999E-3</v>
      </c>
      <c r="R2837" s="49">
        <v>8.6801409999999996E-2</v>
      </c>
      <c r="S2837" s="49">
        <v>0.21234053999999999</v>
      </c>
      <c r="T2837" s="49" t="s">
        <v>92</v>
      </c>
    </row>
    <row r="2838" spans="1:20" x14ac:dyDescent="0.25">
      <c r="A2838" s="49" t="str">
        <f t="shared" si="44"/>
        <v>41850Kern4_6Dually Enrolled</v>
      </c>
      <c r="B2838" s="7">
        <v>41850</v>
      </c>
      <c r="C2838">
        <v>6</v>
      </c>
      <c r="D2838" t="s">
        <v>11</v>
      </c>
      <c r="E2838">
        <v>1.0622685000000001</v>
      </c>
      <c r="F2838">
        <v>1.160353</v>
      </c>
      <c r="G2838">
        <v>4</v>
      </c>
      <c r="H2838" s="49">
        <v>204.42099999999999</v>
      </c>
      <c r="I2838" s="49">
        <v>2031.1189999999999</v>
      </c>
      <c r="J2838">
        <v>82</v>
      </c>
      <c r="M2838">
        <v>9.0509300000000001E-2</v>
      </c>
      <c r="N2838" s="49">
        <v>-9.8084500000000005E-2</v>
      </c>
      <c r="O2838" s="49">
        <v>-0.2139364</v>
      </c>
      <c r="P2838" s="49">
        <v>-0.14605443000000001</v>
      </c>
      <c r="Q2838" s="49">
        <v>-9.8084500000000005E-2</v>
      </c>
      <c r="R2838" s="49">
        <v>-5.0114569999999997E-2</v>
      </c>
      <c r="S2838" s="49">
        <v>1.7767399999999999E-2</v>
      </c>
      <c r="T2838" s="49" t="s">
        <v>92</v>
      </c>
    </row>
    <row r="2839" spans="1:20" x14ac:dyDescent="0.25">
      <c r="A2839" s="49" t="str">
        <f t="shared" si="44"/>
        <v>41850Kern4_21Dually Enrolled</v>
      </c>
      <c r="B2839" s="7">
        <v>41850</v>
      </c>
      <c r="C2839">
        <v>21</v>
      </c>
      <c r="D2839" t="s">
        <v>11</v>
      </c>
      <c r="E2839">
        <v>3.0578039000000001</v>
      </c>
      <c r="F2839">
        <v>3.2166309000000002</v>
      </c>
      <c r="G2839">
        <v>4</v>
      </c>
      <c r="H2839" s="49">
        <v>204.42099999999999</v>
      </c>
      <c r="I2839" s="49">
        <v>2031.1189999999999</v>
      </c>
      <c r="J2839">
        <v>97.5</v>
      </c>
      <c r="M2839">
        <v>0.17021030000000001</v>
      </c>
      <c r="N2839" s="49">
        <v>-0.158827</v>
      </c>
      <c r="O2839" s="49">
        <v>-0.37669617999999999</v>
      </c>
      <c r="P2839" s="49">
        <v>-0.24903845999999999</v>
      </c>
      <c r="Q2839" s="49">
        <v>-0.158827</v>
      </c>
      <c r="R2839" s="49">
        <v>-6.8615540000000003E-2</v>
      </c>
      <c r="S2839" s="49">
        <v>5.904218E-2</v>
      </c>
      <c r="T2839" s="49" t="s">
        <v>92</v>
      </c>
    </row>
    <row r="2840" spans="1:20" x14ac:dyDescent="0.25">
      <c r="A2840" s="49" t="str">
        <f t="shared" si="44"/>
        <v>41850Kern4_16Dually Enrolled</v>
      </c>
      <c r="B2840" s="7">
        <v>41850</v>
      </c>
      <c r="C2840">
        <v>16</v>
      </c>
      <c r="D2840" t="s">
        <v>11</v>
      </c>
      <c r="E2840">
        <v>2.6920280999999999</v>
      </c>
      <c r="F2840">
        <v>3.1763066000000002</v>
      </c>
      <c r="G2840">
        <v>4</v>
      </c>
      <c r="H2840" s="49">
        <v>204.42099999999999</v>
      </c>
      <c r="I2840" s="49">
        <v>2031.1189999999999</v>
      </c>
      <c r="J2840">
        <v>100.5</v>
      </c>
      <c r="M2840">
        <v>0.1874943</v>
      </c>
      <c r="N2840" s="49">
        <v>-0.4842785</v>
      </c>
      <c r="O2840" s="49">
        <v>-0.7242712</v>
      </c>
      <c r="P2840" s="49">
        <v>-0.58365047999999997</v>
      </c>
      <c r="Q2840" s="49">
        <v>-0.4842785</v>
      </c>
      <c r="R2840" s="49">
        <v>-0.38490651999999997</v>
      </c>
      <c r="S2840" s="49">
        <v>-0.2442858</v>
      </c>
      <c r="T2840" s="49" t="s">
        <v>92</v>
      </c>
    </row>
    <row r="2841" spans="1:20" x14ac:dyDescent="0.25">
      <c r="A2841" s="49" t="str">
        <f t="shared" si="44"/>
        <v>41850Kern4_15Dually Enrolled</v>
      </c>
      <c r="B2841" s="7">
        <v>41850</v>
      </c>
      <c r="C2841">
        <v>15</v>
      </c>
      <c r="D2841" t="s">
        <v>11</v>
      </c>
      <c r="E2841">
        <v>2.5392039</v>
      </c>
      <c r="F2841">
        <v>3.0273463999999999</v>
      </c>
      <c r="G2841">
        <v>4</v>
      </c>
      <c r="H2841" s="49">
        <v>204.42099999999999</v>
      </c>
      <c r="I2841" s="49">
        <v>2031.1189999999999</v>
      </c>
      <c r="J2841">
        <v>100</v>
      </c>
      <c r="M2841">
        <v>0.18721940000000001</v>
      </c>
      <c r="N2841" s="49">
        <v>-0.48814249999999998</v>
      </c>
      <c r="O2841" s="49">
        <v>-0.72778332999999995</v>
      </c>
      <c r="P2841" s="49">
        <v>-0.58736878000000003</v>
      </c>
      <c r="Q2841" s="49">
        <v>-0.48814249999999998</v>
      </c>
      <c r="R2841" s="49">
        <v>-0.38891621999999998</v>
      </c>
      <c r="S2841" s="49">
        <v>-0.24850167000000001</v>
      </c>
      <c r="T2841" s="49" t="s">
        <v>92</v>
      </c>
    </row>
    <row r="2842" spans="1:20" x14ac:dyDescent="0.25">
      <c r="A2842" s="49" t="str">
        <f t="shared" si="44"/>
        <v>41850Kern4_18Dually Enrolled</v>
      </c>
      <c r="B2842" s="7">
        <v>41850</v>
      </c>
      <c r="C2842">
        <v>18</v>
      </c>
      <c r="D2842" t="s">
        <v>11</v>
      </c>
      <c r="E2842">
        <v>3.0623955</v>
      </c>
      <c r="F2842">
        <v>3.1847110000000001</v>
      </c>
      <c r="G2842">
        <v>4</v>
      </c>
      <c r="H2842" s="49">
        <v>204.42099999999999</v>
      </c>
      <c r="I2842" s="49">
        <v>2031.1189999999999</v>
      </c>
      <c r="J2842">
        <v>102</v>
      </c>
      <c r="M2842">
        <v>0.17991370000000001</v>
      </c>
      <c r="N2842" s="49">
        <v>-0.12231549999999999</v>
      </c>
      <c r="O2842" s="49">
        <v>-0.35260503999999998</v>
      </c>
      <c r="P2842" s="49">
        <v>-0.21766975999999999</v>
      </c>
      <c r="Q2842" s="49">
        <v>-0.12231549999999999</v>
      </c>
      <c r="R2842" s="49">
        <v>-2.6961240000000001E-2</v>
      </c>
      <c r="S2842" s="49">
        <v>0.10797403999999999</v>
      </c>
      <c r="T2842" s="49" t="s">
        <v>92</v>
      </c>
    </row>
    <row r="2843" spans="1:20" x14ac:dyDescent="0.25">
      <c r="A2843" s="49" t="str">
        <f t="shared" si="44"/>
        <v>41850Kern4_4Dually Enrolled</v>
      </c>
      <c r="B2843" s="7">
        <v>41850</v>
      </c>
      <c r="C2843">
        <v>4</v>
      </c>
      <c r="D2843" t="s">
        <v>11</v>
      </c>
      <c r="E2843">
        <v>1.2091399</v>
      </c>
      <c r="F2843">
        <v>1.2549159999999999</v>
      </c>
      <c r="G2843">
        <v>4</v>
      </c>
      <c r="H2843" s="49">
        <v>204.42099999999999</v>
      </c>
      <c r="I2843" s="49">
        <v>2031.1189999999999</v>
      </c>
      <c r="J2843">
        <v>83.5</v>
      </c>
      <c r="M2843">
        <v>0.1058023</v>
      </c>
      <c r="N2843" s="49">
        <v>-4.57761E-2</v>
      </c>
      <c r="O2843" s="49">
        <v>-0.18120304000000001</v>
      </c>
      <c r="P2843" s="49">
        <v>-0.10185132</v>
      </c>
      <c r="Q2843" s="49">
        <v>-4.57761E-2</v>
      </c>
      <c r="R2843" s="49">
        <v>1.029912E-2</v>
      </c>
      <c r="S2843" s="49">
        <v>8.9650839999999996E-2</v>
      </c>
      <c r="T2843" s="49" t="s">
        <v>92</v>
      </c>
    </row>
    <row r="2844" spans="1:20" x14ac:dyDescent="0.25">
      <c r="A2844" s="49" t="str">
        <f t="shared" si="44"/>
        <v>41850Kern4_8Dually Enrolled</v>
      </c>
      <c r="B2844" s="7">
        <v>41850</v>
      </c>
      <c r="C2844">
        <v>8</v>
      </c>
      <c r="D2844" t="s">
        <v>11</v>
      </c>
      <c r="E2844">
        <v>1.1415101000000001</v>
      </c>
      <c r="F2844">
        <v>1.2558005999999999</v>
      </c>
      <c r="G2844">
        <v>4</v>
      </c>
      <c r="H2844" s="49">
        <v>204.42099999999999</v>
      </c>
      <c r="I2844" s="49">
        <v>2031.1189999999999</v>
      </c>
      <c r="J2844">
        <v>82.5</v>
      </c>
      <c r="M2844">
        <v>9.7162100000000001E-2</v>
      </c>
      <c r="N2844" s="49">
        <v>-0.1142905</v>
      </c>
      <c r="O2844" s="49">
        <v>-0.23865798999999999</v>
      </c>
      <c r="P2844" s="49">
        <v>-0.16578641</v>
      </c>
      <c r="Q2844" s="49">
        <v>-0.1142905</v>
      </c>
      <c r="R2844" s="49">
        <v>-6.2794589999999997E-2</v>
      </c>
      <c r="S2844" s="49">
        <v>1.0076989999999999E-2</v>
      </c>
      <c r="T2844" s="49" t="s">
        <v>92</v>
      </c>
    </row>
    <row r="2845" spans="1:20" x14ac:dyDescent="0.25">
      <c r="A2845" s="49" t="str">
        <f t="shared" si="44"/>
        <v>41850Kern4_10Dually Enrolled</v>
      </c>
      <c r="B2845" s="7">
        <v>41850</v>
      </c>
      <c r="C2845">
        <v>10</v>
      </c>
      <c r="D2845" t="s">
        <v>11</v>
      </c>
      <c r="E2845">
        <v>1.4838955</v>
      </c>
      <c r="F2845">
        <v>1.4900331</v>
      </c>
      <c r="G2845">
        <v>4</v>
      </c>
      <c r="H2845" s="49">
        <v>204.42099999999999</v>
      </c>
      <c r="I2845" s="49">
        <v>2031.1189999999999</v>
      </c>
      <c r="J2845">
        <v>89.5</v>
      </c>
      <c r="M2845">
        <v>0.1261449</v>
      </c>
      <c r="N2845" s="49">
        <v>-6.1376E-3</v>
      </c>
      <c r="O2845" s="49">
        <v>-0.16760306999999999</v>
      </c>
      <c r="P2845" s="49">
        <v>-7.2994400000000001E-2</v>
      </c>
      <c r="Q2845" s="49">
        <v>-6.1376E-3</v>
      </c>
      <c r="R2845" s="49">
        <v>6.0719200000000001E-2</v>
      </c>
      <c r="S2845" s="49">
        <v>0.15532787000000001</v>
      </c>
      <c r="T2845" s="49" t="s">
        <v>92</v>
      </c>
    </row>
    <row r="2846" spans="1:20" x14ac:dyDescent="0.25">
      <c r="A2846" s="49" t="str">
        <f t="shared" si="44"/>
        <v>41850Kern4_7Dually Enrolled</v>
      </c>
      <c r="B2846" s="7">
        <v>41850</v>
      </c>
      <c r="C2846">
        <v>7</v>
      </c>
      <c r="D2846" t="s">
        <v>11</v>
      </c>
      <c r="E2846">
        <v>1.1198888</v>
      </c>
      <c r="F2846">
        <v>1.2243679999999999</v>
      </c>
      <c r="G2846">
        <v>4</v>
      </c>
      <c r="H2846" s="49">
        <v>204.42099999999999</v>
      </c>
      <c r="I2846" s="49">
        <v>2031.1189999999999</v>
      </c>
      <c r="J2846">
        <v>81</v>
      </c>
      <c r="M2846">
        <v>9.9778599999999995E-2</v>
      </c>
      <c r="N2846" s="49">
        <v>-0.10447919999999999</v>
      </c>
      <c r="O2846" s="49">
        <v>-0.23219581</v>
      </c>
      <c r="P2846" s="49">
        <v>-0.15736185999999999</v>
      </c>
      <c r="Q2846" s="49">
        <v>-0.10447919999999999</v>
      </c>
      <c r="R2846" s="49">
        <v>-5.1596540000000003E-2</v>
      </c>
      <c r="S2846" s="49">
        <v>2.323741E-2</v>
      </c>
      <c r="T2846" s="49" t="s">
        <v>92</v>
      </c>
    </row>
    <row r="2847" spans="1:20" x14ac:dyDescent="0.25">
      <c r="A2847" s="49" t="str">
        <f t="shared" si="44"/>
        <v>41850Kern4_1Dually Enrolled</v>
      </c>
      <c r="B2847" s="7">
        <v>41850</v>
      </c>
      <c r="C2847">
        <v>1</v>
      </c>
      <c r="D2847" t="s">
        <v>11</v>
      </c>
      <c r="E2847">
        <v>1.5515904</v>
      </c>
      <c r="F2847">
        <v>1.7789121999999999</v>
      </c>
      <c r="G2847">
        <v>4</v>
      </c>
      <c r="H2847" s="49">
        <v>204.42099999999999</v>
      </c>
      <c r="I2847" s="49">
        <v>2031.1189999999999</v>
      </c>
      <c r="J2847">
        <v>88</v>
      </c>
      <c r="M2847">
        <v>0.125579</v>
      </c>
      <c r="N2847" s="49">
        <v>-0.22732179999999999</v>
      </c>
      <c r="O2847" s="49">
        <v>-0.38806291999999998</v>
      </c>
      <c r="P2847" s="49">
        <v>-0.29387867000000001</v>
      </c>
      <c r="Q2847" s="49">
        <v>-0.22732179999999999</v>
      </c>
      <c r="R2847" s="49">
        <v>-0.16076493</v>
      </c>
      <c r="S2847" s="49">
        <v>-6.6580680000000003E-2</v>
      </c>
      <c r="T2847" s="49" t="s">
        <v>92</v>
      </c>
    </row>
    <row r="2848" spans="1:20" x14ac:dyDescent="0.25">
      <c r="A2848" s="49" t="str">
        <f t="shared" si="44"/>
        <v>41850Kern4_19Dually Enrolled</v>
      </c>
      <c r="B2848" s="7">
        <v>41850</v>
      </c>
      <c r="C2848">
        <v>19</v>
      </c>
      <c r="D2848" t="s">
        <v>11</v>
      </c>
      <c r="E2848">
        <v>3.1613707999999998</v>
      </c>
      <c r="F2848">
        <v>3.2940214999999999</v>
      </c>
      <c r="G2848">
        <v>4</v>
      </c>
      <c r="H2848" s="49">
        <v>204.42099999999999</v>
      </c>
      <c r="I2848" s="49">
        <v>2031.1189999999999</v>
      </c>
      <c r="J2848">
        <v>100</v>
      </c>
      <c r="M2848">
        <v>0.18380360000000001</v>
      </c>
      <c r="N2848" s="49">
        <v>-0.13265070000000001</v>
      </c>
      <c r="O2848" s="49">
        <v>-0.36791931</v>
      </c>
      <c r="P2848" s="49">
        <v>-0.23006661</v>
      </c>
      <c r="Q2848" s="49">
        <v>-0.13265070000000001</v>
      </c>
      <c r="R2848" s="49">
        <v>-3.5234790000000002E-2</v>
      </c>
      <c r="S2848" s="49">
        <v>0.10261791000000001</v>
      </c>
      <c r="T2848" s="49" t="s">
        <v>92</v>
      </c>
    </row>
    <row r="2849" spans="1:20" x14ac:dyDescent="0.25">
      <c r="A2849" s="49" t="str">
        <f t="shared" si="44"/>
        <v>41850Kern4_5Dually Enrolled</v>
      </c>
      <c r="B2849" s="7">
        <v>41850</v>
      </c>
      <c r="C2849">
        <v>5</v>
      </c>
      <c r="D2849" t="s">
        <v>11</v>
      </c>
      <c r="E2849">
        <v>1.148018</v>
      </c>
      <c r="F2849">
        <v>1.1710160000000001</v>
      </c>
      <c r="G2849">
        <v>4</v>
      </c>
      <c r="H2849" s="49">
        <v>204.42099999999999</v>
      </c>
      <c r="I2849" s="49">
        <v>2031.1189999999999</v>
      </c>
      <c r="J2849">
        <v>83</v>
      </c>
      <c r="M2849">
        <v>9.0167200000000003E-2</v>
      </c>
      <c r="N2849" s="49">
        <v>-2.2998000000000001E-2</v>
      </c>
      <c r="O2849" s="49">
        <v>-0.13841202</v>
      </c>
      <c r="P2849" s="49">
        <v>-7.0786619999999995E-2</v>
      </c>
      <c r="Q2849" s="49">
        <v>-2.2998000000000001E-2</v>
      </c>
      <c r="R2849" s="49">
        <v>2.4790619999999999E-2</v>
      </c>
      <c r="S2849" s="49">
        <v>9.2416020000000001E-2</v>
      </c>
      <c r="T2849" s="49" t="s">
        <v>92</v>
      </c>
    </row>
    <row r="2850" spans="1:20" x14ac:dyDescent="0.25">
      <c r="A2850" s="49" t="str">
        <f t="shared" si="44"/>
        <v>41850Kern4_20Dually Enrolled</v>
      </c>
      <c r="B2850" s="7">
        <v>41850</v>
      </c>
      <c r="C2850">
        <v>20</v>
      </c>
      <c r="D2850" t="s">
        <v>11</v>
      </c>
      <c r="E2850">
        <v>3.2132972</v>
      </c>
      <c r="F2850">
        <v>3.2750221000000002</v>
      </c>
      <c r="G2850">
        <v>4</v>
      </c>
      <c r="H2850" s="49">
        <v>204.42099999999999</v>
      </c>
      <c r="I2850" s="49">
        <v>2031.1189999999999</v>
      </c>
      <c r="J2850">
        <v>99.5</v>
      </c>
      <c r="M2850">
        <v>0.1717668</v>
      </c>
      <c r="N2850" s="49">
        <v>-6.1724899999999999E-2</v>
      </c>
      <c r="O2850" s="49">
        <v>-0.28158640000000001</v>
      </c>
      <c r="P2850" s="49">
        <v>-0.15276129999999999</v>
      </c>
      <c r="Q2850" s="49">
        <v>-6.1724899999999999E-2</v>
      </c>
      <c r="R2850" s="49">
        <v>2.9311500000000001E-2</v>
      </c>
      <c r="S2850" s="49">
        <v>0.15813659999999999</v>
      </c>
      <c r="T2850" s="49" t="s">
        <v>92</v>
      </c>
    </row>
    <row r="2851" spans="1:20" x14ac:dyDescent="0.25">
      <c r="A2851" s="49" t="str">
        <f t="shared" si="44"/>
        <v>41850Kern4_13Dually Enrolled</v>
      </c>
      <c r="B2851" s="7">
        <v>41850</v>
      </c>
      <c r="C2851">
        <v>13</v>
      </c>
      <c r="D2851" t="s">
        <v>11</v>
      </c>
      <c r="E2851">
        <v>2.2485892999999999</v>
      </c>
      <c r="F2851">
        <v>2.1805143999999999</v>
      </c>
      <c r="G2851">
        <v>4</v>
      </c>
      <c r="H2851" s="49">
        <v>204.42099999999999</v>
      </c>
      <c r="I2851" s="49">
        <v>2031.1189999999999</v>
      </c>
      <c r="J2851">
        <v>97.5</v>
      </c>
      <c r="M2851">
        <v>0.15800449999999999</v>
      </c>
      <c r="N2851" s="49">
        <v>6.8074899999999994E-2</v>
      </c>
      <c r="O2851" s="49">
        <v>-0.13417086</v>
      </c>
      <c r="P2851" s="49">
        <v>-1.5667480000000001E-2</v>
      </c>
      <c r="Q2851" s="49">
        <v>6.8074899999999994E-2</v>
      </c>
      <c r="R2851" s="49">
        <v>0.15181728999999999</v>
      </c>
      <c r="S2851" s="49">
        <v>0.27032065999999999</v>
      </c>
      <c r="T2851" s="49" t="s">
        <v>92</v>
      </c>
    </row>
    <row r="2852" spans="1:20" x14ac:dyDescent="0.25">
      <c r="A2852" s="49" t="str">
        <f t="shared" si="44"/>
        <v>41850Kern4_12Dually Enrolled</v>
      </c>
      <c r="B2852" s="7">
        <v>41850</v>
      </c>
      <c r="C2852">
        <v>12</v>
      </c>
      <c r="D2852" t="s">
        <v>11</v>
      </c>
      <c r="E2852">
        <v>1.9973989000000001</v>
      </c>
      <c r="F2852">
        <v>2.0551651999999998</v>
      </c>
      <c r="G2852">
        <v>4</v>
      </c>
      <c r="H2852" s="49">
        <v>204.42099999999999</v>
      </c>
      <c r="I2852" s="49">
        <v>2031.1189999999999</v>
      </c>
      <c r="J2852">
        <v>95.5</v>
      </c>
      <c r="M2852">
        <v>0.15392339999999999</v>
      </c>
      <c r="N2852" s="49">
        <v>-5.77663E-2</v>
      </c>
      <c r="O2852" s="49">
        <v>-0.25478824999999999</v>
      </c>
      <c r="P2852" s="49">
        <v>-0.13934569999999999</v>
      </c>
      <c r="Q2852" s="49">
        <v>-5.77663E-2</v>
      </c>
      <c r="R2852" s="49">
        <v>2.38131E-2</v>
      </c>
      <c r="S2852" s="49">
        <v>0.13925565000000001</v>
      </c>
      <c r="T2852" s="49" t="s">
        <v>92</v>
      </c>
    </row>
    <row r="2853" spans="1:20" x14ac:dyDescent="0.25">
      <c r="A2853" s="49" t="str">
        <f t="shared" si="44"/>
        <v>41850Kern4_3Dually Enrolled</v>
      </c>
      <c r="B2853" s="7">
        <v>41850</v>
      </c>
      <c r="C2853">
        <v>3</v>
      </c>
      <c r="D2853" t="s">
        <v>11</v>
      </c>
      <c r="E2853">
        <v>1.1810034</v>
      </c>
      <c r="F2853">
        <v>1.3180227</v>
      </c>
      <c r="G2853">
        <v>4</v>
      </c>
      <c r="H2853" s="49">
        <v>204.42099999999999</v>
      </c>
      <c r="I2853" s="49">
        <v>2031.1189999999999</v>
      </c>
      <c r="J2853">
        <v>85.5</v>
      </c>
      <c r="M2853">
        <v>9.9742600000000001E-2</v>
      </c>
      <c r="N2853" s="49">
        <v>-0.13701930000000001</v>
      </c>
      <c r="O2853" s="49">
        <v>-0.26468983000000001</v>
      </c>
      <c r="P2853" s="49">
        <v>-0.18988288</v>
      </c>
      <c r="Q2853" s="49">
        <v>-0.13701930000000001</v>
      </c>
      <c r="R2853" s="49">
        <v>-8.4155720000000003E-2</v>
      </c>
      <c r="S2853" s="49">
        <v>-9.3487699999999993E-3</v>
      </c>
      <c r="T2853" s="49" t="s">
        <v>92</v>
      </c>
    </row>
    <row r="2854" spans="1:20" x14ac:dyDescent="0.25">
      <c r="A2854" s="49" t="str">
        <f t="shared" si="44"/>
        <v>41850Kern4_11Dually Enrolled</v>
      </c>
      <c r="B2854" s="7">
        <v>41850</v>
      </c>
      <c r="C2854">
        <v>11</v>
      </c>
      <c r="D2854" t="s">
        <v>11</v>
      </c>
      <c r="E2854">
        <v>1.6897309</v>
      </c>
      <c r="F2854">
        <v>1.8128536</v>
      </c>
      <c r="G2854">
        <v>4</v>
      </c>
      <c r="H2854" s="49">
        <v>204.42099999999999</v>
      </c>
      <c r="I2854" s="49">
        <v>2031.1189999999999</v>
      </c>
      <c r="J2854">
        <v>92.5</v>
      </c>
      <c r="M2854">
        <v>0.14719180000000001</v>
      </c>
      <c r="N2854" s="49">
        <v>-0.1231227</v>
      </c>
      <c r="O2854" s="49">
        <v>-0.31152819999999998</v>
      </c>
      <c r="P2854" s="49">
        <v>-0.20113434999999999</v>
      </c>
      <c r="Q2854" s="49">
        <v>-0.1231227</v>
      </c>
      <c r="R2854" s="49">
        <v>-4.511105E-2</v>
      </c>
      <c r="S2854" s="49">
        <v>6.5282800000000002E-2</v>
      </c>
      <c r="T2854" s="49" t="s">
        <v>92</v>
      </c>
    </row>
    <row r="2855" spans="1:20" x14ac:dyDescent="0.25">
      <c r="A2855" s="49" t="str">
        <f t="shared" si="44"/>
        <v>41850Kern4_17Dually Enrolled</v>
      </c>
      <c r="B2855" s="7">
        <v>41850</v>
      </c>
      <c r="C2855">
        <v>17</v>
      </c>
      <c r="D2855" t="s">
        <v>11</v>
      </c>
      <c r="E2855">
        <v>2.9330561999999998</v>
      </c>
      <c r="F2855">
        <v>3.211716</v>
      </c>
      <c r="G2855">
        <v>4</v>
      </c>
      <c r="H2855" s="49">
        <v>204.42099999999999</v>
      </c>
      <c r="I2855" s="49">
        <v>2031.1189999999999</v>
      </c>
      <c r="J2855">
        <v>101.5</v>
      </c>
      <c r="M2855">
        <v>0.184249</v>
      </c>
      <c r="N2855" s="49">
        <v>-0.27865980000000001</v>
      </c>
      <c r="O2855" s="49">
        <v>-0.51449851999999996</v>
      </c>
      <c r="P2855" s="49">
        <v>-0.37631176999999999</v>
      </c>
      <c r="Q2855" s="49">
        <v>-0.27865980000000001</v>
      </c>
      <c r="R2855" s="49">
        <v>-0.18100783000000001</v>
      </c>
      <c r="S2855" s="49">
        <v>-4.2821079999999997E-2</v>
      </c>
      <c r="T2855" s="49" t="s">
        <v>92</v>
      </c>
    </row>
    <row r="2856" spans="1:20" x14ac:dyDescent="0.25">
      <c r="A2856" s="49" t="str">
        <f t="shared" si="44"/>
        <v>41850Kern4_14Dually Enrolled</v>
      </c>
      <c r="B2856" s="7">
        <v>41850</v>
      </c>
      <c r="C2856">
        <v>14</v>
      </c>
      <c r="D2856" t="s">
        <v>11</v>
      </c>
      <c r="E2856">
        <v>2.3638336999999998</v>
      </c>
      <c r="F2856">
        <v>2.2249789999999998</v>
      </c>
      <c r="G2856">
        <v>4</v>
      </c>
      <c r="H2856" s="49">
        <v>204.42099999999999</v>
      </c>
      <c r="I2856" s="49">
        <v>2031.1189999999999</v>
      </c>
      <c r="J2856">
        <v>98.5</v>
      </c>
      <c r="M2856">
        <v>0.16007070000000001</v>
      </c>
      <c r="N2856" s="49">
        <v>0.1388547</v>
      </c>
      <c r="O2856" s="49">
        <v>-6.6035800000000006E-2</v>
      </c>
      <c r="P2856" s="49">
        <v>5.4017229999999999E-2</v>
      </c>
      <c r="Q2856" s="49">
        <v>0.1388547</v>
      </c>
      <c r="R2856" s="49">
        <v>0.22369217</v>
      </c>
      <c r="S2856" s="49">
        <v>0.34374519999999997</v>
      </c>
      <c r="T2856" s="49" t="s">
        <v>92</v>
      </c>
    </row>
    <row r="2857" spans="1:20" x14ac:dyDescent="0.25">
      <c r="A2857" s="49" t="str">
        <f t="shared" si="44"/>
        <v>41850Kern4_2Dually Enrolled</v>
      </c>
      <c r="B2857" s="7">
        <v>41850</v>
      </c>
      <c r="C2857">
        <v>2</v>
      </c>
      <c r="D2857" t="s">
        <v>11</v>
      </c>
      <c r="E2857">
        <v>1.3335545</v>
      </c>
      <c r="F2857">
        <v>1.5181072</v>
      </c>
      <c r="G2857">
        <v>4</v>
      </c>
      <c r="H2857" s="49">
        <v>204.42099999999999</v>
      </c>
      <c r="I2857" s="49">
        <v>2031.1189999999999</v>
      </c>
      <c r="J2857">
        <v>87</v>
      </c>
      <c r="M2857">
        <v>0.114136</v>
      </c>
      <c r="N2857" s="49">
        <v>-0.18455269999999999</v>
      </c>
      <c r="O2857" s="49">
        <v>-0.33064677999999997</v>
      </c>
      <c r="P2857" s="49">
        <v>-0.24504477999999999</v>
      </c>
      <c r="Q2857" s="49">
        <v>-0.18455269999999999</v>
      </c>
      <c r="R2857" s="49">
        <v>-0.12406062</v>
      </c>
      <c r="S2857" s="49">
        <v>-3.8458619999999999E-2</v>
      </c>
      <c r="T2857" s="49" t="s">
        <v>92</v>
      </c>
    </row>
    <row r="2858" spans="1:20" x14ac:dyDescent="0.25">
      <c r="A2858" s="49" t="str">
        <f t="shared" si="44"/>
        <v>41850Kern5_11Dually Enrolled</v>
      </c>
      <c r="B2858" s="7">
        <v>41850</v>
      </c>
      <c r="C2858">
        <v>11</v>
      </c>
      <c r="D2858" t="s">
        <v>11</v>
      </c>
      <c r="E2858">
        <v>1.6897309</v>
      </c>
      <c r="F2858">
        <v>1.8754329999999999</v>
      </c>
      <c r="G2858">
        <v>5</v>
      </c>
      <c r="H2858" s="49">
        <v>204.42099999999999</v>
      </c>
      <c r="I2858" s="49">
        <v>2031.1189999999999</v>
      </c>
      <c r="J2858">
        <v>92.5</v>
      </c>
      <c r="M2858">
        <v>0.13632820000000001</v>
      </c>
      <c r="N2858" s="49">
        <v>-0.18570210000000001</v>
      </c>
      <c r="O2858" s="49">
        <v>-0.36020219999999997</v>
      </c>
      <c r="P2858" s="49">
        <v>-0.25795604999999999</v>
      </c>
      <c r="Q2858" s="49">
        <v>-0.18570210000000001</v>
      </c>
      <c r="R2858" s="49">
        <v>-0.11344815</v>
      </c>
      <c r="S2858" s="49">
        <v>-1.1202E-2</v>
      </c>
      <c r="T2858" s="49" t="s">
        <v>92</v>
      </c>
    </row>
    <row r="2859" spans="1:20" x14ac:dyDescent="0.25">
      <c r="A2859" s="49" t="str">
        <f t="shared" si="44"/>
        <v>41850Kern5_15Dually Enrolled</v>
      </c>
      <c r="B2859" s="7">
        <v>41850</v>
      </c>
      <c r="C2859">
        <v>15</v>
      </c>
      <c r="D2859" t="s">
        <v>11</v>
      </c>
      <c r="E2859">
        <v>2.5392039</v>
      </c>
      <c r="F2859">
        <v>2.4494703000000002</v>
      </c>
      <c r="G2859">
        <v>5</v>
      </c>
      <c r="H2859" s="49">
        <v>204.42099999999999</v>
      </c>
      <c r="I2859" s="49">
        <v>2031.1189999999999</v>
      </c>
      <c r="J2859">
        <v>100</v>
      </c>
      <c r="M2859">
        <v>0.1738266</v>
      </c>
      <c r="N2859" s="49">
        <v>8.9733599999999997E-2</v>
      </c>
      <c r="O2859" s="49">
        <v>-0.13276445000000001</v>
      </c>
      <c r="P2859" s="49">
        <v>-2.3944999999999999E-3</v>
      </c>
      <c r="Q2859" s="49">
        <v>8.9733599999999997E-2</v>
      </c>
      <c r="R2859" s="49">
        <v>0.18186169999999999</v>
      </c>
      <c r="S2859" s="49">
        <v>0.31223165000000003</v>
      </c>
      <c r="T2859" s="49" t="s">
        <v>92</v>
      </c>
    </row>
    <row r="2860" spans="1:20" x14ac:dyDescent="0.25">
      <c r="A2860" s="49" t="str">
        <f t="shared" si="44"/>
        <v>41850Kern5_14Dually Enrolled</v>
      </c>
      <c r="B2860" s="7">
        <v>41850</v>
      </c>
      <c r="C2860">
        <v>14</v>
      </c>
      <c r="D2860" t="s">
        <v>11</v>
      </c>
      <c r="E2860">
        <v>2.3638336999999998</v>
      </c>
      <c r="F2860">
        <v>2.6918886</v>
      </c>
      <c r="G2860">
        <v>5</v>
      </c>
      <c r="H2860" s="49">
        <v>204.42099999999999</v>
      </c>
      <c r="I2860" s="49">
        <v>2031.1189999999999</v>
      </c>
      <c r="J2860">
        <v>98.5</v>
      </c>
      <c r="M2860">
        <v>0.17272889999999999</v>
      </c>
      <c r="N2860" s="49">
        <v>-0.32805489999999998</v>
      </c>
      <c r="O2860" s="49">
        <v>-0.54914788999999997</v>
      </c>
      <c r="P2860" s="49">
        <v>-0.41960122</v>
      </c>
      <c r="Q2860" s="49">
        <v>-0.32805489999999998</v>
      </c>
      <c r="R2860" s="49">
        <v>-0.23650858</v>
      </c>
      <c r="S2860" s="49">
        <v>-0.10696190999999999</v>
      </c>
      <c r="T2860" s="49" t="s">
        <v>92</v>
      </c>
    </row>
    <row r="2861" spans="1:20" x14ac:dyDescent="0.25">
      <c r="A2861" s="49" t="str">
        <f t="shared" si="44"/>
        <v>41850Kern5_13Dually Enrolled</v>
      </c>
      <c r="B2861" s="7">
        <v>41850</v>
      </c>
      <c r="C2861">
        <v>13</v>
      </c>
      <c r="D2861" t="s">
        <v>11</v>
      </c>
      <c r="E2861">
        <v>2.2485892999999999</v>
      </c>
      <c r="F2861">
        <v>2.6369777999999999</v>
      </c>
      <c r="G2861">
        <v>5</v>
      </c>
      <c r="H2861" s="49">
        <v>204.42099999999999</v>
      </c>
      <c r="I2861" s="49">
        <v>2031.1189999999999</v>
      </c>
      <c r="J2861">
        <v>97.5</v>
      </c>
      <c r="M2861">
        <v>0.1653578</v>
      </c>
      <c r="N2861" s="49">
        <v>-0.38838850000000003</v>
      </c>
      <c r="O2861" s="49">
        <v>-0.60004648000000005</v>
      </c>
      <c r="P2861" s="49">
        <v>-0.47602812999999999</v>
      </c>
      <c r="Q2861" s="49">
        <v>-0.38838850000000003</v>
      </c>
      <c r="R2861" s="49">
        <v>-0.30074887</v>
      </c>
      <c r="S2861" s="49">
        <v>-0.17673052</v>
      </c>
      <c r="T2861" s="49" t="s">
        <v>92</v>
      </c>
    </row>
    <row r="2862" spans="1:20" x14ac:dyDescent="0.25">
      <c r="A2862" s="49" t="str">
        <f t="shared" si="44"/>
        <v>41850Kern5_20Dually Enrolled</v>
      </c>
      <c r="B2862" s="7">
        <v>41850</v>
      </c>
      <c r="C2862">
        <v>20</v>
      </c>
      <c r="D2862" t="s">
        <v>11</v>
      </c>
      <c r="E2862">
        <v>3.2132972</v>
      </c>
      <c r="F2862">
        <v>3.2503038000000002</v>
      </c>
      <c r="G2862">
        <v>5</v>
      </c>
      <c r="H2862" s="49">
        <v>204.42099999999999</v>
      </c>
      <c r="I2862" s="49">
        <v>2031.1189999999999</v>
      </c>
      <c r="J2862">
        <v>99.5</v>
      </c>
      <c r="M2862">
        <v>0.17281820000000001</v>
      </c>
      <c r="N2862" s="49">
        <v>-3.7006600000000001E-2</v>
      </c>
      <c r="O2862" s="49">
        <v>-0.2582139</v>
      </c>
      <c r="P2862" s="49">
        <v>-0.12860025</v>
      </c>
      <c r="Q2862" s="49">
        <v>-3.7006600000000001E-2</v>
      </c>
      <c r="R2862" s="49">
        <v>5.4587049999999998E-2</v>
      </c>
      <c r="S2862" s="49">
        <v>0.18420069999999999</v>
      </c>
      <c r="T2862" s="49" t="s">
        <v>92</v>
      </c>
    </row>
    <row r="2863" spans="1:20" x14ac:dyDescent="0.25">
      <c r="A2863" s="49" t="str">
        <f t="shared" si="44"/>
        <v>41850Kern5_2Dually Enrolled</v>
      </c>
      <c r="B2863" s="7">
        <v>41850</v>
      </c>
      <c r="C2863">
        <v>2</v>
      </c>
      <c r="D2863" t="s">
        <v>11</v>
      </c>
      <c r="E2863">
        <v>1.3335545</v>
      </c>
      <c r="F2863">
        <v>1.4937096999999999</v>
      </c>
      <c r="G2863">
        <v>5</v>
      </c>
      <c r="H2863" s="49">
        <v>204.42099999999999</v>
      </c>
      <c r="I2863" s="49">
        <v>2031.1189999999999</v>
      </c>
      <c r="J2863">
        <v>87</v>
      </c>
      <c r="M2863">
        <v>0.10407470000000001</v>
      </c>
      <c r="N2863" s="49">
        <v>-0.1601552</v>
      </c>
      <c r="O2863" s="49">
        <v>-0.29337081999999998</v>
      </c>
      <c r="P2863" s="49">
        <v>-0.21531479000000001</v>
      </c>
      <c r="Q2863" s="49">
        <v>-0.1601552</v>
      </c>
      <c r="R2863" s="49">
        <v>-0.10499561</v>
      </c>
      <c r="S2863" s="49">
        <v>-2.6939580000000001E-2</v>
      </c>
      <c r="T2863" s="49" t="s">
        <v>92</v>
      </c>
    </row>
    <row r="2864" spans="1:20" x14ac:dyDescent="0.25">
      <c r="A2864" s="49" t="str">
        <f t="shared" si="44"/>
        <v>41850Kern5_23Dually Enrolled</v>
      </c>
      <c r="B2864" s="7">
        <v>41850</v>
      </c>
      <c r="C2864">
        <v>23</v>
      </c>
      <c r="D2864" t="s">
        <v>11</v>
      </c>
      <c r="E2864">
        <v>2.5277257999999998</v>
      </c>
      <c r="F2864">
        <v>2.6934404999999999</v>
      </c>
      <c r="G2864">
        <v>5</v>
      </c>
      <c r="H2864" s="49">
        <v>204.42099999999999</v>
      </c>
      <c r="I2864" s="49">
        <v>2031.1189999999999</v>
      </c>
      <c r="J2864">
        <v>93</v>
      </c>
      <c r="M2864">
        <v>0.16242519999999999</v>
      </c>
      <c r="N2864" s="49">
        <v>-0.16571469999999999</v>
      </c>
      <c r="O2864" s="49">
        <v>-0.37361896</v>
      </c>
      <c r="P2864" s="49">
        <v>-0.25180005999999999</v>
      </c>
      <c r="Q2864" s="49">
        <v>-0.16571469999999999</v>
      </c>
      <c r="R2864" s="49">
        <v>-7.9629340000000007E-2</v>
      </c>
      <c r="S2864" s="49">
        <v>4.2189560000000001E-2</v>
      </c>
      <c r="T2864" s="49" t="s">
        <v>92</v>
      </c>
    </row>
    <row r="2865" spans="1:20" x14ac:dyDescent="0.25">
      <c r="A2865" s="49" t="str">
        <f t="shared" si="44"/>
        <v>41850Kern5_19Dually Enrolled</v>
      </c>
      <c r="B2865" s="7">
        <v>41850</v>
      </c>
      <c r="C2865">
        <v>19</v>
      </c>
      <c r="D2865" t="s">
        <v>11</v>
      </c>
      <c r="E2865">
        <v>3.1613707999999998</v>
      </c>
      <c r="F2865">
        <v>3.3971768</v>
      </c>
      <c r="G2865">
        <v>5</v>
      </c>
      <c r="H2865" s="49">
        <v>204.42099999999999</v>
      </c>
      <c r="I2865" s="49">
        <v>2031.1189999999999</v>
      </c>
      <c r="J2865">
        <v>100</v>
      </c>
      <c r="M2865">
        <v>0.1845108</v>
      </c>
      <c r="N2865" s="49">
        <v>-0.23580599999999999</v>
      </c>
      <c r="O2865" s="49">
        <v>-0.47197981999999999</v>
      </c>
      <c r="P2865" s="49">
        <v>-0.33359672000000001</v>
      </c>
      <c r="Q2865" s="49">
        <v>-0.23580599999999999</v>
      </c>
      <c r="R2865" s="49">
        <v>-0.13801527999999999</v>
      </c>
      <c r="S2865" s="49">
        <v>3.6781999999999999E-4</v>
      </c>
      <c r="T2865" s="49" t="s">
        <v>92</v>
      </c>
    </row>
    <row r="2866" spans="1:20" x14ac:dyDescent="0.25">
      <c r="A2866" s="49" t="str">
        <f t="shared" si="44"/>
        <v>41850Kern5_7Dually Enrolled</v>
      </c>
      <c r="B2866" s="7">
        <v>41850</v>
      </c>
      <c r="C2866">
        <v>7</v>
      </c>
      <c r="D2866" t="s">
        <v>11</v>
      </c>
      <c r="E2866">
        <v>1.1198888</v>
      </c>
      <c r="F2866">
        <v>1.1209876000000001</v>
      </c>
      <c r="G2866">
        <v>5</v>
      </c>
      <c r="H2866" s="49">
        <v>204.42099999999999</v>
      </c>
      <c r="I2866" s="49">
        <v>2031.1189999999999</v>
      </c>
      <c r="J2866">
        <v>81</v>
      </c>
      <c r="M2866">
        <v>8.9194899999999994E-2</v>
      </c>
      <c r="N2866" s="49">
        <v>-1.0988E-3</v>
      </c>
      <c r="O2866" s="49">
        <v>-0.11526827000000001</v>
      </c>
      <c r="P2866" s="49">
        <v>-4.8372100000000001E-2</v>
      </c>
      <c r="Q2866" s="49">
        <v>-1.0988E-3</v>
      </c>
      <c r="R2866" s="49">
        <v>4.61745E-2</v>
      </c>
      <c r="S2866" s="49">
        <v>0.11307067</v>
      </c>
      <c r="T2866" s="49" t="s">
        <v>92</v>
      </c>
    </row>
    <row r="2867" spans="1:20" x14ac:dyDescent="0.25">
      <c r="A2867" s="49" t="str">
        <f t="shared" si="44"/>
        <v>41850Kern5_24Dually Enrolled</v>
      </c>
      <c r="B2867" s="7">
        <v>41850</v>
      </c>
      <c r="C2867">
        <v>24</v>
      </c>
      <c r="D2867" t="s">
        <v>11</v>
      </c>
      <c r="E2867">
        <v>2.0517382</v>
      </c>
      <c r="F2867">
        <v>2.1944610999999998</v>
      </c>
      <c r="G2867">
        <v>5</v>
      </c>
      <c r="H2867" s="49">
        <v>204.42099999999999</v>
      </c>
      <c r="I2867" s="49">
        <v>2031.1189999999999</v>
      </c>
      <c r="J2867">
        <v>90.5</v>
      </c>
      <c r="M2867">
        <v>0.13825489999999999</v>
      </c>
      <c r="N2867" s="49">
        <v>-0.14272290000000001</v>
      </c>
      <c r="O2867" s="49">
        <v>-0.31968917000000002</v>
      </c>
      <c r="P2867" s="49">
        <v>-0.215998</v>
      </c>
      <c r="Q2867" s="49">
        <v>-0.14272290000000001</v>
      </c>
      <c r="R2867" s="49">
        <v>-6.9447800000000004E-2</v>
      </c>
      <c r="S2867" s="49">
        <v>3.4243370000000002E-2</v>
      </c>
      <c r="T2867" s="49" t="s">
        <v>92</v>
      </c>
    </row>
    <row r="2868" spans="1:20" x14ac:dyDescent="0.25">
      <c r="A2868" s="49" t="str">
        <f t="shared" si="44"/>
        <v>41850Kern5_17Dually Enrolled</v>
      </c>
      <c r="B2868" s="7">
        <v>41850</v>
      </c>
      <c r="C2868">
        <v>17</v>
      </c>
      <c r="D2868" t="s">
        <v>11</v>
      </c>
      <c r="E2868">
        <v>2.9330561999999998</v>
      </c>
      <c r="F2868">
        <v>3.3460638</v>
      </c>
      <c r="G2868">
        <v>5</v>
      </c>
      <c r="H2868" s="49">
        <v>204.42099999999999</v>
      </c>
      <c r="I2868" s="49">
        <v>2031.1189999999999</v>
      </c>
      <c r="J2868">
        <v>101.5</v>
      </c>
      <c r="M2868">
        <v>0.18708620000000001</v>
      </c>
      <c r="N2868" s="49">
        <v>-0.41300759999999997</v>
      </c>
      <c r="O2868" s="49">
        <v>-0.65247794000000003</v>
      </c>
      <c r="P2868" s="49">
        <v>-0.51216329000000005</v>
      </c>
      <c r="Q2868" s="49">
        <v>-0.41300759999999997</v>
      </c>
      <c r="R2868" s="49">
        <v>-0.31385191000000001</v>
      </c>
      <c r="S2868" s="49">
        <v>-0.17353726</v>
      </c>
      <c r="T2868" s="49" t="s">
        <v>92</v>
      </c>
    </row>
    <row r="2869" spans="1:20" x14ac:dyDescent="0.25">
      <c r="A2869" s="49" t="str">
        <f t="shared" si="44"/>
        <v>41850Kern5_16Dually Enrolled</v>
      </c>
      <c r="B2869" s="7">
        <v>41850</v>
      </c>
      <c r="C2869">
        <v>16</v>
      </c>
      <c r="D2869" t="s">
        <v>11</v>
      </c>
      <c r="E2869">
        <v>2.6920280999999999</v>
      </c>
      <c r="F2869">
        <v>3.1171053999999998</v>
      </c>
      <c r="G2869">
        <v>5</v>
      </c>
      <c r="H2869" s="49">
        <v>204.42099999999999</v>
      </c>
      <c r="I2869" s="49">
        <v>2031.1189999999999</v>
      </c>
      <c r="J2869">
        <v>100.5</v>
      </c>
      <c r="M2869">
        <v>0.18932070000000001</v>
      </c>
      <c r="N2869" s="49">
        <v>-0.42507729999999999</v>
      </c>
      <c r="O2869" s="49">
        <v>-0.6674078</v>
      </c>
      <c r="P2869" s="49">
        <v>-0.52541727000000005</v>
      </c>
      <c r="Q2869" s="49">
        <v>-0.42507729999999999</v>
      </c>
      <c r="R2869" s="49">
        <v>-0.32473732999999999</v>
      </c>
      <c r="S2869" s="49">
        <v>-0.18274679999999999</v>
      </c>
      <c r="T2869" s="49" t="s">
        <v>92</v>
      </c>
    </row>
    <row r="2870" spans="1:20" x14ac:dyDescent="0.25">
      <c r="A2870" s="49" t="str">
        <f t="shared" si="44"/>
        <v>41850Kern5_8Dually Enrolled</v>
      </c>
      <c r="B2870" s="7">
        <v>41850</v>
      </c>
      <c r="C2870">
        <v>8</v>
      </c>
      <c r="D2870" t="s">
        <v>11</v>
      </c>
      <c r="E2870">
        <v>1.1415101000000001</v>
      </c>
      <c r="F2870">
        <v>1.1797150999999999</v>
      </c>
      <c r="G2870">
        <v>5</v>
      </c>
      <c r="H2870" s="49">
        <v>204.42099999999999</v>
      </c>
      <c r="I2870" s="49">
        <v>2031.1189999999999</v>
      </c>
      <c r="J2870">
        <v>82.5</v>
      </c>
      <c r="M2870">
        <v>8.9125099999999999E-2</v>
      </c>
      <c r="N2870" s="49">
        <v>-3.8205000000000003E-2</v>
      </c>
      <c r="O2870" s="49">
        <v>-0.15228512999999999</v>
      </c>
      <c r="P2870" s="49">
        <v>-8.5441299999999998E-2</v>
      </c>
      <c r="Q2870" s="49">
        <v>-3.8205000000000003E-2</v>
      </c>
      <c r="R2870" s="49">
        <v>9.0313000000000008E-3</v>
      </c>
      <c r="S2870" s="49">
        <v>7.5875129999999999E-2</v>
      </c>
      <c r="T2870" s="49" t="s">
        <v>92</v>
      </c>
    </row>
    <row r="2871" spans="1:20" x14ac:dyDescent="0.25">
      <c r="A2871" s="49" t="str">
        <f t="shared" si="44"/>
        <v>41850Kern5_3Dually Enrolled</v>
      </c>
      <c r="B2871" s="7">
        <v>41850</v>
      </c>
      <c r="C2871">
        <v>3</v>
      </c>
      <c r="D2871" t="s">
        <v>11</v>
      </c>
      <c r="E2871">
        <v>1.1810034</v>
      </c>
      <c r="F2871">
        <v>1.4381968000000001</v>
      </c>
      <c r="G2871">
        <v>5</v>
      </c>
      <c r="H2871" s="49">
        <v>204.42099999999999</v>
      </c>
      <c r="I2871" s="49">
        <v>2031.1189999999999</v>
      </c>
      <c r="J2871">
        <v>85.5</v>
      </c>
      <c r="M2871">
        <v>9.5594299999999993E-2</v>
      </c>
      <c r="N2871" s="49">
        <v>-0.25719340000000002</v>
      </c>
      <c r="O2871" s="49">
        <v>-0.37955410000000001</v>
      </c>
      <c r="P2871" s="49">
        <v>-0.30785837999999999</v>
      </c>
      <c r="Q2871" s="49">
        <v>-0.25719340000000002</v>
      </c>
      <c r="R2871" s="49">
        <v>-0.20652841999999999</v>
      </c>
      <c r="S2871" s="49">
        <v>-0.1348327</v>
      </c>
      <c r="T2871" s="49" t="s">
        <v>92</v>
      </c>
    </row>
    <row r="2872" spans="1:20" x14ac:dyDescent="0.25">
      <c r="A2872" s="49" t="str">
        <f t="shared" si="44"/>
        <v>41850Kern5_1Dually Enrolled</v>
      </c>
      <c r="B2872" s="7">
        <v>41850</v>
      </c>
      <c r="C2872">
        <v>1</v>
      </c>
      <c r="D2872" t="s">
        <v>11</v>
      </c>
      <c r="E2872">
        <v>1.5515904</v>
      </c>
      <c r="F2872">
        <v>1.8366351000000001</v>
      </c>
      <c r="G2872">
        <v>5</v>
      </c>
      <c r="H2872" s="49">
        <v>204.42099999999999</v>
      </c>
      <c r="I2872" s="49">
        <v>2031.1189999999999</v>
      </c>
      <c r="J2872">
        <v>88</v>
      </c>
      <c r="M2872">
        <v>0.1189326</v>
      </c>
      <c r="N2872" s="49">
        <v>-0.28504469999999998</v>
      </c>
      <c r="O2872" s="49">
        <v>-0.43727843</v>
      </c>
      <c r="P2872" s="49">
        <v>-0.34807897999999998</v>
      </c>
      <c r="Q2872" s="49">
        <v>-0.28504469999999998</v>
      </c>
      <c r="R2872" s="49">
        <v>-0.22201042000000001</v>
      </c>
      <c r="S2872" s="49">
        <v>-0.13281097</v>
      </c>
      <c r="T2872" s="49" t="s">
        <v>92</v>
      </c>
    </row>
    <row r="2873" spans="1:20" x14ac:dyDescent="0.25">
      <c r="A2873" s="49" t="str">
        <f t="shared" si="44"/>
        <v>41850Kern5_22Dually Enrolled</v>
      </c>
      <c r="B2873" s="7">
        <v>41850</v>
      </c>
      <c r="C2873">
        <v>22</v>
      </c>
      <c r="D2873" t="s">
        <v>11</v>
      </c>
      <c r="E2873">
        <v>2.9217814999999998</v>
      </c>
      <c r="F2873">
        <v>3.0516778000000002</v>
      </c>
      <c r="G2873">
        <v>5</v>
      </c>
      <c r="H2873" s="49">
        <v>204.42099999999999</v>
      </c>
      <c r="I2873" s="49">
        <v>2031.1189999999999</v>
      </c>
      <c r="J2873">
        <v>95.5</v>
      </c>
      <c r="M2873">
        <v>0.17783160000000001</v>
      </c>
      <c r="N2873" s="49">
        <v>-0.12989629999999999</v>
      </c>
      <c r="O2873" s="49">
        <v>-0.35752075</v>
      </c>
      <c r="P2873" s="49">
        <v>-0.22414704999999999</v>
      </c>
      <c r="Q2873" s="49">
        <v>-0.12989629999999999</v>
      </c>
      <c r="R2873" s="49">
        <v>-3.5645549999999998E-2</v>
      </c>
      <c r="S2873" s="49">
        <v>9.772815E-2</v>
      </c>
      <c r="T2873" s="49" t="s">
        <v>92</v>
      </c>
    </row>
    <row r="2874" spans="1:20" x14ac:dyDescent="0.25">
      <c r="A2874" s="49" t="str">
        <f t="shared" si="44"/>
        <v>41850Kern5_6Dually Enrolled</v>
      </c>
      <c r="B2874" s="7">
        <v>41850</v>
      </c>
      <c r="C2874">
        <v>6</v>
      </c>
      <c r="D2874" t="s">
        <v>11</v>
      </c>
      <c r="E2874">
        <v>1.0622685000000001</v>
      </c>
      <c r="F2874">
        <v>1.1077854</v>
      </c>
      <c r="G2874">
        <v>5</v>
      </c>
      <c r="H2874" s="49">
        <v>204.42099999999999</v>
      </c>
      <c r="I2874" s="49">
        <v>2031.1189999999999</v>
      </c>
      <c r="J2874">
        <v>82</v>
      </c>
      <c r="M2874">
        <v>7.8844800000000007E-2</v>
      </c>
      <c r="N2874" s="49">
        <v>-4.5516899999999999E-2</v>
      </c>
      <c r="O2874" s="49">
        <v>-0.14643824</v>
      </c>
      <c r="P2874" s="49">
        <v>-8.7304640000000003E-2</v>
      </c>
      <c r="Q2874" s="49">
        <v>-4.5516899999999999E-2</v>
      </c>
      <c r="R2874" s="49">
        <v>-3.72916E-3</v>
      </c>
      <c r="S2874" s="49">
        <v>5.5404439999999999E-2</v>
      </c>
      <c r="T2874" s="49" t="s">
        <v>92</v>
      </c>
    </row>
    <row r="2875" spans="1:20" x14ac:dyDescent="0.25">
      <c r="A2875" s="49" t="str">
        <f t="shared" si="44"/>
        <v>41850Kern5_9Dually Enrolled</v>
      </c>
      <c r="B2875" s="7">
        <v>41850</v>
      </c>
      <c r="C2875">
        <v>9</v>
      </c>
      <c r="D2875" t="s">
        <v>11</v>
      </c>
      <c r="E2875">
        <v>1.1724578999999999</v>
      </c>
      <c r="F2875">
        <v>1.3171177999999999</v>
      </c>
      <c r="G2875">
        <v>5</v>
      </c>
      <c r="H2875" s="49">
        <v>204.42099999999999</v>
      </c>
      <c r="I2875" s="49">
        <v>2031.1189999999999</v>
      </c>
      <c r="J2875">
        <v>85.5</v>
      </c>
      <c r="M2875">
        <v>9.6144599999999997E-2</v>
      </c>
      <c r="N2875" s="49">
        <v>-0.14465990000000001</v>
      </c>
      <c r="O2875" s="49">
        <v>-0.26772499</v>
      </c>
      <c r="P2875" s="49">
        <v>-0.19561654000000001</v>
      </c>
      <c r="Q2875" s="49">
        <v>-0.14465990000000001</v>
      </c>
      <c r="R2875" s="49">
        <v>-9.3703259999999997E-2</v>
      </c>
      <c r="S2875" s="49">
        <v>-2.1594809999999999E-2</v>
      </c>
      <c r="T2875" s="49" t="s">
        <v>92</v>
      </c>
    </row>
    <row r="2876" spans="1:20" x14ac:dyDescent="0.25">
      <c r="A2876" s="49" t="str">
        <f t="shared" si="44"/>
        <v>41850Kern5_4Dually Enrolled</v>
      </c>
      <c r="B2876" s="7">
        <v>41850</v>
      </c>
      <c r="C2876">
        <v>4</v>
      </c>
      <c r="D2876" t="s">
        <v>11</v>
      </c>
      <c r="E2876">
        <v>1.2091399</v>
      </c>
      <c r="F2876">
        <v>1.3341368</v>
      </c>
      <c r="G2876">
        <v>5</v>
      </c>
      <c r="H2876" s="49">
        <v>204.42099999999999</v>
      </c>
      <c r="I2876" s="49">
        <v>2031.1189999999999</v>
      </c>
      <c r="J2876">
        <v>83.5</v>
      </c>
      <c r="M2876">
        <v>0.1041705</v>
      </c>
      <c r="N2876" s="49">
        <v>-0.12499689999999999</v>
      </c>
      <c r="O2876" s="49">
        <v>-0.25833514000000002</v>
      </c>
      <c r="P2876" s="49">
        <v>-0.18020726000000001</v>
      </c>
      <c r="Q2876" s="49">
        <v>-0.12499689999999999</v>
      </c>
      <c r="R2876" s="49">
        <v>-6.9786529999999999E-2</v>
      </c>
      <c r="S2876" s="49">
        <v>8.3413399999999992E-3</v>
      </c>
      <c r="T2876" s="49" t="s">
        <v>92</v>
      </c>
    </row>
    <row r="2877" spans="1:20" x14ac:dyDescent="0.25">
      <c r="A2877" s="49" t="str">
        <f t="shared" si="44"/>
        <v>41850Kern5_18Dually Enrolled</v>
      </c>
      <c r="B2877" s="7">
        <v>41850</v>
      </c>
      <c r="C2877">
        <v>18</v>
      </c>
      <c r="D2877" t="s">
        <v>11</v>
      </c>
      <c r="E2877">
        <v>3.0623955</v>
      </c>
      <c r="F2877">
        <v>3.4419724</v>
      </c>
      <c r="G2877">
        <v>5</v>
      </c>
      <c r="H2877" s="49">
        <v>204.42099999999999</v>
      </c>
      <c r="I2877" s="49">
        <v>2031.1189999999999</v>
      </c>
      <c r="J2877">
        <v>102</v>
      </c>
      <c r="M2877">
        <v>0.18322949999999999</v>
      </c>
      <c r="N2877" s="49">
        <v>-0.37957689999999999</v>
      </c>
      <c r="O2877" s="49">
        <v>-0.61411066000000003</v>
      </c>
      <c r="P2877" s="49">
        <v>-0.47668853</v>
      </c>
      <c r="Q2877" s="49">
        <v>-0.37957689999999999</v>
      </c>
      <c r="R2877" s="49">
        <v>-0.28246526999999999</v>
      </c>
      <c r="S2877" s="49">
        <v>-0.14504313999999999</v>
      </c>
      <c r="T2877" s="49" t="s">
        <v>92</v>
      </c>
    </row>
    <row r="2878" spans="1:20" x14ac:dyDescent="0.25">
      <c r="A2878" s="49" t="str">
        <f t="shared" si="44"/>
        <v>41850Kern5_21Dually Enrolled</v>
      </c>
      <c r="B2878" s="7">
        <v>41850</v>
      </c>
      <c r="C2878">
        <v>21</v>
      </c>
      <c r="D2878" t="s">
        <v>11</v>
      </c>
      <c r="E2878">
        <v>3.0578039000000001</v>
      </c>
      <c r="F2878">
        <v>3.1165995</v>
      </c>
      <c r="G2878">
        <v>5</v>
      </c>
      <c r="H2878" s="49">
        <v>204.42099999999999</v>
      </c>
      <c r="I2878" s="49">
        <v>2031.1189999999999</v>
      </c>
      <c r="J2878">
        <v>97.5</v>
      </c>
      <c r="M2878">
        <v>0.17360200000000001</v>
      </c>
      <c r="N2878" s="49">
        <v>-5.8795600000000003E-2</v>
      </c>
      <c r="O2878" s="49">
        <v>-0.28100616</v>
      </c>
      <c r="P2878" s="49">
        <v>-0.15080466000000001</v>
      </c>
      <c r="Q2878" s="49">
        <v>-5.8795600000000003E-2</v>
      </c>
      <c r="R2878" s="49">
        <v>3.321346E-2</v>
      </c>
      <c r="S2878" s="49">
        <v>0.16341496</v>
      </c>
      <c r="T2878" s="49" t="s">
        <v>92</v>
      </c>
    </row>
    <row r="2879" spans="1:20" x14ac:dyDescent="0.25">
      <c r="A2879" s="49" t="str">
        <f t="shared" si="44"/>
        <v>41850Kern5_12Dually Enrolled</v>
      </c>
      <c r="B2879" s="7">
        <v>41850</v>
      </c>
      <c r="C2879">
        <v>12</v>
      </c>
      <c r="D2879" t="s">
        <v>11</v>
      </c>
      <c r="E2879">
        <v>1.9973989000000001</v>
      </c>
      <c r="F2879">
        <v>2.2702507999999999</v>
      </c>
      <c r="G2879">
        <v>5</v>
      </c>
      <c r="H2879" s="49">
        <v>204.42099999999999</v>
      </c>
      <c r="I2879" s="49">
        <v>2031.1189999999999</v>
      </c>
      <c r="J2879">
        <v>95.5</v>
      </c>
      <c r="M2879">
        <v>0.15213930000000001</v>
      </c>
      <c r="N2879" s="49">
        <v>-0.27285189999999998</v>
      </c>
      <c r="O2879" s="49">
        <v>-0.46759020000000001</v>
      </c>
      <c r="P2879" s="49">
        <v>-0.35348573</v>
      </c>
      <c r="Q2879" s="49">
        <v>-0.27285189999999998</v>
      </c>
      <c r="R2879" s="49">
        <v>-0.19221806999999999</v>
      </c>
      <c r="S2879" s="49">
        <v>-7.8113600000000005E-2</v>
      </c>
      <c r="T2879" s="49" t="s">
        <v>92</v>
      </c>
    </row>
    <row r="2880" spans="1:20" x14ac:dyDescent="0.25">
      <c r="A2880" s="49" t="str">
        <f t="shared" si="44"/>
        <v>41850Kern5_5Dually Enrolled</v>
      </c>
      <c r="B2880" s="7">
        <v>41850</v>
      </c>
      <c r="C2880">
        <v>5</v>
      </c>
      <c r="D2880" t="s">
        <v>11</v>
      </c>
      <c r="E2880">
        <v>1.148018</v>
      </c>
      <c r="F2880">
        <v>1.1897281</v>
      </c>
      <c r="G2880">
        <v>5</v>
      </c>
      <c r="H2880" s="49">
        <v>204.42099999999999</v>
      </c>
      <c r="I2880" s="49">
        <v>2031.1189999999999</v>
      </c>
      <c r="J2880">
        <v>83</v>
      </c>
      <c r="M2880">
        <v>8.3064700000000005E-2</v>
      </c>
      <c r="N2880" s="49">
        <v>-4.17101E-2</v>
      </c>
      <c r="O2880" s="49">
        <v>-0.14803292000000001</v>
      </c>
      <c r="P2880" s="49">
        <v>-8.5734389999999994E-2</v>
      </c>
      <c r="Q2880" s="49">
        <v>-4.17101E-2</v>
      </c>
      <c r="R2880" s="49">
        <v>2.3141899999999998E-3</v>
      </c>
      <c r="S2880" s="49">
        <v>6.4612719999999998E-2</v>
      </c>
      <c r="T2880" s="49" t="s">
        <v>92</v>
      </c>
    </row>
    <row r="2881" spans="1:20" x14ac:dyDescent="0.25">
      <c r="A2881" s="49" t="str">
        <f t="shared" si="44"/>
        <v>41850Kern5_10Dually Enrolled</v>
      </c>
      <c r="B2881" s="7">
        <v>41850</v>
      </c>
      <c r="C2881">
        <v>10</v>
      </c>
      <c r="D2881" t="s">
        <v>11</v>
      </c>
      <c r="E2881">
        <v>1.4838955</v>
      </c>
      <c r="F2881">
        <v>1.5717838</v>
      </c>
      <c r="G2881">
        <v>5</v>
      </c>
      <c r="H2881" s="49">
        <v>204.42099999999999</v>
      </c>
      <c r="I2881" s="49">
        <v>2031.1189999999999</v>
      </c>
      <c r="J2881">
        <v>89.5</v>
      </c>
      <c r="M2881">
        <v>0.12200270000000001</v>
      </c>
      <c r="N2881" s="49">
        <v>-8.7888300000000003E-2</v>
      </c>
      <c r="O2881" s="49">
        <v>-0.24405176000000001</v>
      </c>
      <c r="P2881" s="49">
        <v>-0.15254972999999999</v>
      </c>
      <c r="Q2881" s="49">
        <v>-8.7888300000000003E-2</v>
      </c>
      <c r="R2881" s="49">
        <v>-2.322687E-2</v>
      </c>
      <c r="S2881" s="49">
        <v>6.8275160000000001E-2</v>
      </c>
      <c r="T2881" s="49" t="s">
        <v>92</v>
      </c>
    </row>
    <row r="2882" spans="1:20" x14ac:dyDescent="0.25">
      <c r="A2882" s="49" t="str">
        <f t="shared" si="44"/>
        <v>41850Kern6+7_13Dually Enrolled</v>
      </c>
      <c r="B2882" s="7">
        <v>41850</v>
      </c>
      <c r="C2882">
        <v>13</v>
      </c>
      <c r="D2882" t="s">
        <v>11</v>
      </c>
      <c r="E2882">
        <v>2.2485892999999999</v>
      </c>
      <c r="F2882">
        <v>2.2355865000000001</v>
      </c>
      <c r="G2882" t="s">
        <v>69</v>
      </c>
      <c r="H2882" s="49">
        <v>374.60399999999998</v>
      </c>
      <c r="I2882" s="49">
        <v>2031.1189999999999</v>
      </c>
      <c r="J2882">
        <v>97.5</v>
      </c>
      <c r="M2882">
        <v>0.14408660000000001</v>
      </c>
      <c r="N2882" s="49">
        <v>1.30028E-2</v>
      </c>
      <c r="O2882" s="49">
        <v>-0.17142805</v>
      </c>
      <c r="P2882" s="49">
        <v>-6.3363100000000006E-2</v>
      </c>
      <c r="Q2882" s="49">
        <v>1.30028E-2</v>
      </c>
      <c r="R2882" s="49">
        <v>8.9368699999999995E-2</v>
      </c>
      <c r="S2882" s="49">
        <v>0.19743364999999999</v>
      </c>
      <c r="T2882" s="49" t="s">
        <v>92</v>
      </c>
    </row>
    <row r="2883" spans="1:20" x14ac:dyDescent="0.25">
      <c r="A2883" s="49" t="str">
        <f t="shared" ref="A2883:A2946" si="45">CONCATENATE(B2883,D2883,G2883,"_",C2883,T2883)</f>
        <v>41850Kern6+7_15Dually Enrolled</v>
      </c>
      <c r="B2883" s="7">
        <v>41850</v>
      </c>
      <c r="C2883">
        <v>15</v>
      </c>
      <c r="D2883" t="s">
        <v>11</v>
      </c>
      <c r="E2883">
        <v>2.5392039</v>
      </c>
      <c r="F2883">
        <v>2.5354505000000001</v>
      </c>
      <c r="G2883" t="s">
        <v>69</v>
      </c>
      <c r="H2883" s="49">
        <v>374.60399999999998</v>
      </c>
      <c r="I2883" s="49">
        <v>2031.1189999999999</v>
      </c>
      <c r="J2883">
        <v>100</v>
      </c>
      <c r="M2883">
        <v>0.16337740000000001</v>
      </c>
      <c r="N2883" s="49">
        <v>3.7534000000000001E-3</v>
      </c>
      <c r="O2883" s="49">
        <v>-0.20536967</v>
      </c>
      <c r="P2883" s="49">
        <v>-8.283662E-2</v>
      </c>
      <c r="Q2883" s="49">
        <v>3.7534000000000001E-3</v>
      </c>
      <c r="R2883" s="49">
        <v>9.0343419999999994E-2</v>
      </c>
      <c r="S2883" s="49">
        <v>0.21287647000000001</v>
      </c>
      <c r="T2883" s="49" t="s">
        <v>92</v>
      </c>
    </row>
    <row r="2884" spans="1:20" x14ac:dyDescent="0.25">
      <c r="A2884" s="49" t="str">
        <f t="shared" si="45"/>
        <v>41850Kern6+7_21Dually Enrolled</v>
      </c>
      <c r="B2884" s="7">
        <v>41850</v>
      </c>
      <c r="C2884">
        <v>21</v>
      </c>
      <c r="D2884" t="s">
        <v>11</v>
      </c>
      <c r="E2884">
        <v>3.0578039000000001</v>
      </c>
      <c r="F2884">
        <v>3.1908538000000002</v>
      </c>
      <c r="G2884" t="s">
        <v>69</v>
      </c>
      <c r="H2884" s="49">
        <v>374.60399999999998</v>
      </c>
      <c r="I2884" s="49">
        <v>2031.1189999999999</v>
      </c>
      <c r="J2884">
        <v>97.5</v>
      </c>
      <c r="M2884">
        <v>0.15588560000000001</v>
      </c>
      <c r="N2884" s="49">
        <v>-0.1330499</v>
      </c>
      <c r="O2884" s="49">
        <v>-0.33258346999999999</v>
      </c>
      <c r="P2884" s="49">
        <v>-0.21566927</v>
      </c>
      <c r="Q2884" s="49">
        <v>-0.1330499</v>
      </c>
      <c r="R2884" s="49">
        <v>-5.0430530000000001E-2</v>
      </c>
      <c r="S2884" s="49">
        <v>6.6483669999999995E-2</v>
      </c>
      <c r="T2884" s="49" t="s">
        <v>92</v>
      </c>
    </row>
    <row r="2885" spans="1:20" x14ac:dyDescent="0.25">
      <c r="A2885" s="49" t="str">
        <f t="shared" si="45"/>
        <v>41850Kern6+7_24Dually Enrolled</v>
      </c>
      <c r="B2885" s="7">
        <v>41850</v>
      </c>
      <c r="C2885">
        <v>24</v>
      </c>
      <c r="D2885" t="s">
        <v>11</v>
      </c>
      <c r="E2885">
        <v>2.0517382</v>
      </c>
      <c r="F2885">
        <v>1.9654088999999999</v>
      </c>
      <c r="G2885" t="s">
        <v>69</v>
      </c>
      <c r="H2885" s="49">
        <v>374.60399999999998</v>
      </c>
      <c r="I2885" s="49">
        <v>2031.1189999999999</v>
      </c>
      <c r="J2885">
        <v>90.5</v>
      </c>
      <c r="M2885">
        <v>0.1260329</v>
      </c>
      <c r="N2885" s="49">
        <v>8.6329299999999998E-2</v>
      </c>
      <c r="O2885" s="49">
        <v>-7.4992809999999993E-2</v>
      </c>
      <c r="P2885" s="49">
        <v>1.9531860000000002E-2</v>
      </c>
      <c r="Q2885" s="49">
        <v>8.6329299999999998E-2</v>
      </c>
      <c r="R2885" s="49">
        <v>0.15312674000000001</v>
      </c>
      <c r="S2885" s="49">
        <v>0.24765140999999999</v>
      </c>
      <c r="T2885" s="49" t="s">
        <v>92</v>
      </c>
    </row>
    <row r="2886" spans="1:20" x14ac:dyDescent="0.25">
      <c r="A2886" s="49" t="str">
        <f t="shared" si="45"/>
        <v>41850Kern6+7_4Dually Enrolled</v>
      </c>
      <c r="B2886" s="7">
        <v>41850</v>
      </c>
      <c r="C2886">
        <v>4</v>
      </c>
      <c r="D2886" t="s">
        <v>11</v>
      </c>
      <c r="E2886">
        <v>1.2091399</v>
      </c>
      <c r="F2886">
        <v>1.0811911000000001</v>
      </c>
      <c r="G2886" t="s">
        <v>69</v>
      </c>
      <c r="H2886" s="49">
        <v>374.60399999999998</v>
      </c>
      <c r="I2886" s="49">
        <v>2031.1189999999999</v>
      </c>
      <c r="J2886">
        <v>83.5</v>
      </c>
      <c r="M2886">
        <v>8.5856299999999997E-2</v>
      </c>
      <c r="N2886" s="49">
        <v>0.1279488</v>
      </c>
      <c r="O2886" s="49">
        <v>1.8052740000000001E-2</v>
      </c>
      <c r="P2886" s="49">
        <v>8.2444959999999998E-2</v>
      </c>
      <c r="Q2886" s="49">
        <v>0.1279488</v>
      </c>
      <c r="R2886" s="49">
        <v>0.17345263999999999</v>
      </c>
      <c r="S2886" s="49">
        <v>0.23784485999999999</v>
      </c>
      <c r="T2886" s="49" t="s">
        <v>92</v>
      </c>
    </row>
    <row r="2887" spans="1:20" x14ac:dyDescent="0.25">
      <c r="A2887" s="49" t="str">
        <f t="shared" si="45"/>
        <v>41850Kern6+7_10Dually Enrolled</v>
      </c>
      <c r="B2887" s="7">
        <v>41850</v>
      </c>
      <c r="C2887">
        <v>10</v>
      </c>
      <c r="D2887" t="s">
        <v>11</v>
      </c>
      <c r="E2887">
        <v>1.4838955</v>
      </c>
      <c r="F2887">
        <v>1.3748222000000001</v>
      </c>
      <c r="G2887" t="s">
        <v>69</v>
      </c>
      <c r="H2887" s="49">
        <v>374.60399999999998</v>
      </c>
      <c r="I2887" s="49">
        <v>2031.1189999999999</v>
      </c>
      <c r="J2887">
        <v>89.5</v>
      </c>
      <c r="M2887">
        <v>0.1091462</v>
      </c>
      <c r="N2887" s="49">
        <v>0.1090733</v>
      </c>
      <c r="O2887" s="49">
        <v>-3.0633839999999999E-2</v>
      </c>
      <c r="P2887" s="49">
        <v>5.1225809999999997E-2</v>
      </c>
      <c r="Q2887" s="49">
        <v>0.1090733</v>
      </c>
      <c r="R2887" s="49">
        <v>0.16692079000000001</v>
      </c>
      <c r="S2887" s="49">
        <v>0.24878043999999999</v>
      </c>
      <c r="T2887" s="49" t="s">
        <v>92</v>
      </c>
    </row>
    <row r="2888" spans="1:20" x14ac:dyDescent="0.25">
      <c r="A2888" s="49" t="str">
        <f t="shared" si="45"/>
        <v>41850Kern6+7_8Dually Enrolled</v>
      </c>
      <c r="B2888" s="7">
        <v>41850</v>
      </c>
      <c r="C2888">
        <v>8</v>
      </c>
      <c r="D2888" t="s">
        <v>11</v>
      </c>
      <c r="E2888">
        <v>1.1415101000000001</v>
      </c>
      <c r="F2888">
        <v>1.1936609</v>
      </c>
      <c r="G2888" t="s">
        <v>69</v>
      </c>
      <c r="H2888" s="49">
        <v>374.60399999999998</v>
      </c>
      <c r="I2888" s="49">
        <v>2031.1189999999999</v>
      </c>
      <c r="J2888">
        <v>82.5</v>
      </c>
      <c r="M2888">
        <v>8.6494100000000004E-2</v>
      </c>
      <c r="N2888" s="49">
        <v>-5.2150799999999997E-2</v>
      </c>
      <c r="O2888" s="49">
        <v>-0.16286324999999999</v>
      </c>
      <c r="P2888" s="49">
        <v>-9.7992670000000004E-2</v>
      </c>
      <c r="Q2888" s="49">
        <v>-5.2150799999999997E-2</v>
      </c>
      <c r="R2888" s="49">
        <v>-6.3089299999999999E-3</v>
      </c>
      <c r="S2888" s="49">
        <v>5.856165E-2</v>
      </c>
      <c r="T2888" s="49" t="s">
        <v>92</v>
      </c>
    </row>
    <row r="2889" spans="1:20" x14ac:dyDescent="0.25">
      <c r="A2889" s="49" t="str">
        <f t="shared" si="45"/>
        <v>41850Kern6+7_18Dually Enrolled</v>
      </c>
      <c r="B2889" s="7">
        <v>41850</v>
      </c>
      <c r="C2889">
        <v>18</v>
      </c>
      <c r="D2889" t="s">
        <v>11</v>
      </c>
      <c r="E2889">
        <v>3.0623955</v>
      </c>
      <c r="F2889">
        <v>2.6726931999999999</v>
      </c>
      <c r="G2889" t="s">
        <v>69</v>
      </c>
      <c r="H2889" s="49">
        <v>374.60399999999998</v>
      </c>
      <c r="I2889" s="49">
        <v>2031.1189999999999</v>
      </c>
      <c r="J2889">
        <v>102</v>
      </c>
      <c r="M2889">
        <v>0.15047150000000001</v>
      </c>
      <c r="N2889" s="49">
        <v>0.3897023</v>
      </c>
      <c r="O2889" s="49">
        <v>0.19709878</v>
      </c>
      <c r="P2889" s="49">
        <v>0.30995241000000001</v>
      </c>
      <c r="Q2889" s="49">
        <v>0.3897023</v>
      </c>
      <c r="R2889" s="49">
        <v>0.46945219999999999</v>
      </c>
      <c r="S2889" s="49">
        <v>0.58230581999999997</v>
      </c>
      <c r="T2889" s="49" t="s">
        <v>92</v>
      </c>
    </row>
    <row r="2890" spans="1:20" x14ac:dyDescent="0.25">
      <c r="A2890" s="49" t="str">
        <f t="shared" si="45"/>
        <v>41850Kern6+7_23Dually Enrolled</v>
      </c>
      <c r="B2890" s="7">
        <v>41850</v>
      </c>
      <c r="C2890">
        <v>23</v>
      </c>
      <c r="D2890" t="s">
        <v>11</v>
      </c>
      <c r="E2890">
        <v>2.5277257999999998</v>
      </c>
      <c r="F2890">
        <v>2.3581642999999999</v>
      </c>
      <c r="G2890" t="s">
        <v>69</v>
      </c>
      <c r="H2890" s="49">
        <v>374.60399999999998</v>
      </c>
      <c r="I2890" s="49">
        <v>2031.1189999999999</v>
      </c>
      <c r="J2890">
        <v>93</v>
      </c>
      <c r="M2890">
        <v>0.14957790000000001</v>
      </c>
      <c r="N2890" s="49">
        <v>0.1695615</v>
      </c>
      <c r="O2890" s="49">
        <v>-2.1898210000000001E-2</v>
      </c>
      <c r="P2890" s="49">
        <v>9.0285210000000005E-2</v>
      </c>
      <c r="Q2890" s="49">
        <v>0.1695615</v>
      </c>
      <c r="R2890" s="49">
        <v>0.24883779</v>
      </c>
      <c r="S2890" s="49">
        <v>0.36102120999999998</v>
      </c>
      <c r="T2890" s="49" t="s">
        <v>92</v>
      </c>
    </row>
    <row r="2891" spans="1:20" x14ac:dyDescent="0.25">
      <c r="A2891" s="49" t="str">
        <f t="shared" si="45"/>
        <v>41850Kern6+7_22Dually Enrolled</v>
      </c>
      <c r="B2891" s="7">
        <v>41850</v>
      </c>
      <c r="C2891">
        <v>22</v>
      </c>
      <c r="D2891" t="s">
        <v>11</v>
      </c>
      <c r="E2891">
        <v>2.9217814999999998</v>
      </c>
      <c r="F2891">
        <v>2.9062271000000002</v>
      </c>
      <c r="G2891" t="s">
        <v>69</v>
      </c>
      <c r="H2891" s="49">
        <v>374.60399999999998</v>
      </c>
      <c r="I2891" s="49">
        <v>2031.1189999999999</v>
      </c>
      <c r="J2891">
        <v>95.5</v>
      </c>
      <c r="M2891">
        <v>0.15813050000000001</v>
      </c>
      <c r="N2891" s="49">
        <v>1.5554399999999999E-2</v>
      </c>
      <c r="O2891" s="49">
        <v>-0.18685263999999999</v>
      </c>
      <c r="P2891" s="49">
        <v>-6.8254770000000006E-2</v>
      </c>
      <c r="Q2891" s="49">
        <v>1.5554399999999999E-2</v>
      </c>
      <c r="R2891" s="49">
        <v>9.9363560000000004E-2</v>
      </c>
      <c r="S2891" s="49">
        <v>0.21796144000000001</v>
      </c>
      <c r="T2891" s="49" t="s">
        <v>92</v>
      </c>
    </row>
    <row r="2892" spans="1:20" x14ac:dyDescent="0.25">
      <c r="A2892" s="49" t="str">
        <f t="shared" si="45"/>
        <v>41850Kern6+7_3Dually Enrolled</v>
      </c>
      <c r="B2892" s="7">
        <v>41850</v>
      </c>
      <c r="C2892">
        <v>3</v>
      </c>
      <c r="D2892" t="s">
        <v>11</v>
      </c>
      <c r="E2892">
        <v>1.1810034</v>
      </c>
      <c r="F2892">
        <v>1.1831258</v>
      </c>
      <c r="G2892" t="s">
        <v>69</v>
      </c>
      <c r="H2892" s="49">
        <v>374.60399999999998</v>
      </c>
      <c r="I2892" s="49">
        <v>2031.1189999999999</v>
      </c>
      <c r="J2892">
        <v>85.5</v>
      </c>
      <c r="M2892">
        <v>8.0351000000000006E-2</v>
      </c>
      <c r="N2892" s="49">
        <v>-2.1224E-3</v>
      </c>
      <c r="O2892" s="49">
        <v>-0.10497168</v>
      </c>
      <c r="P2892" s="49">
        <v>-4.470843E-2</v>
      </c>
      <c r="Q2892" s="49">
        <v>-2.1224E-3</v>
      </c>
      <c r="R2892" s="49">
        <v>4.046363E-2</v>
      </c>
      <c r="S2892" s="49">
        <v>0.10072688</v>
      </c>
      <c r="T2892" s="49" t="s">
        <v>92</v>
      </c>
    </row>
    <row r="2893" spans="1:20" x14ac:dyDescent="0.25">
      <c r="A2893" s="49" t="str">
        <f t="shared" si="45"/>
        <v>41850Kern6+7_5Dually Enrolled</v>
      </c>
      <c r="B2893" s="7">
        <v>41850</v>
      </c>
      <c r="C2893">
        <v>5</v>
      </c>
      <c r="D2893" t="s">
        <v>11</v>
      </c>
      <c r="E2893">
        <v>1.148018</v>
      </c>
      <c r="F2893">
        <v>1.1104015</v>
      </c>
      <c r="G2893" t="s">
        <v>69</v>
      </c>
      <c r="H2893" s="49">
        <v>374.60399999999998</v>
      </c>
      <c r="I2893" s="49">
        <v>2031.1189999999999</v>
      </c>
      <c r="J2893">
        <v>83</v>
      </c>
      <c r="M2893">
        <v>7.6880199999999996E-2</v>
      </c>
      <c r="N2893" s="49">
        <v>3.7616499999999997E-2</v>
      </c>
      <c r="O2893" s="49">
        <v>-6.0790160000000003E-2</v>
      </c>
      <c r="P2893" s="49">
        <v>-3.1300099999999999E-3</v>
      </c>
      <c r="Q2893" s="49">
        <v>3.7616499999999997E-2</v>
      </c>
      <c r="R2893" s="49">
        <v>7.8363009999999997E-2</v>
      </c>
      <c r="S2893" s="49">
        <v>0.13602316</v>
      </c>
      <c r="T2893" s="49" t="s">
        <v>92</v>
      </c>
    </row>
    <row r="2894" spans="1:20" x14ac:dyDescent="0.25">
      <c r="A2894" s="49" t="str">
        <f t="shared" si="45"/>
        <v>41850Kern6+7_1Dually Enrolled</v>
      </c>
      <c r="B2894" s="7">
        <v>41850</v>
      </c>
      <c r="C2894">
        <v>1</v>
      </c>
      <c r="D2894" t="s">
        <v>11</v>
      </c>
      <c r="E2894">
        <v>1.5515904</v>
      </c>
      <c r="F2894">
        <v>1.5949548</v>
      </c>
      <c r="G2894" t="s">
        <v>69</v>
      </c>
      <c r="H2894" s="49">
        <v>374.60399999999998</v>
      </c>
      <c r="I2894" s="49">
        <v>2031.1189999999999</v>
      </c>
      <c r="J2894">
        <v>88</v>
      </c>
      <c r="M2894">
        <v>0.11113679999999999</v>
      </c>
      <c r="N2894" s="49">
        <v>-4.3364399999999997E-2</v>
      </c>
      <c r="O2894" s="49">
        <v>-0.18561949999999999</v>
      </c>
      <c r="P2894" s="49">
        <v>-0.10226689999999999</v>
      </c>
      <c r="Q2894" s="49">
        <v>-4.3364399999999997E-2</v>
      </c>
      <c r="R2894" s="49">
        <v>1.5538099999999999E-2</v>
      </c>
      <c r="S2894" s="49">
        <v>9.8890699999999998E-2</v>
      </c>
      <c r="T2894" s="49" t="s">
        <v>92</v>
      </c>
    </row>
    <row r="2895" spans="1:20" x14ac:dyDescent="0.25">
      <c r="A2895" s="49" t="str">
        <f t="shared" si="45"/>
        <v>41850Kern6+7_2Dually Enrolled</v>
      </c>
      <c r="B2895" s="7">
        <v>41850</v>
      </c>
      <c r="C2895">
        <v>2</v>
      </c>
      <c r="D2895" t="s">
        <v>11</v>
      </c>
      <c r="E2895">
        <v>1.3335545</v>
      </c>
      <c r="F2895">
        <v>1.3549772</v>
      </c>
      <c r="G2895" t="s">
        <v>69</v>
      </c>
      <c r="H2895" s="49">
        <v>374.60399999999998</v>
      </c>
      <c r="I2895" s="49">
        <v>2031.1189999999999</v>
      </c>
      <c r="J2895">
        <v>87</v>
      </c>
      <c r="M2895">
        <v>9.4268299999999999E-2</v>
      </c>
      <c r="N2895" s="49">
        <v>-2.1422699999999999E-2</v>
      </c>
      <c r="O2895" s="49">
        <v>-0.14208612000000001</v>
      </c>
      <c r="P2895" s="49">
        <v>-7.1384900000000001E-2</v>
      </c>
      <c r="Q2895" s="49">
        <v>-2.1422699999999999E-2</v>
      </c>
      <c r="R2895" s="49">
        <v>2.8539499999999999E-2</v>
      </c>
      <c r="S2895" s="49">
        <v>9.9240720000000004E-2</v>
      </c>
      <c r="T2895" s="49" t="s">
        <v>92</v>
      </c>
    </row>
    <row r="2896" spans="1:20" x14ac:dyDescent="0.25">
      <c r="A2896" s="49" t="str">
        <f t="shared" si="45"/>
        <v>41850Kern6+7_7Dually Enrolled</v>
      </c>
      <c r="B2896" s="7">
        <v>41850</v>
      </c>
      <c r="C2896">
        <v>7</v>
      </c>
      <c r="D2896" t="s">
        <v>11</v>
      </c>
      <c r="E2896">
        <v>1.1198888</v>
      </c>
      <c r="F2896">
        <v>1.0974332</v>
      </c>
      <c r="G2896" t="s">
        <v>69</v>
      </c>
      <c r="H2896" s="49">
        <v>374.60399999999998</v>
      </c>
      <c r="I2896" s="49">
        <v>2031.1189999999999</v>
      </c>
      <c r="J2896">
        <v>81</v>
      </c>
      <c r="M2896">
        <v>8.52961E-2</v>
      </c>
      <c r="N2896" s="49">
        <v>2.2455599999999999E-2</v>
      </c>
      <c r="O2896" s="49">
        <v>-8.6723410000000001E-2</v>
      </c>
      <c r="P2896" s="49">
        <v>-2.275133E-2</v>
      </c>
      <c r="Q2896" s="49">
        <v>2.2455599999999999E-2</v>
      </c>
      <c r="R2896" s="49">
        <v>6.7662529999999999E-2</v>
      </c>
      <c r="S2896" s="49">
        <v>0.13163461000000001</v>
      </c>
      <c r="T2896" s="49" t="s">
        <v>92</v>
      </c>
    </row>
    <row r="2897" spans="1:20" x14ac:dyDescent="0.25">
      <c r="A2897" s="49" t="str">
        <f t="shared" si="45"/>
        <v>41850Kern6+7_11Dually Enrolled</v>
      </c>
      <c r="B2897" s="7">
        <v>41850</v>
      </c>
      <c r="C2897">
        <v>11</v>
      </c>
      <c r="D2897" t="s">
        <v>11</v>
      </c>
      <c r="E2897">
        <v>1.6897309</v>
      </c>
      <c r="F2897">
        <v>1.7124111</v>
      </c>
      <c r="G2897" t="s">
        <v>69</v>
      </c>
      <c r="H2897" s="49">
        <v>374.60399999999998</v>
      </c>
      <c r="I2897" s="49">
        <v>2031.1189999999999</v>
      </c>
      <c r="J2897">
        <v>92.5</v>
      </c>
      <c r="M2897">
        <v>0.1230367</v>
      </c>
      <c r="N2897" s="49">
        <v>-2.2680200000000001E-2</v>
      </c>
      <c r="O2897" s="49">
        <v>-0.18016718000000001</v>
      </c>
      <c r="P2897" s="49">
        <v>-8.788965E-2</v>
      </c>
      <c r="Q2897" s="49">
        <v>-2.2680200000000001E-2</v>
      </c>
      <c r="R2897" s="49">
        <v>4.2529249999999998E-2</v>
      </c>
      <c r="S2897" s="49">
        <v>0.13480677999999999</v>
      </c>
      <c r="T2897" s="49" t="s">
        <v>92</v>
      </c>
    </row>
    <row r="2898" spans="1:20" x14ac:dyDescent="0.25">
      <c r="A2898" s="49" t="str">
        <f t="shared" si="45"/>
        <v>41850Kern6+7_6Dually Enrolled</v>
      </c>
      <c r="B2898" s="7">
        <v>41850</v>
      </c>
      <c r="C2898">
        <v>6</v>
      </c>
      <c r="D2898" t="s">
        <v>11</v>
      </c>
      <c r="E2898">
        <v>1.0622685000000001</v>
      </c>
      <c r="F2898">
        <v>1.1003932000000001</v>
      </c>
      <c r="G2898" t="s">
        <v>69</v>
      </c>
      <c r="H2898" s="49">
        <v>374.60399999999998</v>
      </c>
      <c r="I2898" s="49">
        <v>2031.1189999999999</v>
      </c>
      <c r="J2898">
        <v>82</v>
      </c>
      <c r="M2898">
        <v>7.7078499999999994E-2</v>
      </c>
      <c r="N2898" s="49">
        <v>-3.8124699999999997E-2</v>
      </c>
      <c r="O2898" s="49">
        <v>-0.13678518000000001</v>
      </c>
      <c r="P2898" s="49">
        <v>-7.8976309999999994E-2</v>
      </c>
      <c r="Q2898" s="49">
        <v>-3.8124699999999997E-2</v>
      </c>
      <c r="R2898" s="49">
        <v>2.7269E-3</v>
      </c>
      <c r="S2898" s="49">
        <v>6.0535779999999997E-2</v>
      </c>
      <c r="T2898" s="49" t="s">
        <v>92</v>
      </c>
    </row>
    <row r="2899" spans="1:20" x14ac:dyDescent="0.25">
      <c r="A2899" s="49" t="str">
        <f t="shared" si="45"/>
        <v>41850Kern6+7_12Dually Enrolled</v>
      </c>
      <c r="B2899" s="7">
        <v>41850</v>
      </c>
      <c r="C2899">
        <v>12</v>
      </c>
      <c r="D2899" t="s">
        <v>11</v>
      </c>
      <c r="E2899">
        <v>1.9973989000000001</v>
      </c>
      <c r="F2899">
        <v>1.9447117</v>
      </c>
      <c r="G2899" t="s">
        <v>69</v>
      </c>
      <c r="H2899" s="49">
        <v>374.60399999999998</v>
      </c>
      <c r="I2899" s="49">
        <v>2031.1189999999999</v>
      </c>
      <c r="J2899">
        <v>95.5</v>
      </c>
      <c r="M2899">
        <v>0.1368501</v>
      </c>
      <c r="N2899" s="49">
        <v>5.2687199999999997E-2</v>
      </c>
      <c r="O2899" s="49">
        <v>-0.12248093</v>
      </c>
      <c r="P2899" s="49">
        <v>-1.9843349999999999E-2</v>
      </c>
      <c r="Q2899" s="49">
        <v>5.2687199999999997E-2</v>
      </c>
      <c r="R2899" s="49">
        <v>0.12521774999999999</v>
      </c>
      <c r="S2899" s="49">
        <v>0.22785532999999999</v>
      </c>
      <c r="T2899" s="49" t="s">
        <v>92</v>
      </c>
    </row>
    <row r="2900" spans="1:20" x14ac:dyDescent="0.25">
      <c r="A2900" s="49" t="str">
        <f t="shared" si="45"/>
        <v>41850Kern6+7_20Dually Enrolled</v>
      </c>
      <c r="B2900" s="7">
        <v>41850</v>
      </c>
      <c r="C2900">
        <v>20</v>
      </c>
      <c r="D2900" t="s">
        <v>11</v>
      </c>
      <c r="E2900">
        <v>3.2132972</v>
      </c>
      <c r="F2900">
        <v>3.3973182</v>
      </c>
      <c r="G2900" t="s">
        <v>69</v>
      </c>
      <c r="H2900" s="49">
        <v>374.60399999999998</v>
      </c>
      <c r="I2900" s="49">
        <v>2031.1189999999999</v>
      </c>
      <c r="J2900">
        <v>99.5</v>
      </c>
      <c r="M2900">
        <v>0.15568389999999999</v>
      </c>
      <c r="N2900" s="49">
        <v>-0.18402099999999999</v>
      </c>
      <c r="O2900" s="49">
        <v>-0.38329638999999999</v>
      </c>
      <c r="P2900" s="49">
        <v>-0.26653346999999999</v>
      </c>
      <c r="Q2900" s="49">
        <v>-0.18402099999999999</v>
      </c>
      <c r="R2900" s="49">
        <v>-0.10150853</v>
      </c>
      <c r="S2900" s="49">
        <v>1.525439E-2</v>
      </c>
      <c r="T2900" s="49" t="s">
        <v>92</v>
      </c>
    </row>
    <row r="2901" spans="1:20" x14ac:dyDescent="0.25">
      <c r="A2901" s="49" t="str">
        <f t="shared" si="45"/>
        <v>41850Kern6+7_17Dually Enrolled</v>
      </c>
      <c r="B2901" s="7">
        <v>41850</v>
      </c>
      <c r="C2901">
        <v>17</v>
      </c>
      <c r="D2901" t="s">
        <v>11</v>
      </c>
      <c r="E2901">
        <v>2.9330561999999998</v>
      </c>
      <c r="F2901">
        <v>2.5194342000000001</v>
      </c>
      <c r="G2901" t="s">
        <v>69</v>
      </c>
      <c r="H2901" s="49">
        <v>374.60399999999998</v>
      </c>
      <c r="I2901" s="49">
        <v>2031.1189999999999</v>
      </c>
      <c r="J2901">
        <v>101.5</v>
      </c>
      <c r="M2901">
        <v>0.15503629999999999</v>
      </c>
      <c r="N2901" s="49">
        <v>0.41362199999999999</v>
      </c>
      <c r="O2901" s="49">
        <v>0.21517554</v>
      </c>
      <c r="P2901" s="49">
        <v>0.33145276000000001</v>
      </c>
      <c r="Q2901" s="49">
        <v>0.41362199999999999</v>
      </c>
      <c r="R2901" s="49">
        <v>0.49579124000000002</v>
      </c>
      <c r="S2901" s="49">
        <v>0.61206846000000004</v>
      </c>
      <c r="T2901" s="49" t="s">
        <v>92</v>
      </c>
    </row>
    <row r="2902" spans="1:20" x14ac:dyDescent="0.25">
      <c r="A2902" s="49" t="str">
        <f t="shared" si="45"/>
        <v>41850Kern6+7_19Dually Enrolled</v>
      </c>
      <c r="B2902" s="7">
        <v>41850</v>
      </c>
      <c r="C2902">
        <v>19</v>
      </c>
      <c r="D2902" t="s">
        <v>11</v>
      </c>
      <c r="E2902">
        <v>3.1613707999999998</v>
      </c>
      <c r="F2902">
        <v>3.3366430999999999</v>
      </c>
      <c r="G2902" t="s">
        <v>69</v>
      </c>
      <c r="H2902" s="49">
        <v>374.60399999999998</v>
      </c>
      <c r="I2902" s="49">
        <v>2031.1189999999999</v>
      </c>
      <c r="J2902">
        <v>100</v>
      </c>
      <c r="M2902">
        <v>0.16346450000000001</v>
      </c>
      <c r="N2902" s="49">
        <v>-0.17527229999999999</v>
      </c>
      <c r="O2902" s="49">
        <v>-0.38450686000000001</v>
      </c>
      <c r="P2902" s="49">
        <v>-0.26190848999999999</v>
      </c>
      <c r="Q2902" s="49">
        <v>-0.17527229999999999</v>
      </c>
      <c r="R2902" s="49">
        <v>-8.8636119999999999E-2</v>
      </c>
      <c r="S2902" s="49">
        <v>3.3962260000000001E-2</v>
      </c>
      <c r="T2902" s="49" t="s">
        <v>92</v>
      </c>
    </row>
    <row r="2903" spans="1:20" x14ac:dyDescent="0.25">
      <c r="A2903" s="49" t="str">
        <f t="shared" si="45"/>
        <v>41850Kern6+7_16Dually Enrolled</v>
      </c>
      <c r="B2903" s="7">
        <v>41850</v>
      </c>
      <c r="C2903">
        <v>16</v>
      </c>
      <c r="D2903" t="s">
        <v>11</v>
      </c>
      <c r="E2903">
        <v>2.6920280999999999</v>
      </c>
      <c r="F2903">
        <v>2.4619206</v>
      </c>
      <c r="G2903" t="s">
        <v>69</v>
      </c>
      <c r="H2903" s="49">
        <v>374.60399999999998</v>
      </c>
      <c r="I2903" s="49">
        <v>2031.1189999999999</v>
      </c>
      <c r="J2903">
        <v>100.5</v>
      </c>
      <c r="M2903">
        <v>0.15839149999999999</v>
      </c>
      <c r="N2903" s="49">
        <v>0.23010749999999999</v>
      </c>
      <c r="O2903" s="49">
        <v>2.7366379999999999E-2</v>
      </c>
      <c r="P2903" s="49">
        <v>0.14616000000000001</v>
      </c>
      <c r="Q2903" s="49">
        <v>0.23010749999999999</v>
      </c>
      <c r="R2903" s="49">
        <v>0.31405498999999998</v>
      </c>
      <c r="S2903" s="49">
        <v>0.43284862000000002</v>
      </c>
      <c r="T2903" s="49" t="s">
        <v>92</v>
      </c>
    </row>
    <row r="2904" spans="1:20" x14ac:dyDescent="0.25">
      <c r="A2904" s="49" t="str">
        <f t="shared" si="45"/>
        <v>41850Kern6+7_14Dually Enrolled</v>
      </c>
      <c r="B2904" s="7">
        <v>41850</v>
      </c>
      <c r="C2904">
        <v>14</v>
      </c>
      <c r="D2904" t="s">
        <v>11</v>
      </c>
      <c r="E2904">
        <v>2.3638336999999998</v>
      </c>
      <c r="F2904">
        <v>2.5321782000000002</v>
      </c>
      <c r="G2904" t="s">
        <v>69</v>
      </c>
      <c r="H2904" s="49">
        <v>374.60399999999998</v>
      </c>
      <c r="I2904" s="49">
        <v>2031.1189999999999</v>
      </c>
      <c r="J2904">
        <v>98.5</v>
      </c>
      <c r="M2904">
        <v>0.15265219999999999</v>
      </c>
      <c r="N2904" s="49">
        <v>-0.16834450000000001</v>
      </c>
      <c r="O2904" s="49">
        <v>-0.36373931999999998</v>
      </c>
      <c r="P2904" s="49">
        <v>-0.24925016999999999</v>
      </c>
      <c r="Q2904" s="49">
        <v>-0.16834450000000001</v>
      </c>
      <c r="R2904" s="49">
        <v>-8.7438829999999995E-2</v>
      </c>
      <c r="S2904" s="49">
        <v>2.7050319999999999E-2</v>
      </c>
      <c r="T2904" s="49" t="s">
        <v>92</v>
      </c>
    </row>
    <row r="2905" spans="1:20" x14ac:dyDescent="0.25">
      <c r="A2905" s="49" t="str">
        <f t="shared" si="45"/>
        <v>41850Kern6+7_9Dually Enrolled</v>
      </c>
      <c r="B2905" s="7">
        <v>41850</v>
      </c>
      <c r="C2905">
        <v>9</v>
      </c>
      <c r="D2905" t="s">
        <v>11</v>
      </c>
      <c r="E2905">
        <v>1.1724578999999999</v>
      </c>
      <c r="F2905">
        <v>1.2276145000000001</v>
      </c>
      <c r="G2905" t="s">
        <v>69</v>
      </c>
      <c r="H2905" s="49">
        <v>374.60399999999998</v>
      </c>
      <c r="I2905" s="49">
        <v>2031.1189999999999</v>
      </c>
      <c r="J2905">
        <v>85.5</v>
      </c>
      <c r="M2905">
        <v>8.7909299999999996E-2</v>
      </c>
      <c r="N2905" s="49">
        <v>-5.51566E-2</v>
      </c>
      <c r="O2905" s="49">
        <v>-0.16768050000000001</v>
      </c>
      <c r="P2905" s="49">
        <v>-0.10174853</v>
      </c>
      <c r="Q2905" s="49">
        <v>-5.51566E-2</v>
      </c>
      <c r="R2905" s="49">
        <v>-8.5646699999999999E-3</v>
      </c>
      <c r="S2905" s="49">
        <v>5.7367300000000003E-2</v>
      </c>
      <c r="T2905" s="49" t="s">
        <v>92</v>
      </c>
    </row>
    <row r="2906" spans="1:20" x14ac:dyDescent="0.25">
      <c r="A2906" s="49" t="str">
        <f t="shared" si="45"/>
        <v>41850Kern8_4Dually Enrolled</v>
      </c>
      <c r="B2906" s="7">
        <v>41850</v>
      </c>
      <c r="C2906">
        <v>4</v>
      </c>
      <c r="D2906" t="s">
        <v>11</v>
      </c>
      <c r="E2906">
        <v>1.2091399</v>
      </c>
      <c r="F2906">
        <v>1.2624724000000001</v>
      </c>
      <c r="G2906">
        <v>8</v>
      </c>
      <c r="H2906" s="49">
        <v>194.351</v>
      </c>
      <c r="I2906" s="49">
        <v>2031.1189999999999</v>
      </c>
      <c r="J2906">
        <v>83.5</v>
      </c>
      <c r="M2906">
        <v>0.1038681</v>
      </c>
      <c r="N2906" s="49">
        <v>-5.3332499999999998E-2</v>
      </c>
      <c r="O2906" s="49">
        <v>-0.18628367000000001</v>
      </c>
      <c r="P2906" s="49">
        <v>-0.10838259</v>
      </c>
      <c r="Q2906" s="49">
        <v>-5.3332499999999998E-2</v>
      </c>
      <c r="R2906" s="49">
        <v>1.71759E-3</v>
      </c>
      <c r="S2906" s="49">
        <v>7.9618670000000002E-2</v>
      </c>
      <c r="T2906" s="49" t="s">
        <v>92</v>
      </c>
    </row>
    <row r="2907" spans="1:20" x14ac:dyDescent="0.25">
      <c r="A2907" s="49" t="str">
        <f t="shared" si="45"/>
        <v>41850Kern8_24Dually Enrolled</v>
      </c>
      <c r="B2907" s="7">
        <v>41850</v>
      </c>
      <c r="C2907">
        <v>24</v>
      </c>
      <c r="D2907" t="s">
        <v>11</v>
      </c>
      <c r="E2907">
        <v>2.0517382</v>
      </c>
      <c r="F2907">
        <v>2.2284252000000002</v>
      </c>
      <c r="G2907">
        <v>8</v>
      </c>
      <c r="H2907" s="49">
        <v>194.351</v>
      </c>
      <c r="I2907" s="49">
        <v>2031.1189999999999</v>
      </c>
      <c r="J2907">
        <v>90.5</v>
      </c>
      <c r="M2907">
        <v>0.15284809999999999</v>
      </c>
      <c r="N2907" s="49">
        <v>-0.17668700000000001</v>
      </c>
      <c r="O2907" s="49">
        <v>-0.37233256999999997</v>
      </c>
      <c r="P2907" s="49">
        <v>-0.25769649</v>
      </c>
      <c r="Q2907" s="49">
        <v>-0.17668700000000001</v>
      </c>
      <c r="R2907" s="49">
        <v>-9.5677509999999993E-2</v>
      </c>
      <c r="S2907" s="49">
        <v>1.8958570000000001E-2</v>
      </c>
      <c r="T2907" s="49" t="s">
        <v>92</v>
      </c>
    </row>
    <row r="2908" spans="1:20" x14ac:dyDescent="0.25">
      <c r="A2908" s="49" t="str">
        <f t="shared" si="45"/>
        <v>41850Kern8_19Dually Enrolled</v>
      </c>
      <c r="B2908" s="7">
        <v>41850</v>
      </c>
      <c r="C2908">
        <v>19</v>
      </c>
      <c r="D2908" t="s">
        <v>11</v>
      </c>
      <c r="E2908">
        <v>3.1613707999999998</v>
      </c>
      <c r="F2908">
        <v>2.6696080000000002</v>
      </c>
      <c r="G2908">
        <v>8</v>
      </c>
      <c r="H2908" s="49">
        <v>194.351</v>
      </c>
      <c r="I2908" s="49">
        <v>2031.1189999999999</v>
      </c>
      <c r="J2908">
        <v>100</v>
      </c>
      <c r="M2908">
        <v>0.1824402</v>
      </c>
      <c r="N2908" s="49">
        <v>0.4917628</v>
      </c>
      <c r="O2908" s="49">
        <v>0.25823933999999998</v>
      </c>
      <c r="P2908" s="49">
        <v>0.39506949000000002</v>
      </c>
      <c r="Q2908" s="49">
        <v>0.4917628</v>
      </c>
      <c r="R2908" s="49">
        <v>0.58845610999999998</v>
      </c>
      <c r="S2908" s="49">
        <v>0.72528625999999996</v>
      </c>
      <c r="T2908" s="49" t="s">
        <v>92</v>
      </c>
    </row>
    <row r="2909" spans="1:20" x14ac:dyDescent="0.25">
      <c r="A2909" s="49" t="str">
        <f t="shared" si="45"/>
        <v>41850Kern8_15Dually Enrolled</v>
      </c>
      <c r="B2909" s="7">
        <v>41850</v>
      </c>
      <c r="C2909">
        <v>15</v>
      </c>
      <c r="D2909" t="s">
        <v>11</v>
      </c>
      <c r="E2909">
        <v>2.5392039</v>
      </c>
      <c r="F2909">
        <v>2.8758129000000001</v>
      </c>
      <c r="G2909">
        <v>8</v>
      </c>
      <c r="H2909" s="49">
        <v>194.351</v>
      </c>
      <c r="I2909" s="49">
        <v>2031.1189999999999</v>
      </c>
      <c r="J2909">
        <v>100</v>
      </c>
      <c r="M2909">
        <v>0.19598470000000001</v>
      </c>
      <c r="N2909" s="49">
        <v>-0.33660899999999999</v>
      </c>
      <c r="O2909" s="49">
        <v>-0.58746942000000002</v>
      </c>
      <c r="P2909" s="49">
        <v>-0.44048089000000001</v>
      </c>
      <c r="Q2909" s="49">
        <v>-0.33660899999999999</v>
      </c>
      <c r="R2909" s="49">
        <v>-0.23273711</v>
      </c>
      <c r="S2909" s="49">
        <v>-8.5748580000000005E-2</v>
      </c>
      <c r="T2909" s="49" t="s">
        <v>92</v>
      </c>
    </row>
    <row r="2910" spans="1:20" x14ac:dyDescent="0.25">
      <c r="A2910" s="49" t="str">
        <f t="shared" si="45"/>
        <v>41850Kern8_17Dually Enrolled</v>
      </c>
      <c r="B2910" s="7">
        <v>41850</v>
      </c>
      <c r="C2910">
        <v>17</v>
      </c>
      <c r="D2910" t="s">
        <v>11</v>
      </c>
      <c r="E2910">
        <v>2.9330561999999998</v>
      </c>
      <c r="F2910">
        <v>3.2243944999999998</v>
      </c>
      <c r="G2910">
        <v>8</v>
      </c>
      <c r="H2910" s="49">
        <v>194.351</v>
      </c>
      <c r="I2910" s="49">
        <v>2031.1189999999999</v>
      </c>
      <c r="J2910">
        <v>101.5</v>
      </c>
      <c r="M2910">
        <v>0.1950933</v>
      </c>
      <c r="N2910" s="49">
        <v>-0.29133829999999999</v>
      </c>
      <c r="O2910" s="49">
        <v>-0.54105771999999996</v>
      </c>
      <c r="P2910" s="49">
        <v>-0.39473775</v>
      </c>
      <c r="Q2910" s="49">
        <v>-0.29133829999999999</v>
      </c>
      <c r="R2910" s="49">
        <v>-0.18793884999999999</v>
      </c>
      <c r="S2910" s="49">
        <v>-4.1618879999999997E-2</v>
      </c>
      <c r="T2910" s="49" t="s">
        <v>92</v>
      </c>
    </row>
    <row r="2911" spans="1:20" x14ac:dyDescent="0.25">
      <c r="A2911" s="49" t="str">
        <f t="shared" si="45"/>
        <v>41850Kern8_2Dually Enrolled</v>
      </c>
      <c r="B2911" s="7">
        <v>41850</v>
      </c>
      <c r="C2911">
        <v>2</v>
      </c>
      <c r="D2911" t="s">
        <v>11</v>
      </c>
      <c r="E2911">
        <v>1.3335545</v>
      </c>
      <c r="F2911">
        <v>1.5808454000000001</v>
      </c>
      <c r="G2911">
        <v>8</v>
      </c>
      <c r="H2911" s="49">
        <v>194.351</v>
      </c>
      <c r="I2911" s="49">
        <v>2031.1189999999999</v>
      </c>
      <c r="J2911">
        <v>87</v>
      </c>
      <c r="M2911">
        <v>0.1217024</v>
      </c>
      <c r="N2911" s="49">
        <v>-0.24729090000000001</v>
      </c>
      <c r="O2911" s="49">
        <v>-0.40306997</v>
      </c>
      <c r="P2911" s="49">
        <v>-0.31179317000000001</v>
      </c>
      <c r="Q2911" s="49">
        <v>-0.24729090000000001</v>
      </c>
      <c r="R2911" s="49">
        <v>-0.18278863000000001</v>
      </c>
      <c r="S2911" s="49">
        <v>-9.1511830000000002E-2</v>
      </c>
      <c r="T2911" s="49" t="s">
        <v>92</v>
      </c>
    </row>
    <row r="2912" spans="1:20" x14ac:dyDescent="0.25">
      <c r="A2912" s="49" t="str">
        <f t="shared" si="45"/>
        <v>41850Kern8_21Dually Enrolled</v>
      </c>
      <c r="B2912" s="7">
        <v>41850</v>
      </c>
      <c r="C2912">
        <v>21</v>
      </c>
      <c r="D2912" t="s">
        <v>11</v>
      </c>
      <c r="E2912">
        <v>3.0578039000000001</v>
      </c>
      <c r="F2912">
        <v>3.3437890000000001</v>
      </c>
      <c r="G2912">
        <v>8</v>
      </c>
      <c r="H2912" s="49">
        <v>194.351</v>
      </c>
      <c r="I2912" s="49">
        <v>2031.1189999999999</v>
      </c>
      <c r="J2912">
        <v>97.5</v>
      </c>
      <c r="M2912">
        <v>0.18338270000000001</v>
      </c>
      <c r="N2912" s="49">
        <v>-0.28598509999999999</v>
      </c>
      <c r="O2912" s="49">
        <v>-0.52071495999999995</v>
      </c>
      <c r="P2912" s="49">
        <v>-0.38317793</v>
      </c>
      <c r="Q2912" s="49">
        <v>-0.28598509999999999</v>
      </c>
      <c r="R2912" s="49">
        <v>-0.18879227000000001</v>
      </c>
      <c r="S2912" s="49">
        <v>-5.1255240000000001E-2</v>
      </c>
      <c r="T2912" s="49" t="s">
        <v>92</v>
      </c>
    </row>
    <row r="2913" spans="1:20" x14ac:dyDescent="0.25">
      <c r="A2913" s="49" t="str">
        <f t="shared" si="45"/>
        <v>41850Kern8_1Dually Enrolled</v>
      </c>
      <c r="B2913" s="7">
        <v>41850</v>
      </c>
      <c r="C2913">
        <v>1</v>
      </c>
      <c r="D2913" t="s">
        <v>11</v>
      </c>
      <c r="E2913">
        <v>1.5515904</v>
      </c>
      <c r="F2913">
        <v>1.8533778999999999</v>
      </c>
      <c r="G2913">
        <v>8</v>
      </c>
      <c r="H2913" s="49">
        <v>194.351</v>
      </c>
      <c r="I2913" s="49">
        <v>2031.1189999999999</v>
      </c>
      <c r="J2913">
        <v>88</v>
      </c>
      <c r="M2913">
        <v>0.14632290000000001</v>
      </c>
      <c r="N2913" s="49">
        <v>-0.30178749999999999</v>
      </c>
      <c r="O2913" s="49">
        <v>-0.48908080999999998</v>
      </c>
      <c r="P2913" s="49">
        <v>-0.37933864</v>
      </c>
      <c r="Q2913" s="49">
        <v>-0.30178749999999999</v>
      </c>
      <c r="R2913" s="49">
        <v>-0.22423636</v>
      </c>
      <c r="S2913" s="49">
        <v>-0.11449419</v>
      </c>
      <c r="T2913" s="49" t="s">
        <v>92</v>
      </c>
    </row>
    <row r="2914" spans="1:20" x14ac:dyDescent="0.25">
      <c r="A2914" s="49" t="str">
        <f t="shared" si="45"/>
        <v>41850Kern8_3Dually Enrolled</v>
      </c>
      <c r="B2914" s="7">
        <v>41850</v>
      </c>
      <c r="C2914">
        <v>3</v>
      </c>
      <c r="D2914" t="s">
        <v>11</v>
      </c>
      <c r="E2914">
        <v>1.1810034</v>
      </c>
      <c r="F2914">
        <v>1.3876853</v>
      </c>
      <c r="G2914">
        <v>8</v>
      </c>
      <c r="H2914" s="49">
        <v>194.351</v>
      </c>
      <c r="I2914" s="49">
        <v>2031.1189999999999</v>
      </c>
      <c r="J2914">
        <v>85.5</v>
      </c>
      <c r="M2914">
        <v>0.1062304</v>
      </c>
      <c r="N2914" s="49">
        <v>-0.2066819</v>
      </c>
      <c r="O2914" s="49">
        <v>-0.34265680999999998</v>
      </c>
      <c r="P2914" s="49">
        <v>-0.26298400999999999</v>
      </c>
      <c r="Q2914" s="49">
        <v>-0.2066819</v>
      </c>
      <c r="R2914" s="49">
        <v>-0.15037979000000001</v>
      </c>
      <c r="S2914" s="49">
        <v>-7.0706989999999997E-2</v>
      </c>
      <c r="T2914" s="49" t="s">
        <v>92</v>
      </c>
    </row>
    <row r="2915" spans="1:20" x14ac:dyDescent="0.25">
      <c r="A2915" s="49" t="str">
        <f t="shared" si="45"/>
        <v>41850Kern8_14Dually Enrolled</v>
      </c>
      <c r="B2915" s="7">
        <v>41850</v>
      </c>
      <c r="C2915">
        <v>14</v>
      </c>
      <c r="D2915" t="s">
        <v>11</v>
      </c>
      <c r="E2915">
        <v>2.3638336999999998</v>
      </c>
      <c r="F2915">
        <v>2.6550330999999998</v>
      </c>
      <c r="G2915">
        <v>8</v>
      </c>
      <c r="H2915" s="49">
        <v>194.351</v>
      </c>
      <c r="I2915" s="49">
        <v>2031.1189999999999</v>
      </c>
      <c r="J2915">
        <v>98.5</v>
      </c>
      <c r="M2915">
        <v>0.18859580000000001</v>
      </c>
      <c r="N2915" s="49">
        <v>-0.2911994</v>
      </c>
      <c r="O2915" s="49">
        <v>-0.53260202000000001</v>
      </c>
      <c r="P2915" s="49">
        <v>-0.39115517</v>
      </c>
      <c r="Q2915" s="49">
        <v>-0.2911994</v>
      </c>
      <c r="R2915" s="49">
        <v>-0.19124363</v>
      </c>
      <c r="S2915" s="49">
        <v>-4.9796779999999999E-2</v>
      </c>
      <c r="T2915" s="49" t="s">
        <v>92</v>
      </c>
    </row>
    <row r="2916" spans="1:20" x14ac:dyDescent="0.25">
      <c r="A2916" s="49" t="str">
        <f t="shared" si="45"/>
        <v>41850Kern8_5Dually Enrolled</v>
      </c>
      <c r="B2916" s="7">
        <v>41850</v>
      </c>
      <c r="C2916">
        <v>5</v>
      </c>
      <c r="D2916" t="s">
        <v>11</v>
      </c>
      <c r="E2916">
        <v>1.148018</v>
      </c>
      <c r="F2916">
        <v>1.1668706</v>
      </c>
      <c r="G2916">
        <v>8</v>
      </c>
      <c r="H2916" s="49">
        <v>194.351</v>
      </c>
      <c r="I2916" s="49">
        <v>2031.1189999999999</v>
      </c>
      <c r="J2916">
        <v>83</v>
      </c>
      <c r="M2916">
        <v>8.7508699999999995E-2</v>
      </c>
      <c r="N2916" s="49">
        <v>-1.8852600000000001E-2</v>
      </c>
      <c r="O2916" s="49">
        <v>-0.13086374000000001</v>
      </c>
      <c r="P2916" s="49">
        <v>-6.5232209999999999E-2</v>
      </c>
      <c r="Q2916" s="49">
        <v>-1.8852600000000001E-2</v>
      </c>
      <c r="R2916" s="49">
        <v>2.7527010000000001E-2</v>
      </c>
      <c r="S2916" s="49">
        <v>9.3158539999999998E-2</v>
      </c>
      <c r="T2916" s="49" t="s">
        <v>92</v>
      </c>
    </row>
    <row r="2917" spans="1:20" x14ac:dyDescent="0.25">
      <c r="A2917" s="49" t="str">
        <f t="shared" si="45"/>
        <v>41850Kern8_8Dually Enrolled</v>
      </c>
      <c r="B2917" s="7">
        <v>41850</v>
      </c>
      <c r="C2917">
        <v>8</v>
      </c>
      <c r="D2917" t="s">
        <v>11</v>
      </c>
      <c r="E2917">
        <v>1.1415101000000001</v>
      </c>
      <c r="F2917">
        <v>1.2512932999999999</v>
      </c>
      <c r="G2917">
        <v>8</v>
      </c>
      <c r="H2917" s="49">
        <v>194.351</v>
      </c>
      <c r="I2917" s="49">
        <v>2031.1189999999999</v>
      </c>
      <c r="J2917">
        <v>82.5</v>
      </c>
      <c r="M2917">
        <v>0.100523</v>
      </c>
      <c r="N2917" s="49">
        <v>-0.1097832</v>
      </c>
      <c r="O2917" s="49">
        <v>-0.23845263999999999</v>
      </c>
      <c r="P2917" s="49">
        <v>-0.16306039</v>
      </c>
      <c r="Q2917" s="49">
        <v>-0.1097832</v>
      </c>
      <c r="R2917" s="49">
        <v>-5.6506010000000002E-2</v>
      </c>
      <c r="S2917" s="49">
        <v>1.8886239999999999E-2</v>
      </c>
      <c r="T2917" s="49" t="s">
        <v>92</v>
      </c>
    </row>
    <row r="2918" spans="1:20" x14ac:dyDescent="0.25">
      <c r="A2918" s="49" t="str">
        <f t="shared" si="45"/>
        <v>41850Kern8_22Dually Enrolled</v>
      </c>
      <c r="B2918" s="7">
        <v>41850</v>
      </c>
      <c r="C2918">
        <v>22</v>
      </c>
      <c r="D2918" t="s">
        <v>11</v>
      </c>
      <c r="E2918">
        <v>2.9217814999999998</v>
      </c>
      <c r="F2918">
        <v>3.1005061</v>
      </c>
      <c r="G2918">
        <v>8</v>
      </c>
      <c r="H2918" s="49">
        <v>194.351</v>
      </c>
      <c r="I2918" s="49">
        <v>2031.1189999999999</v>
      </c>
      <c r="J2918">
        <v>95.5</v>
      </c>
      <c r="M2918">
        <v>0.1808216</v>
      </c>
      <c r="N2918" s="49">
        <v>-0.17872460000000001</v>
      </c>
      <c r="O2918" s="49">
        <v>-0.41017625000000002</v>
      </c>
      <c r="P2918" s="49">
        <v>-0.27456005</v>
      </c>
      <c r="Q2918" s="49">
        <v>-0.17872460000000001</v>
      </c>
      <c r="R2918" s="49">
        <v>-8.2889149999999995E-2</v>
      </c>
      <c r="S2918" s="49">
        <v>5.2727049999999998E-2</v>
      </c>
      <c r="T2918" s="49" t="s">
        <v>92</v>
      </c>
    </row>
    <row r="2919" spans="1:20" x14ac:dyDescent="0.25">
      <c r="A2919" s="49" t="str">
        <f t="shared" si="45"/>
        <v>41850Kern8_12Dually Enrolled</v>
      </c>
      <c r="B2919" s="7">
        <v>41850</v>
      </c>
      <c r="C2919">
        <v>12</v>
      </c>
      <c r="D2919" t="s">
        <v>11</v>
      </c>
      <c r="E2919">
        <v>1.9973989000000001</v>
      </c>
      <c r="F2919">
        <v>1.9916655999999999</v>
      </c>
      <c r="G2919">
        <v>8</v>
      </c>
      <c r="H2919" s="49">
        <v>194.351</v>
      </c>
      <c r="I2919" s="49">
        <v>2031.1189999999999</v>
      </c>
      <c r="J2919">
        <v>95.5</v>
      </c>
      <c r="M2919">
        <v>0.1610955</v>
      </c>
      <c r="N2919" s="49">
        <v>5.7333000000000002E-3</v>
      </c>
      <c r="O2919" s="49">
        <v>-0.20046894000000001</v>
      </c>
      <c r="P2919" s="49">
        <v>-7.9647309999999999E-2</v>
      </c>
      <c r="Q2919" s="49">
        <v>5.7333000000000002E-3</v>
      </c>
      <c r="R2919" s="49">
        <v>9.1113920000000001E-2</v>
      </c>
      <c r="S2919" s="49">
        <v>0.21193554000000001</v>
      </c>
      <c r="T2919" s="49" t="s">
        <v>92</v>
      </c>
    </row>
    <row r="2920" spans="1:20" x14ac:dyDescent="0.25">
      <c r="A2920" s="49" t="str">
        <f t="shared" si="45"/>
        <v>41850Kern8_23Dually Enrolled</v>
      </c>
      <c r="B2920" s="7">
        <v>41850</v>
      </c>
      <c r="C2920">
        <v>23</v>
      </c>
      <c r="D2920" t="s">
        <v>11</v>
      </c>
      <c r="E2920">
        <v>2.5277257999999998</v>
      </c>
      <c r="F2920">
        <v>2.6342772999999999</v>
      </c>
      <c r="G2920">
        <v>8</v>
      </c>
      <c r="H2920" s="49">
        <v>194.351</v>
      </c>
      <c r="I2920" s="49">
        <v>2031.1189999999999</v>
      </c>
      <c r="J2920">
        <v>93</v>
      </c>
      <c r="M2920">
        <v>0.1753615</v>
      </c>
      <c r="N2920" s="49">
        <v>-0.10655149999999999</v>
      </c>
      <c r="O2920" s="49">
        <v>-0.33101422000000003</v>
      </c>
      <c r="P2920" s="49">
        <v>-0.19949310000000001</v>
      </c>
      <c r="Q2920" s="49">
        <v>-0.10655149999999999</v>
      </c>
      <c r="R2920" s="49">
        <v>-1.3609909999999999E-2</v>
      </c>
      <c r="S2920" s="49">
        <v>0.11791122</v>
      </c>
      <c r="T2920" s="49" t="s">
        <v>92</v>
      </c>
    </row>
    <row r="2921" spans="1:20" x14ac:dyDescent="0.25">
      <c r="A2921" s="49" t="str">
        <f t="shared" si="45"/>
        <v>41850Kern8_6Dually Enrolled</v>
      </c>
      <c r="B2921" s="7">
        <v>41850</v>
      </c>
      <c r="C2921">
        <v>6</v>
      </c>
      <c r="D2921" t="s">
        <v>11</v>
      </c>
      <c r="E2921">
        <v>1.0622685000000001</v>
      </c>
      <c r="F2921">
        <v>1.0837950999999999</v>
      </c>
      <c r="G2921">
        <v>8</v>
      </c>
      <c r="H2921" s="49">
        <v>194.351</v>
      </c>
      <c r="I2921" s="49">
        <v>2031.1189999999999</v>
      </c>
      <c r="J2921">
        <v>82</v>
      </c>
      <c r="M2921">
        <v>8.6262599999999995E-2</v>
      </c>
      <c r="N2921" s="49">
        <v>-2.15266E-2</v>
      </c>
      <c r="O2921" s="49">
        <v>-0.13194273000000001</v>
      </c>
      <c r="P2921" s="49">
        <v>-6.7245780000000005E-2</v>
      </c>
      <c r="Q2921" s="49">
        <v>-2.15266E-2</v>
      </c>
      <c r="R2921" s="49">
        <v>2.4192580000000002E-2</v>
      </c>
      <c r="S2921" s="49">
        <v>8.8889529999999994E-2</v>
      </c>
      <c r="T2921" s="49" t="s">
        <v>92</v>
      </c>
    </row>
    <row r="2922" spans="1:20" x14ac:dyDescent="0.25">
      <c r="A2922" s="49" t="str">
        <f t="shared" si="45"/>
        <v>41850Kern8_16Dually Enrolled</v>
      </c>
      <c r="B2922" s="7">
        <v>41850</v>
      </c>
      <c r="C2922">
        <v>16</v>
      </c>
      <c r="D2922" t="s">
        <v>11</v>
      </c>
      <c r="E2922">
        <v>2.6920280999999999</v>
      </c>
      <c r="F2922">
        <v>3.1007178</v>
      </c>
      <c r="G2922">
        <v>8</v>
      </c>
      <c r="H2922" s="49">
        <v>194.351</v>
      </c>
      <c r="I2922" s="49">
        <v>2031.1189999999999</v>
      </c>
      <c r="J2922">
        <v>100.5</v>
      </c>
      <c r="M2922">
        <v>0.20167089999999999</v>
      </c>
      <c r="N2922" s="49">
        <v>-0.40868969999999999</v>
      </c>
      <c r="O2922" s="49">
        <v>-0.66682845000000002</v>
      </c>
      <c r="P2922" s="49">
        <v>-0.51557527999999997</v>
      </c>
      <c r="Q2922" s="49">
        <v>-0.40868969999999999</v>
      </c>
      <c r="R2922" s="49">
        <v>-0.30180412000000001</v>
      </c>
      <c r="S2922" s="49">
        <v>-0.15055094999999999</v>
      </c>
      <c r="T2922" s="49" t="s">
        <v>92</v>
      </c>
    </row>
    <row r="2923" spans="1:20" x14ac:dyDescent="0.25">
      <c r="A2923" s="49" t="str">
        <f t="shared" si="45"/>
        <v>41850Kern8_20Dually Enrolled</v>
      </c>
      <c r="B2923" s="7">
        <v>41850</v>
      </c>
      <c r="C2923">
        <v>20</v>
      </c>
      <c r="D2923" t="s">
        <v>11</v>
      </c>
      <c r="E2923">
        <v>3.2132972</v>
      </c>
      <c r="F2923">
        <v>3.4840195999999999</v>
      </c>
      <c r="G2923">
        <v>8</v>
      </c>
      <c r="H2923" s="49">
        <v>194.351</v>
      </c>
      <c r="I2923" s="49">
        <v>2031.1189999999999</v>
      </c>
      <c r="J2923">
        <v>99.5</v>
      </c>
      <c r="M2923">
        <v>0.19205729999999999</v>
      </c>
      <c r="N2923" s="49">
        <v>-0.27072239999999997</v>
      </c>
      <c r="O2923" s="49">
        <v>-0.51655574000000004</v>
      </c>
      <c r="P2923" s="49">
        <v>-0.37251276999999999</v>
      </c>
      <c r="Q2923" s="49">
        <v>-0.27072239999999997</v>
      </c>
      <c r="R2923" s="49">
        <v>-0.16893203000000001</v>
      </c>
      <c r="S2923" s="49">
        <v>-2.4889060000000001E-2</v>
      </c>
      <c r="T2923" s="49" t="s">
        <v>92</v>
      </c>
    </row>
    <row r="2924" spans="1:20" x14ac:dyDescent="0.25">
      <c r="A2924" s="49" t="str">
        <f t="shared" si="45"/>
        <v>41850Kern8_18Dually Enrolled</v>
      </c>
      <c r="B2924" s="7">
        <v>41850</v>
      </c>
      <c r="C2924">
        <v>18</v>
      </c>
      <c r="D2924" t="s">
        <v>11</v>
      </c>
      <c r="E2924">
        <v>3.0623955</v>
      </c>
      <c r="F2924">
        <v>3.0216116999999998</v>
      </c>
      <c r="G2924">
        <v>8</v>
      </c>
      <c r="H2924" s="49">
        <v>194.351</v>
      </c>
      <c r="I2924" s="49">
        <v>2031.1189999999999</v>
      </c>
      <c r="J2924">
        <v>102</v>
      </c>
      <c r="M2924">
        <v>0.17906420000000001</v>
      </c>
      <c r="N2924" s="49">
        <v>4.0783800000000002E-2</v>
      </c>
      <c r="O2924" s="49">
        <v>-0.18841838</v>
      </c>
      <c r="P2924" s="49">
        <v>-5.4120229999999998E-2</v>
      </c>
      <c r="Q2924" s="49">
        <v>4.0783800000000002E-2</v>
      </c>
      <c r="R2924" s="49">
        <v>0.13568783000000001</v>
      </c>
      <c r="S2924" s="49">
        <v>0.26998598000000001</v>
      </c>
      <c r="T2924" s="49" t="s">
        <v>92</v>
      </c>
    </row>
    <row r="2925" spans="1:20" x14ac:dyDescent="0.25">
      <c r="A2925" s="49" t="str">
        <f t="shared" si="45"/>
        <v>41850Kern8_7Dually Enrolled</v>
      </c>
      <c r="B2925" s="7">
        <v>41850</v>
      </c>
      <c r="C2925">
        <v>7</v>
      </c>
      <c r="D2925" t="s">
        <v>11</v>
      </c>
      <c r="E2925">
        <v>1.1198888</v>
      </c>
      <c r="F2925">
        <v>1.2615988</v>
      </c>
      <c r="G2925">
        <v>8</v>
      </c>
      <c r="H2925" s="49">
        <v>194.351</v>
      </c>
      <c r="I2925" s="49">
        <v>2031.1189999999999</v>
      </c>
      <c r="J2925">
        <v>81</v>
      </c>
      <c r="M2925">
        <v>0.10555489999999999</v>
      </c>
      <c r="N2925" s="49">
        <v>-0.14171</v>
      </c>
      <c r="O2925" s="49">
        <v>-0.27682026999999998</v>
      </c>
      <c r="P2925" s="49">
        <v>-0.1976541</v>
      </c>
      <c r="Q2925" s="49">
        <v>-0.14171</v>
      </c>
      <c r="R2925" s="49">
        <v>-8.5765900000000006E-2</v>
      </c>
      <c r="S2925" s="49">
        <v>-6.5997299999999998E-3</v>
      </c>
      <c r="T2925" s="49" t="s">
        <v>92</v>
      </c>
    </row>
    <row r="2926" spans="1:20" x14ac:dyDescent="0.25">
      <c r="A2926" s="49" t="str">
        <f t="shared" si="45"/>
        <v>41850Kern8_10Dually Enrolled</v>
      </c>
      <c r="B2926" s="7">
        <v>41850</v>
      </c>
      <c r="C2926">
        <v>10</v>
      </c>
      <c r="D2926" t="s">
        <v>11</v>
      </c>
      <c r="E2926">
        <v>1.4838955</v>
      </c>
      <c r="F2926">
        <v>1.5665479</v>
      </c>
      <c r="G2926">
        <v>8</v>
      </c>
      <c r="H2926" s="49">
        <v>194.351</v>
      </c>
      <c r="I2926" s="49">
        <v>2031.1189999999999</v>
      </c>
      <c r="J2926">
        <v>89.5</v>
      </c>
      <c r="M2926">
        <v>0.1268164</v>
      </c>
      <c r="N2926" s="49">
        <v>-8.2652400000000001E-2</v>
      </c>
      <c r="O2926" s="49">
        <v>-0.24497738999999999</v>
      </c>
      <c r="P2926" s="49">
        <v>-0.14986509000000001</v>
      </c>
      <c r="Q2926" s="49">
        <v>-8.2652400000000001E-2</v>
      </c>
      <c r="R2926" s="49">
        <v>-1.5439710000000001E-2</v>
      </c>
      <c r="S2926" s="49">
        <v>7.9672590000000001E-2</v>
      </c>
      <c r="T2926" s="49" t="s">
        <v>92</v>
      </c>
    </row>
    <row r="2927" spans="1:20" x14ac:dyDescent="0.25">
      <c r="A2927" s="49" t="str">
        <f t="shared" si="45"/>
        <v>41850Kern8_11Dually Enrolled</v>
      </c>
      <c r="B2927" s="7">
        <v>41850</v>
      </c>
      <c r="C2927">
        <v>11</v>
      </c>
      <c r="D2927" t="s">
        <v>11</v>
      </c>
      <c r="E2927">
        <v>1.6897309</v>
      </c>
      <c r="F2927">
        <v>1.6873209</v>
      </c>
      <c r="G2927">
        <v>8</v>
      </c>
      <c r="H2927" s="49">
        <v>194.351</v>
      </c>
      <c r="I2927" s="49">
        <v>2031.1189999999999</v>
      </c>
      <c r="J2927">
        <v>92.5</v>
      </c>
      <c r="M2927">
        <v>0.1419685</v>
      </c>
      <c r="N2927" s="49">
        <v>2.4099999999999998E-3</v>
      </c>
      <c r="O2927" s="49">
        <v>-0.17930968</v>
      </c>
      <c r="P2927" s="49">
        <v>-7.2833300000000004E-2</v>
      </c>
      <c r="Q2927" s="49">
        <v>2.4099999999999998E-3</v>
      </c>
      <c r="R2927" s="49">
        <v>7.7653310000000003E-2</v>
      </c>
      <c r="S2927" s="49">
        <v>0.18412967999999999</v>
      </c>
      <c r="T2927" s="49" t="s">
        <v>92</v>
      </c>
    </row>
    <row r="2928" spans="1:20" x14ac:dyDescent="0.25">
      <c r="A2928" s="49" t="str">
        <f t="shared" si="45"/>
        <v>41850Kern8_9Dually Enrolled</v>
      </c>
      <c r="B2928" s="7">
        <v>41850</v>
      </c>
      <c r="C2928">
        <v>9</v>
      </c>
      <c r="D2928" t="s">
        <v>11</v>
      </c>
      <c r="E2928">
        <v>1.1724578999999999</v>
      </c>
      <c r="F2928">
        <v>1.2622012</v>
      </c>
      <c r="G2928">
        <v>8</v>
      </c>
      <c r="H2928" s="49">
        <v>194.351</v>
      </c>
      <c r="I2928" s="49">
        <v>2031.1189999999999</v>
      </c>
      <c r="J2928">
        <v>85.5</v>
      </c>
      <c r="M2928">
        <v>0.10396320000000001</v>
      </c>
      <c r="N2928" s="49">
        <v>-8.9743299999999998E-2</v>
      </c>
      <c r="O2928" s="49">
        <v>-0.22281619999999999</v>
      </c>
      <c r="P2928" s="49">
        <v>-0.14484379999999999</v>
      </c>
      <c r="Q2928" s="49">
        <v>-8.9743299999999998E-2</v>
      </c>
      <c r="R2928" s="49">
        <v>-3.4642800000000001E-2</v>
      </c>
      <c r="S2928" s="49">
        <v>4.3329600000000003E-2</v>
      </c>
      <c r="T2928" s="49" t="s">
        <v>92</v>
      </c>
    </row>
    <row r="2929" spans="1:20" x14ac:dyDescent="0.25">
      <c r="A2929" s="49" t="str">
        <f t="shared" si="45"/>
        <v>41850Kern8_13Dually Enrolled</v>
      </c>
      <c r="B2929" s="7">
        <v>41850</v>
      </c>
      <c r="C2929">
        <v>13</v>
      </c>
      <c r="D2929" t="s">
        <v>11</v>
      </c>
      <c r="E2929">
        <v>2.2485892999999999</v>
      </c>
      <c r="F2929">
        <v>2.3803025</v>
      </c>
      <c r="G2929">
        <v>8</v>
      </c>
      <c r="H2929" s="49">
        <v>194.351</v>
      </c>
      <c r="I2929" s="49">
        <v>2031.1189999999999</v>
      </c>
      <c r="J2929">
        <v>97.5</v>
      </c>
      <c r="M2929">
        <v>0.17805289999999999</v>
      </c>
      <c r="N2929" s="49">
        <v>-0.1317132</v>
      </c>
      <c r="O2929" s="49">
        <v>-0.35962091000000002</v>
      </c>
      <c r="P2929" s="49">
        <v>-0.22608123999999999</v>
      </c>
      <c r="Q2929" s="49">
        <v>-0.1317132</v>
      </c>
      <c r="R2929" s="49">
        <v>-3.7345160000000002E-2</v>
      </c>
      <c r="S2929" s="49">
        <v>9.6194509999999997E-2</v>
      </c>
      <c r="T2929" s="49" t="s">
        <v>92</v>
      </c>
    </row>
    <row r="2930" spans="1:20" x14ac:dyDescent="0.25">
      <c r="A2930" s="49" t="str">
        <f t="shared" si="45"/>
        <v>41850Kern9_11Dually Enrolled</v>
      </c>
      <c r="B2930" s="7">
        <v>41850</v>
      </c>
      <c r="C2930">
        <v>11</v>
      </c>
      <c r="D2930" t="s">
        <v>11</v>
      </c>
      <c r="E2930">
        <v>1.6897309</v>
      </c>
      <c r="F2930">
        <v>1.6781359</v>
      </c>
      <c r="G2930">
        <v>9</v>
      </c>
      <c r="H2930" s="49">
        <v>193.34399999999999</v>
      </c>
      <c r="I2930" s="49">
        <v>2031.1189999999999</v>
      </c>
      <c r="J2930">
        <v>92.5</v>
      </c>
      <c r="M2930">
        <v>0.13133629999999999</v>
      </c>
      <c r="N2930" s="49">
        <v>1.1594999999999999E-2</v>
      </c>
      <c r="O2930" s="49">
        <v>-0.15651546</v>
      </c>
      <c r="P2930" s="49">
        <v>-5.8013240000000001E-2</v>
      </c>
      <c r="Q2930" s="49">
        <v>1.1594999999999999E-2</v>
      </c>
      <c r="R2930" s="49">
        <v>8.1203239999999996E-2</v>
      </c>
      <c r="S2930" s="49">
        <v>0.17970546000000001</v>
      </c>
      <c r="T2930" s="49" t="s">
        <v>92</v>
      </c>
    </row>
    <row r="2931" spans="1:20" x14ac:dyDescent="0.25">
      <c r="A2931" s="49" t="str">
        <f t="shared" si="45"/>
        <v>41850Kern9_2Dually Enrolled</v>
      </c>
      <c r="B2931" s="7">
        <v>41850</v>
      </c>
      <c r="C2931">
        <v>2</v>
      </c>
      <c r="D2931" t="s">
        <v>11</v>
      </c>
      <c r="E2931">
        <v>1.3335545</v>
      </c>
      <c r="F2931">
        <v>1.4377028999999999</v>
      </c>
      <c r="G2931">
        <v>9</v>
      </c>
      <c r="H2931" s="49">
        <v>193.34399999999999</v>
      </c>
      <c r="I2931" s="49">
        <v>2031.1189999999999</v>
      </c>
      <c r="J2931">
        <v>87</v>
      </c>
      <c r="M2931">
        <v>0.11028200000000001</v>
      </c>
      <c r="N2931" s="49">
        <v>-0.1041484</v>
      </c>
      <c r="O2931" s="49">
        <v>-0.24530936</v>
      </c>
      <c r="P2931" s="49">
        <v>-0.16259786000000001</v>
      </c>
      <c r="Q2931" s="49">
        <v>-0.1041484</v>
      </c>
      <c r="R2931" s="49">
        <v>-4.569894E-2</v>
      </c>
      <c r="S2931" s="49">
        <v>3.701256E-2</v>
      </c>
      <c r="T2931" s="49" t="s">
        <v>92</v>
      </c>
    </row>
    <row r="2932" spans="1:20" x14ac:dyDescent="0.25">
      <c r="A2932" s="49" t="str">
        <f t="shared" si="45"/>
        <v>41850Kern9_1Dually Enrolled</v>
      </c>
      <c r="B2932" s="7">
        <v>41850</v>
      </c>
      <c r="C2932">
        <v>1</v>
      </c>
      <c r="D2932" t="s">
        <v>11</v>
      </c>
      <c r="E2932">
        <v>1.5515904</v>
      </c>
      <c r="F2932">
        <v>1.7300529</v>
      </c>
      <c r="G2932">
        <v>9</v>
      </c>
      <c r="H2932" s="49">
        <v>193.34399999999999</v>
      </c>
      <c r="I2932" s="49">
        <v>2031.1189999999999</v>
      </c>
      <c r="J2932">
        <v>88</v>
      </c>
      <c r="M2932">
        <v>0.132851</v>
      </c>
      <c r="N2932" s="49">
        <v>-0.1784625</v>
      </c>
      <c r="O2932" s="49">
        <v>-0.34851177999999999</v>
      </c>
      <c r="P2932" s="49">
        <v>-0.24887353000000001</v>
      </c>
      <c r="Q2932" s="49">
        <v>-0.1784625</v>
      </c>
      <c r="R2932" s="49">
        <v>-0.10805147</v>
      </c>
      <c r="S2932" s="49">
        <v>-8.4132200000000008E-3</v>
      </c>
      <c r="T2932" s="49" t="s">
        <v>92</v>
      </c>
    </row>
    <row r="2933" spans="1:20" x14ac:dyDescent="0.25">
      <c r="A2933" s="49" t="str">
        <f t="shared" si="45"/>
        <v>41850Kern9_12Dually Enrolled</v>
      </c>
      <c r="B2933" s="7">
        <v>41850</v>
      </c>
      <c r="C2933">
        <v>12</v>
      </c>
      <c r="D2933" t="s">
        <v>11</v>
      </c>
      <c r="E2933">
        <v>1.9973989000000001</v>
      </c>
      <c r="F2933">
        <v>2.0590347000000002</v>
      </c>
      <c r="G2933">
        <v>9</v>
      </c>
      <c r="H2933" s="49">
        <v>193.34399999999999</v>
      </c>
      <c r="I2933" s="49">
        <v>2031.1189999999999</v>
      </c>
      <c r="J2933">
        <v>95.5</v>
      </c>
      <c r="M2933">
        <v>0.15640850000000001</v>
      </c>
      <c r="N2933" s="49">
        <v>-6.1635799999999998E-2</v>
      </c>
      <c r="O2933" s="49">
        <v>-0.26183867999999999</v>
      </c>
      <c r="P2933" s="49">
        <v>-0.14453231</v>
      </c>
      <c r="Q2933" s="49">
        <v>-6.1635799999999998E-2</v>
      </c>
      <c r="R2933" s="49">
        <v>2.12607E-2</v>
      </c>
      <c r="S2933" s="49">
        <v>0.13856708000000001</v>
      </c>
      <c r="T2933" s="49" t="s">
        <v>92</v>
      </c>
    </row>
    <row r="2934" spans="1:20" x14ac:dyDescent="0.25">
      <c r="A2934" s="49" t="str">
        <f t="shared" si="45"/>
        <v>41850Kern9_10Dually Enrolled</v>
      </c>
      <c r="B2934" s="7">
        <v>41850</v>
      </c>
      <c r="C2934">
        <v>10</v>
      </c>
      <c r="D2934" t="s">
        <v>11</v>
      </c>
      <c r="E2934">
        <v>1.4838955</v>
      </c>
      <c r="F2934">
        <v>1.4557028999999999</v>
      </c>
      <c r="G2934">
        <v>9</v>
      </c>
      <c r="H2934" s="49">
        <v>193.34399999999999</v>
      </c>
      <c r="I2934" s="49">
        <v>2031.1189999999999</v>
      </c>
      <c r="J2934">
        <v>89.5</v>
      </c>
      <c r="M2934">
        <v>0.1190507</v>
      </c>
      <c r="N2934" s="49">
        <v>2.8192600000000002E-2</v>
      </c>
      <c r="O2934" s="49">
        <v>-0.12419230000000001</v>
      </c>
      <c r="P2934" s="49">
        <v>-3.4904270000000001E-2</v>
      </c>
      <c r="Q2934" s="49">
        <v>2.8192600000000002E-2</v>
      </c>
      <c r="R2934" s="49">
        <v>9.1289469999999998E-2</v>
      </c>
      <c r="S2934" s="49">
        <v>0.1805775</v>
      </c>
      <c r="T2934" s="49" t="s">
        <v>92</v>
      </c>
    </row>
    <row r="2935" spans="1:20" x14ac:dyDescent="0.25">
      <c r="A2935" s="49" t="str">
        <f t="shared" si="45"/>
        <v>41850Kern9_17Dually Enrolled</v>
      </c>
      <c r="B2935" s="7">
        <v>41850</v>
      </c>
      <c r="C2935">
        <v>17</v>
      </c>
      <c r="D2935" t="s">
        <v>11</v>
      </c>
      <c r="E2935">
        <v>2.9330561999999998</v>
      </c>
      <c r="F2935">
        <v>3.0925647000000001</v>
      </c>
      <c r="G2935">
        <v>9</v>
      </c>
      <c r="H2935" s="49">
        <v>193.34399999999999</v>
      </c>
      <c r="I2935" s="49">
        <v>2031.1189999999999</v>
      </c>
      <c r="J2935">
        <v>101.5</v>
      </c>
      <c r="M2935">
        <v>0.18756610000000001</v>
      </c>
      <c r="N2935" s="49">
        <v>-0.1595085</v>
      </c>
      <c r="O2935" s="49">
        <v>-0.39959310999999997</v>
      </c>
      <c r="P2935" s="49">
        <v>-0.25891852999999998</v>
      </c>
      <c r="Q2935" s="49">
        <v>-0.1595085</v>
      </c>
      <c r="R2935" s="49">
        <v>-6.0098470000000001E-2</v>
      </c>
      <c r="S2935" s="49">
        <v>8.0576110000000006E-2</v>
      </c>
      <c r="T2935" s="49" t="s">
        <v>92</v>
      </c>
    </row>
    <row r="2936" spans="1:20" x14ac:dyDescent="0.25">
      <c r="A2936" s="49" t="str">
        <f t="shared" si="45"/>
        <v>41850Kern9_3Dually Enrolled</v>
      </c>
      <c r="B2936" s="7">
        <v>41850</v>
      </c>
      <c r="C2936">
        <v>3</v>
      </c>
      <c r="D2936" t="s">
        <v>11</v>
      </c>
      <c r="E2936">
        <v>1.1810034</v>
      </c>
      <c r="F2936">
        <v>1.3700076000000001</v>
      </c>
      <c r="G2936">
        <v>9</v>
      </c>
      <c r="H2936" s="49">
        <v>193.34399999999999</v>
      </c>
      <c r="I2936" s="49">
        <v>2031.1189999999999</v>
      </c>
      <c r="J2936">
        <v>85.5</v>
      </c>
      <c r="M2936">
        <v>0.1042177</v>
      </c>
      <c r="N2936" s="49">
        <v>-0.18900420000000001</v>
      </c>
      <c r="O2936" s="49">
        <v>-0.32240286000000001</v>
      </c>
      <c r="P2936" s="49">
        <v>-0.24423958000000001</v>
      </c>
      <c r="Q2936" s="49">
        <v>-0.18900420000000001</v>
      </c>
      <c r="R2936" s="49">
        <v>-0.13376882000000001</v>
      </c>
      <c r="S2936" s="49">
        <v>-5.5605540000000002E-2</v>
      </c>
      <c r="T2936" s="49" t="s">
        <v>92</v>
      </c>
    </row>
    <row r="2937" spans="1:20" x14ac:dyDescent="0.25">
      <c r="A2937" s="49" t="str">
        <f t="shared" si="45"/>
        <v>41850Kern9_7Dually Enrolled</v>
      </c>
      <c r="B2937" s="7">
        <v>41850</v>
      </c>
      <c r="C2937">
        <v>7</v>
      </c>
      <c r="D2937" t="s">
        <v>11</v>
      </c>
      <c r="E2937">
        <v>1.1198888</v>
      </c>
      <c r="F2937">
        <v>1.1069659000000001</v>
      </c>
      <c r="G2937">
        <v>9</v>
      </c>
      <c r="H2937" s="49">
        <v>193.34399999999999</v>
      </c>
      <c r="I2937" s="49">
        <v>2031.1189999999999</v>
      </c>
      <c r="J2937">
        <v>81</v>
      </c>
      <c r="M2937">
        <v>9.5134499999999997E-2</v>
      </c>
      <c r="N2937" s="49">
        <v>1.2922899999999999E-2</v>
      </c>
      <c r="O2937" s="49">
        <v>-0.10884926</v>
      </c>
      <c r="P2937" s="49">
        <v>-3.749839E-2</v>
      </c>
      <c r="Q2937" s="49">
        <v>1.2922899999999999E-2</v>
      </c>
      <c r="R2937" s="49">
        <v>6.334418E-2</v>
      </c>
      <c r="S2937" s="49">
        <v>0.13469506000000001</v>
      </c>
      <c r="T2937" s="49" t="s">
        <v>92</v>
      </c>
    </row>
    <row r="2938" spans="1:20" x14ac:dyDescent="0.25">
      <c r="A2938" s="49" t="str">
        <f t="shared" si="45"/>
        <v>41850Kern9_21Dually Enrolled</v>
      </c>
      <c r="B2938" s="7">
        <v>41850</v>
      </c>
      <c r="C2938">
        <v>21</v>
      </c>
      <c r="D2938" t="s">
        <v>11</v>
      </c>
      <c r="E2938">
        <v>3.0578039000000001</v>
      </c>
      <c r="F2938">
        <v>3.4117788</v>
      </c>
      <c r="G2938">
        <v>9</v>
      </c>
      <c r="H2938" s="49">
        <v>193.34399999999999</v>
      </c>
      <c r="I2938" s="49">
        <v>2031.1189999999999</v>
      </c>
      <c r="J2938">
        <v>97.5</v>
      </c>
      <c r="M2938">
        <v>0.17637810000000001</v>
      </c>
      <c r="N2938" s="49">
        <v>-0.35397489999999998</v>
      </c>
      <c r="O2938" s="49">
        <v>-0.57973887000000002</v>
      </c>
      <c r="P2938" s="49">
        <v>-0.44745529000000001</v>
      </c>
      <c r="Q2938" s="49">
        <v>-0.35397489999999998</v>
      </c>
      <c r="R2938" s="49">
        <v>-0.26049451000000001</v>
      </c>
      <c r="S2938" s="49">
        <v>-0.12821093</v>
      </c>
      <c r="T2938" s="49" t="s">
        <v>92</v>
      </c>
    </row>
    <row r="2939" spans="1:20" x14ac:dyDescent="0.25">
      <c r="A2939" s="49" t="str">
        <f t="shared" si="45"/>
        <v>41850Kern9_16Dually Enrolled</v>
      </c>
      <c r="B2939" s="7">
        <v>41850</v>
      </c>
      <c r="C2939">
        <v>16</v>
      </c>
      <c r="D2939" t="s">
        <v>11</v>
      </c>
      <c r="E2939">
        <v>2.6920280999999999</v>
      </c>
      <c r="F2939">
        <v>2.9395975999999999</v>
      </c>
      <c r="G2939">
        <v>9</v>
      </c>
      <c r="H2939" s="49">
        <v>193.34399999999999</v>
      </c>
      <c r="I2939" s="49">
        <v>2031.1189999999999</v>
      </c>
      <c r="J2939">
        <v>100.5</v>
      </c>
      <c r="M2939">
        <v>0.1853775</v>
      </c>
      <c r="N2939" s="49">
        <v>-0.2475695</v>
      </c>
      <c r="O2939" s="49">
        <v>-0.48485270000000003</v>
      </c>
      <c r="P2939" s="49">
        <v>-0.34581957000000002</v>
      </c>
      <c r="Q2939" s="49">
        <v>-0.2475695</v>
      </c>
      <c r="R2939" s="49">
        <v>-0.14931943</v>
      </c>
      <c r="S2939" s="49">
        <v>-1.02863E-2</v>
      </c>
      <c r="T2939" s="49" t="s">
        <v>92</v>
      </c>
    </row>
    <row r="2940" spans="1:20" x14ac:dyDescent="0.25">
      <c r="A2940" s="49" t="str">
        <f t="shared" si="45"/>
        <v>41850Kern9_4Dually Enrolled</v>
      </c>
      <c r="B2940" s="7">
        <v>41850</v>
      </c>
      <c r="C2940">
        <v>4</v>
      </c>
      <c r="D2940" t="s">
        <v>11</v>
      </c>
      <c r="E2940">
        <v>1.2091399</v>
      </c>
      <c r="F2940">
        <v>1.2301975999999999</v>
      </c>
      <c r="G2940">
        <v>9</v>
      </c>
      <c r="H2940" s="49">
        <v>193.34399999999999</v>
      </c>
      <c r="I2940" s="49">
        <v>2031.1189999999999</v>
      </c>
      <c r="J2940">
        <v>83.5</v>
      </c>
      <c r="M2940">
        <v>0.1049133</v>
      </c>
      <c r="N2940" s="49">
        <v>-2.1057699999999999E-2</v>
      </c>
      <c r="O2940" s="49">
        <v>-0.15534671999999999</v>
      </c>
      <c r="P2940" s="49">
        <v>-7.6661750000000001E-2</v>
      </c>
      <c r="Q2940" s="49">
        <v>-2.1057699999999999E-2</v>
      </c>
      <c r="R2940" s="49">
        <v>3.4546350000000003E-2</v>
      </c>
      <c r="S2940" s="49">
        <v>0.11323132</v>
      </c>
      <c r="T2940" s="49" t="s">
        <v>92</v>
      </c>
    </row>
    <row r="2941" spans="1:20" x14ac:dyDescent="0.25">
      <c r="A2941" s="49" t="str">
        <f t="shared" si="45"/>
        <v>41850Kern9_23Dually Enrolled</v>
      </c>
      <c r="B2941" s="7">
        <v>41850</v>
      </c>
      <c r="C2941">
        <v>23</v>
      </c>
      <c r="D2941" t="s">
        <v>11</v>
      </c>
      <c r="E2941">
        <v>2.5277257999999998</v>
      </c>
      <c r="F2941">
        <v>2.5993282</v>
      </c>
      <c r="G2941">
        <v>9</v>
      </c>
      <c r="H2941" s="49">
        <v>193.34399999999999</v>
      </c>
      <c r="I2941" s="49">
        <v>2031.1189999999999</v>
      </c>
      <c r="J2941">
        <v>93</v>
      </c>
      <c r="M2941">
        <v>0.17560700000000001</v>
      </c>
      <c r="N2941" s="49">
        <v>-7.1602399999999997E-2</v>
      </c>
      <c r="O2941" s="49">
        <v>-0.29637935999999998</v>
      </c>
      <c r="P2941" s="49">
        <v>-0.16467411000000001</v>
      </c>
      <c r="Q2941" s="49">
        <v>-7.1602399999999997E-2</v>
      </c>
      <c r="R2941" s="49">
        <v>2.1469309999999998E-2</v>
      </c>
      <c r="S2941" s="49">
        <v>0.15317455999999999</v>
      </c>
      <c r="T2941" s="49" t="s">
        <v>92</v>
      </c>
    </row>
    <row r="2942" spans="1:20" x14ac:dyDescent="0.25">
      <c r="A2942" s="49" t="str">
        <f t="shared" si="45"/>
        <v>41850Kern9_19Dually Enrolled</v>
      </c>
      <c r="B2942" s="7">
        <v>41850</v>
      </c>
      <c r="C2942">
        <v>19</v>
      </c>
      <c r="D2942" t="s">
        <v>11</v>
      </c>
      <c r="E2942">
        <v>3.1613707999999998</v>
      </c>
      <c r="F2942">
        <v>2.9081117999999999</v>
      </c>
      <c r="G2942">
        <v>9</v>
      </c>
      <c r="H2942" s="49">
        <v>193.34399999999999</v>
      </c>
      <c r="I2942" s="49">
        <v>2031.1189999999999</v>
      </c>
      <c r="J2942">
        <v>100</v>
      </c>
      <c r="M2942">
        <v>0.17780070000000001</v>
      </c>
      <c r="N2942" s="49">
        <v>0.25325900000000001</v>
      </c>
      <c r="O2942" s="49">
        <v>2.5674099999999998E-2</v>
      </c>
      <c r="P2942" s="49">
        <v>0.15902463</v>
      </c>
      <c r="Q2942" s="49">
        <v>0.25325900000000001</v>
      </c>
      <c r="R2942" s="49">
        <v>0.34749337000000002</v>
      </c>
      <c r="S2942" s="49">
        <v>0.48084389999999999</v>
      </c>
      <c r="T2942" s="49" t="s">
        <v>92</v>
      </c>
    </row>
    <row r="2943" spans="1:20" x14ac:dyDescent="0.25">
      <c r="A2943" s="49" t="str">
        <f t="shared" si="45"/>
        <v>41850Kern9_6Dually Enrolled</v>
      </c>
      <c r="B2943" s="7">
        <v>41850</v>
      </c>
      <c r="C2943">
        <v>6</v>
      </c>
      <c r="D2943" t="s">
        <v>11</v>
      </c>
      <c r="E2943">
        <v>1.0622685000000001</v>
      </c>
      <c r="F2943">
        <v>1.1033229</v>
      </c>
      <c r="G2943">
        <v>9</v>
      </c>
      <c r="H2943" s="49">
        <v>193.34399999999999</v>
      </c>
      <c r="I2943" s="49">
        <v>2031.1189999999999</v>
      </c>
      <c r="J2943">
        <v>82</v>
      </c>
      <c r="M2943">
        <v>8.8494600000000007E-2</v>
      </c>
      <c r="N2943" s="49">
        <v>-4.1054399999999998E-2</v>
      </c>
      <c r="O2943" s="49">
        <v>-0.15432749000000001</v>
      </c>
      <c r="P2943" s="49">
        <v>-8.795654E-2</v>
      </c>
      <c r="Q2943" s="49">
        <v>-4.1054399999999998E-2</v>
      </c>
      <c r="R2943" s="49">
        <v>5.8477399999999997E-3</v>
      </c>
      <c r="S2943" s="49">
        <v>7.2218690000000002E-2</v>
      </c>
      <c r="T2943" s="49" t="s">
        <v>92</v>
      </c>
    </row>
    <row r="2944" spans="1:20" x14ac:dyDescent="0.25">
      <c r="A2944" s="49" t="str">
        <f t="shared" si="45"/>
        <v>41850Kern9_9Dually Enrolled</v>
      </c>
      <c r="B2944" s="7">
        <v>41850</v>
      </c>
      <c r="C2944">
        <v>9</v>
      </c>
      <c r="D2944" t="s">
        <v>11</v>
      </c>
      <c r="E2944">
        <v>1.1724578999999999</v>
      </c>
      <c r="F2944">
        <v>1.2359275999999999</v>
      </c>
      <c r="G2944">
        <v>9</v>
      </c>
      <c r="H2944" s="49">
        <v>193.34399999999999</v>
      </c>
      <c r="I2944" s="49">
        <v>2031.1189999999999</v>
      </c>
      <c r="J2944">
        <v>85.5</v>
      </c>
      <c r="M2944">
        <v>0.10322870000000001</v>
      </c>
      <c r="N2944" s="49">
        <v>-6.3469700000000004E-2</v>
      </c>
      <c r="O2944" s="49">
        <v>-0.19560243999999999</v>
      </c>
      <c r="P2944" s="49">
        <v>-0.11818091</v>
      </c>
      <c r="Q2944" s="49">
        <v>-6.3469700000000004E-2</v>
      </c>
      <c r="R2944" s="49">
        <v>-8.7584900000000007E-3</v>
      </c>
      <c r="S2944" s="49">
        <v>6.8663039999999995E-2</v>
      </c>
      <c r="T2944" s="49" t="s">
        <v>92</v>
      </c>
    </row>
    <row r="2945" spans="1:20" x14ac:dyDescent="0.25">
      <c r="A2945" s="49" t="str">
        <f t="shared" si="45"/>
        <v>41850Kern9_13Dually Enrolled</v>
      </c>
      <c r="B2945" s="7">
        <v>41850</v>
      </c>
      <c r="C2945">
        <v>13</v>
      </c>
      <c r="D2945" t="s">
        <v>11</v>
      </c>
      <c r="E2945">
        <v>2.2485892999999999</v>
      </c>
      <c r="F2945">
        <v>2.3326875999999999</v>
      </c>
      <c r="G2945">
        <v>9</v>
      </c>
      <c r="H2945" s="49">
        <v>193.34399999999999</v>
      </c>
      <c r="I2945" s="49">
        <v>2031.1189999999999</v>
      </c>
      <c r="J2945">
        <v>97.5</v>
      </c>
      <c r="M2945">
        <v>0.16287950000000001</v>
      </c>
      <c r="N2945" s="49">
        <v>-8.4098300000000001E-2</v>
      </c>
      <c r="O2945" s="49">
        <v>-0.29258405999999998</v>
      </c>
      <c r="P2945" s="49">
        <v>-0.17042442999999999</v>
      </c>
      <c r="Q2945" s="49">
        <v>-8.4098300000000001E-2</v>
      </c>
      <c r="R2945" s="49">
        <v>2.22784E-3</v>
      </c>
      <c r="S2945" s="49">
        <v>0.12438746000000001</v>
      </c>
      <c r="T2945" s="49" t="s">
        <v>92</v>
      </c>
    </row>
    <row r="2946" spans="1:20" x14ac:dyDescent="0.25">
      <c r="A2946" s="49" t="str">
        <f t="shared" si="45"/>
        <v>41850Kern9_14Dually Enrolled</v>
      </c>
      <c r="B2946" s="7">
        <v>41850</v>
      </c>
      <c r="C2946">
        <v>14</v>
      </c>
      <c r="D2946" t="s">
        <v>11</v>
      </c>
      <c r="E2946">
        <v>2.3638336999999998</v>
      </c>
      <c r="F2946">
        <v>2.5823746999999999</v>
      </c>
      <c r="G2946">
        <v>9</v>
      </c>
      <c r="H2946" s="49">
        <v>193.34399999999999</v>
      </c>
      <c r="I2946" s="49">
        <v>2031.1189999999999</v>
      </c>
      <c r="J2946">
        <v>98.5</v>
      </c>
      <c r="M2946">
        <v>0.17184459999999999</v>
      </c>
      <c r="N2946" s="49">
        <v>-0.21854100000000001</v>
      </c>
      <c r="O2946" s="49">
        <v>-0.43850209000000001</v>
      </c>
      <c r="P2946" s="49">
        <v>-0.30961864</v>
      </c>
      <c r="Q2946" s="49">
        <v>-0.21854100000000001</v>
      </c>
      <c r="R2946" s="49">
        <v>-0.12746336</v>
      </c>
      <c r="S2946" s="49">
        <v>1.4200899999999999E-3</v>
      </c>
      <c r="T2946" s="49" t="s">
        <v>92</v>
      </c>
    </row>
    <row r="2947" spans="1:20" x14ac:dyDescent="0.25">
      <c r="A2947" s="49" t="str">
        <f t="shared" ref="A2947:A3010" si="46">CONCATENATE(B2947,D2947,G2947,"_",C2947,T2947)</f>
        <v>41850Kern9_18Dually Enrolled</v>
      </c>
      <c r="B2947" s="7">
        <v>41850</v>
      </c>
      <c r="C2947">
        <v>18</v>
      </c>
      <c r="D2947" t="s">
        <v>11</v>
      </c>
      <c r="E2947">
        <v>3.0623955</v>
      </c>
      <c r="F2947">
        <v>3.1713817999999998</v>
      </c>
      <c r="G2947">
        <v>9</v>
      </c>
      <c r="H2947" s="49">
        <v>193.34399999999999</v>
      </c>
      <c r="I2947" s="49">
        <v>2031.1189999999999</v>
      </c>
      <c r="J2947">
        <v>102</v>
      </c>
      <c r="M2947">
        <v>0.18225530000000001</v>
      </c>
      <c r="N2947" s="49">
        <v>-0.10898629999999999</v>
      </c>
      <c r="O2947" s="49">
        <v>-0.34227308000000001</v>
      </c>
      <c r="P2947" s="49">
        <v>-0.20558161</v>
      </c>
      <c r="Q2947" s="49">
        <v>-0.10898629999999999</v>
      </c>
      <c r="R2947" s="49">
        <v>-1.2390989999999999E-2</v>
      </c>
      <c r="S2947" s="49">
        <v>0.12430048</v>
      </c>
      <c r="T2947" s="49" t="s">
        <v>92</v>
      </c>
    </row>
    <row r="2948" spans="1:20" x14ac:dyDescent="0.25">
      <c r="A2948" s="49" t="str">
        <f t="shared" si="46"/>
        <v>41850Kern9_22Dually Enrolled</v>
      </c>
      <c r="B2948" s="7">
        <v>41850</v>
      </c>
      <c r="C2948">
        <v>22</v>
      </c>
      <c r="D2948" t="s">
        <v>11</v>
      </c>
      <c r="E2948">
        <v>2.9217814999999998</v>
      </c>
      <c r="F2948">
        <v>3.0926588000000002</v>
      </c>
      <c r="G2948">
        <v>9</v>
      </c>
      <c r="H2948" s="49">
        <v>193.34399999999999</v>
      </c>
      <c r="I2948" s="49">
        <v>2031.1189999999999</v>
      </c>
      <c r="J2948">
        <v>95.5</v>
      </c>
      <c r="M2948">
        <v>0.17660580000000001</v>
      </c>
      <c r="N2948" s="49">
        <v>-0.17087730000000001</v>
      </c>
      <c r="O2948" s="49">
        <v>-0.39693272000000002</v>
      </c>
      <c r="P2948" s="49">
        <v>-0.26447837000000002</v>
      </c>
      <c r="Q2948" s="49">
        <v>-0.17087730000000001</v>
      </c>
      <c r="R2948" s="49">
        <v>-7.7276230000000001E-2</v>
      </c>
      <c r="S2948" s="49">
        <v>5.5178119999999997E-2</v>
      </c>
      <c r="T2948" s="49" t="s">
        <v>92</v>
      </c>
    </row>
    <row r="2949" spans="1:20" x14ac:dyDescent="0.25">
      <c r="A2949" s="49" t="str">
        <f t="shared" si="46"/>
        <v>41850Kern9_20Dually Enrolled</v>
      </c>
      <c r="B2949" s="7">
        <v>41850</v>
      </c>
      <c r="C2949">
        <v>20</v>
      </c>
      <c r="D2949" t="s">
        <v>11</v>
      </c>
      <c r="E2949">
        <v>3.2132972</v>
      </c>
      <c r="F2949">
        <v>2.6577940999999998</v>
      </c>
      <c r="G2949">
        <v>9</v>
      </c>
      <c r="H2949" s="49">
        <v>193.34399999999999</v>
      </c>
      <c r="I2949" s="49">
        <v>2031.1189999999999</v>
      </c>
      <c r="J2949">
        <v>99.5</v>
      </c>
      <c r="M2949">
        <v>0.15781580000000001</v>
      </c>
      <c r="N2949" s="49">
        <v>0.55550310000000003</v>
      </c>
      <c r="O2949" s="49">
        <v>0.35349888000000002</v>
      </c>
      <c r="P2949" s="49">
        <v>0.47186073000000001</v>
      </c>
      <c r="Q2949" s="49">
        <v>0.55550310000000003</v>
      </c>
      <c r="R2949" s="49">
        <v>0.63914546999999999</v>
      </c>
      <c r="S2949" s="49">
        <v>0.75750731999999998</v>
      </c>
      <c r="T2949" s="49" t="s">
        <v>92</v>
      </c>
    </row>
    <row r="2950" spans="1:20" x14ac:dyDescent="0.25">
      <c r="A2950" s="49" t="str">
        <f t="shared" si="46"/>
        <v>41850Kern9_5Dually Enrolled</v>
      </c>
      <c r="B2950" s="7">
        <v>41850</v>
      </c>
      <c r="C2950">
        <v>5</v>
      </c>
      <c r="D2950" t="s">
        <v>11</v>
      </c>
      <c r="E2950">
        <v>1.148018</v>
      </c>
      <c r="F2950">
        <v>1.1684924000000001</v>
      </c>
      <c r="G2950">
        <v>9</v>
      </c>
      <c r="H2950" s="49">
        <v>193.34399999999999</v>
      </c>
      <c r="I2950" s="49">
        <v>2031.1189999999999</v>
      </c>
      <c r="J2950">
        <v>83</v>
      </c>
      <c r="M2950">
        <v>9.1257500000000005E-2</v>
      </c>
      <c r="N2950" s="49">
        <v>-2.04744E-2</v>
      </c>
      <c r="O2950" s="49">
        <v>-0.13728399999999999</v>
      </c>
      <c r="P2950" s="49">
        <v>-6.8840879999999993E-2</v>
      </c>
      <c r="Q2950" s="49">
        <v>-2.04744E-2</v>
      </c>
      <c r="R2950" s="49">
        <v>2.7892070000000001E-2</v>
      </c>
      <c r="S2950" s="49">
        <v>9.6335199999999996E-2</v>
      </c>
      <c r="T2950" s="49" t="s">
        <v>92</v>
      </c>
    </row>
    <row r="2951" spans="1:20" x14ac:dyDescent="0.25">
      <c r="A2951" s="49" t="str">
        <f t="shared" si="46"/>
        <v>41850Kern9_24Dually Enrolled</v>
      </c>
      <c r="B2951" s="7">
        <v>41850</v>
      </c>
      <c r="C2951">
        <v>24</v>
      </c>
      <c r="D2951" t="s">
        <v>11</v>
      </c>
      <c r="E2951">
        <v>2.0517382</v>
      </c>
      <c r="F2951">
        <v>2.0983971000000001</v>
      </c>
      <c r="G2951">
        <v>9</v>
      </c>
      <c r="H2951" s="49">
        <v>193.34399999999999</v>
      </c>
      <c r="I2951" s="49">
        <v>2031.1189999999999</v>
      </c>
      <c r="J2951">
        <v>90.5</v>
      </c>
      <c r="M2951">
        <v>0.1475407</v>
      </c>
      <c r="N2951" s="49">
        <v>-4.6658900000000003E-2</v>
      </c>
      <c r="O2951" s="49">
        <v>-0.235511</v>
      </c>
      <c r="P2951" s="49">
        <v>-0.12485547</v>
      </c>
      <c r="Q2951" s="49">
        <v>-4.6658900000000003E-2</v>
      </c>
      <c r="R2951" s="49">
        <v>3.1537669999999997E-2</v>
      </c>
      <c r="S2951" s="49">
        <v>0.14219319999999999</v>
      </c>
      <c r="T2951" s="49" t="s">
        <v>92</v>
      </c>
    </row>
    <row r="2952" spans="1:20" x14ac:dyDescent="0.25">
      <c r="A2952" s="49" t="str">
        <f t="shared" si="46"/>
        <v>41850Kern9_15Dually Enrolled</v>
      </c>
      <c r="B2952" s="7">
        <v>41850</v>
      </c>
      <c r="C2952">
        <v>15</v>
      </c>
      <c r="D2952" t="s">
        <v>11</v>
      </c>
      <c r="E2952">
        <v>2.5392039</v>
      </c>
      <c r="F2952">
        <v>2.8270159000000001</v>
      </c>
      <c r="G2952">
        <v>9</v>
      </c>
      <c r="H2952" s="49">
        <v>193.34399999999999</v>
      </c>
      <c r="I2952" s="49">
        <v>2031.1189999999999</v>
      </c>
      <c r="J2952">
        <v>100</v>
      </c>
      <c r="M2952">
        <v>0.1862074</v>
      </c>
      <c r="N2952" s="49">
        <v>-0.28781200000000001</v>
      </c>
      <c r="O2952" s="49">
        <v>-0.52615747000000002</v>
      </c>
      <c r="P2952" s="49">
        <v>-0.38650192</v>
      </c>
      <c r="Q2952" s="49">
        <v>-0.28781200000000001</v>
      </c>
      <c r="R2952" s="49">
        <v>-0.18912208</v>
      </c>
      <c r="S2952" s="49">
        <v>-4.9466530000000002E-2</v>
      </c>
      <c r="T2952" s="49" t="s">
        <v>92</v>
      </c>
    </row>
    <row r="2953" spans="1:20" x14ac:dyDescent="0.25">
      <c r="A2953" s="49" t="str">
        <f t="shared" si="46"/>
        <v>41850Kern9_8Dually Enrolled</v>
      </c>
      <c r="B2953" s="7">
        <v>41850</v>
      </c>
      <c r="C2953">
        <v>8</v>
      </c>
      <c r="D2953" t="s">
        <v>11</v>
      </c>
      <c r="E2953">
        <v>1.1415101000000001</v>
      </c>
      <c r="F2953">
        <v>1.1599512000000001</v>
      </c>
      <c r="G2953">
        <v>9</v>
      </c>
      <c r="H2953" s="49">
        <v>193.34399999999999</v>
      </c>
      <c r="I2953" s="49">
        <v>2031.1189999999999</v>
      </c>
      <c r="J2953">
        <v>82.5</v>
      </c>
      <c r="M2953">
        <v>9.6119300000000005E-2</v>
      </c>
      <c r="N2953" s="49">
        <v>-1.8441099999999998E-2</v>
      </c>
      <c r="O2953" s="49">
        <v>-0.14147380000000001</v>
      </c>
      <c r="P2953" s="49">
        <v>-6.9384329999999994E-2</v>
      </c>
      <c r="Q2953" s="49">
        <v>-1.8441099999999998E-2</v>
      </c>
      <c r="R2953" s="49">
        <v>3.2502129999999997E-2</v>
      </c>
      <c r="S2953" s="49">
        <v>0.10459160000000001</v>
      </c>
      <c r="T2953" s="49" t="s">
        <v>92</v>
      </c>
    </row>
    <row r="2954" spans="1:20" x14ac:dyDescent="0.25">
      <c r="A2954" s="49" t="str">
        <f t="shared" si="46"/>
        <v>41852KernN/A_20Dually Enrolled</v>
      </c>
      <c r="B2954" s="7">
        <v>41852</v>
      </c>
      <c r="C2954">
        <v>20</v>
      </c>
      <c r="D2954" t="s">
        <v>11</v>
      </c>
      <c r="E2954">
        <v>3.3740195000000002</v>
      </c>
      <c r="F2954">
        <v>3.6353024</v>
      </c>
      <c r="G2954" t="s">
        <v>33</v>
      </c>
      <c r="H2954" s="49">
        <v>420.92599999999999</v>
      </c>
      <c r="I2954" s="49">
        <v>2021.049</v>
      </c>
      <c r="J2954">
        <v>103</v>
      </c>
      <c r="M2954">
        <v>0.1079108</v>
      </c>
      <c r="N2954" s="49">
        <v>-0.26128289999999998</v>
      </c>
      <c r="O2954" s="49">
        <v>-0.39940871999999999</v>
      </c>
      <c r="P2954" s="49">
        <v>-0.31847562000000001</v>
      </c>
      <c r="Q2954" s="49">
        <v>-0.26128289999999998</v>
      </c>
      <c r="R2954" s="49">
        <v>-0.20409018000000001</v>
      </c>
      <c r="S2954" s="49">
        <v>-0.12315708</v>
      </c>
      <c r="T2954" s="49" t="s">
        <v>92</v>
      </c>
    </row>
    <row r="2955" spans="1:20" x14ac:dyDescent="0.25">
      <c r="A2955" s="49" t="str">
        <f t="shared" si="46"/>
        <v>41852KernN/A_6Dually Enrolled</v>
      </c>
      <c r="B2955" s="7">
        <v>41852</v>
      </c>
      <c r="C2955">
        <v>6</v>
      </c>
      <c r="D2955" t="s">
        <v>11</v>
      </c>
      <c r="E2955">
        <v>1.0226866999999999</v>
      </c>
      <c r="F2955">
        <v>1.0043683000000001</v>
      </c>
      <c r="G2955" t="s">
        <v>33</v>
      </c>
      <c r="H2955" s="49">
        <v>420.92599999999999</v>
      </c>
      <c r="I2955" s="49">
        <v>2021.049</v>
      </c>
      <c r="J2955">
        <v>78</v>
      </c>
      <c r="M2955">
        <v>4.89034E-2</v>
      </c>
      <c r="N2955" s="49">
        <v>1.8318399999999999E-2</v>
      </c>
      <c r="O2955" s="49">
        <v>-4.4277950000000003E-2</v>
      </c>
      <c r="P2955" s="49">
        <v>-7.6004000000000002E-3</v>
      </c>
      <c r="Q2955" s="49">
        <v>1.8318399999999999E-2</v>
      </c>
      <c r="R2955" s="49">
        <v>4.4237199999999997E-2</v>
      </c>
      <c r="S2955" s="49">
        <v>8.0914749999999994E-2</v>
      </c>
      <c r="T2955" s="49" t="s">
        <v>92</v>
      </c>
    </row>
    <row r="2956" spans="1:20" x14ac:dyDescent="0.25">
      <c r="A2956" s="49" t="str">
        <f t="shared" si="46"/>
        <v>41852KernN/A_19Dually Enrolled</v>
      </c>
      <c r="B2956" s="7">
        <v>41852</v>
      </c>
      <c r="C2956">
        <v>19</v>
      </c>
      <c r="D2956" t="s">
        <v>11</v>
      </c>
      <c r="E2956">
        <v>3.4425162999999999</v>
      </c>
      <c r="F2956">
        <v>3.5367139000000001</v>
      </c>
      <c r="G2956" t="s">
        <v>33</v>
      </c>
      <c r="H2956" s="49">
        <v>420.92599999999999</v>
      </c>
      <c r="I2956" s="49">
        <v>2021.049</v>
      </c>
      <c r="J2956">
        <v>105</v>
      </c>
      <c r="M2956">
        <v>0.1047087</v>
      </c>
      <c r="N2956" s="49">
        <v>-9.4197600000000006E-2</v>
      </c>
      <c r="O2956" s="49">
        <v>-0.22822474000000001</v>
      </c>
      <c r="P2956" s="49">
        <v>-0.14969320999999999</v>
      </c>
      <c r="Q2956" s="49">
        <v>-9.4197600000000006E-2</v>
      </c>
      <c r="R2956" s="49">
        <v>-3.8701989999999999E-2</v>
      </c>
      <c r="S2956" s="49">
        <v>3.9829539999999997E-2</v>
      </c>
      <c r="T2956" s="49" t="s">
        <v>92</v>
      </c>
    </row>
    <row r="2957" spans="1:20" x14ac:dyDescent="0.25">
      <c r="A2957" s="49" t="str">
        <f t="shared" si="46"/>
        <v>41852KernN/A_18Dually Enrolled</v>
      </c>
      <c r="B2957" s="7">
        <v>41852</v>
      </c>
      <c r="C2957">
        <v>18</v>
      </c>
      <c r="D2957" t="s">
        <v>11</v>
      </c>
      <c r="E2957">
        <v>3.4960458000000001</v>
      </c>
      <c r="F2957">
        <v>2.6617704</v>
      </c>
      <c r="G2957" t="s">
        <v>33</v>
      </c>
      <c r="H2957" s="49">
        <v>420.92599999999999</v>
      </c>
      <c r="I2957" s="49">
        <v>2021.049</v>
      </c>
      <c r="J2957">
        <v>106</v>
      </c>
      <c r="M2957">
        <v>9.3719800000000006E-2</v>
      </c>
      <c r="N2957" s="49">
        <v>0.8342754</v>
      </c>
      <c r="O2957" s="49">
        <v>0.71431405999999997</v>
      </c>
      <c r="P2957" s="49">
        <v>0.78460390999999996</v>
      </c>
      <c r="Q2957" s="49">
        <v>0.8342754</v>
      </c>
      <c r="R2957" s="49">
        <v>0.88394689000000004</v>
      </c>
      <c r="S2957" s="49">
        <v>0.95423674000000003</v>
      </c>
      <c r="T2957" s="49" t="s">
        <v>92</v>
      </c>
    </row>
    <row r="2958" spans="1:20" x14ac:dyDescent="0.25">
      <c r="A2958" s="49" t="str">
        <f t="shared" si="46"/>
        <v>41852KernN/A_14Dually Enrolled</v>
      </c>
      <c r="B2958" s="7">
        <v>41852</v>
      </c>
      <c r="C2958">
        <v>14</v>
      </c>
      <c r="D2958" t="s">
        <v>11</v>
      </c>
      <c r="E2958">
        <v>2.7251563000000001</v>
      </c>
      <c r="F2958">
        <v>2.7106469</v>
      </c>
      <c r="G2958" t="s">
        <v>33</v>
      </c>
      <c r="H2958" s="49">
        <v>420.92599999999999</v>
      </c>
      <c r="I2958" s="49">
        <v>2021.049</v>
      </c>
      <c r="J2958">
        <v>103.5</v>
      </c>
      <c r="M2958">
        <v>9.8865300000000003E-2</v>
      </c>
      <c r="N2958" s="49">
        <v>1.45094E-2</v>
      </c>
      <c r="O2958" s="49">
        <v>-0.11203818</v>
      </c>
      <c r="P2958" s="49">
        <v>-3.788921E-2</v>
      </c>
      <c r="Q2958" s="49">
        <v>1.45094E-2</v>
      </c>
      <c r="R2958" s="49">
        <v>6.6908010000000004E-2</v>
      </c>
      <c r="S2958" s="49">
        <v>0.14105698</v>
      </c>
      <c r="T2958" s="49" t="s">
        <v>92</v>
      </c>
    </row>
    <row r="2959" spans="1:20" x14ac:dyDescent="0.25">
      <c r="A2959" s="49" t="str">
        <f t="shared" si="46"/>
        <v>41852KernN/A_13Dually Enrolled</v>
      </c>
      <c r="B2959" s="7">
        <v>41852</v>
      </c>
      <c r="C2959">
        <v>13</v>
      </c>
      <c r="D2959" t="s">
        <v>11</v>
      </c>
      <c r="E2959">
        <v>2.4113818999999999</v>
      </c>
      <c r="F2959">
        <v>2.3923122999999999</v>
      </c>
      <c r="G2959" t="s">
        <v>33</v>
      </c>
      <c r="H2959" s="49">
        <v>420.92599999999999</v>
      </c>
      <c r="I2959" s="49">
        <v>2021.049</v>
      </c>
      <c r="J2959">
        <v>101.5</v>
      </c>
      <c r="M2959">
        <v>9.28393E-2</v>
      </c>
      <c r="N2959" s="49">
        <v>1.9069599999999999E-2</v>
      </c>
      <c r="O2959" s="49">
        <v>-9.9764699999999998E-2</v>
      </c>
      <c r="P2959" s="49">
        <v>-3.0135229999999999E-2</v>
      </c>
      <c r="Q2959" s="49">
        <v>1.9069599999999999E-2</v>
      </c>
      <c r="R2959" s="49">
        <v>6.8274429999999997E-2</v>
      </c>
      <c r="S2959" s="49">
        <v>0.1379039</v>
      </c>
      <c r="T2959" s="49" t="s">
        <v>92</v>
      </c>
    </row>
    <row r="2960" spans="1:20" x14ac:dyDescent="0.25">
      <c r="A2960" s="49" t="str">
        <f t="shared" si="46"/>
        <v>41852KernN/A_23Dually Enrolled</v>
      </c>
      <c r="B2960" s="7">
        <v>41852</v>
      </c>
      <c r="C2960">
        <v>23</v>
      </c>
      <c r="D2960" t="s">
        <v>11</v>
      </c>
      <c r="E2960">
        <v>2.4299111999999998</v>
      </c>
      <c r="F2960">
        <v>2.5620175999999999</v>
      </c>
      <c r="G2960" t="s">
        <v>33</v>
      </c>
      <c r="H2960" s="49">
        <v>420.92599999999999</v>
      </c>
      <c r="I2960" s="49">
        <v>2021.049</v>
      </c>
      <c r="J2960">
        <v>93.5</v>
      </c>
      <c r="M2960">
        <v>9.0378799999999995E-2</v>
      </c>
      <c r="N2960" s="49">
        <v>-0.13210640000000001</v>
      </c>
      <c r="O2960" s="49">
        <v>-0.24779126000000001</v>
      </c>
      <c r="P2960" s="49">
        <v>-0.18000716</v>
      </c>
      <c r="Q2960" s="49">
        <v>-0.13210640000000001</v>
      </c>
      <c r="R2960" s="49">
        <v>-8.4205639999999998E-2</v>
      </c>
      <c r="S2960" s="49">
        <v>-1.6421539999999998E-2</v>
      </c>
      <c r="T2960" s="49" t="s">
        <v>92</v>
      </c>
    </row>
    <row r="2961" spans="1:20" x14ac:dyDescent="0.25">
      <c r="A2961" s="49" t="str">
        <f t="shared" si="46"/>
        <v>41852KernN/A_17Dually Enrolled</v>
      </c>
      <c r="B2961" s="7">
        <v>41852</v>
      </c>
      <c r="C2961">
        <v>17</v>
      </c>
      <c r="D2961" t="s">
        <v>11</v>
      </c>
      <c r="E2961">
        <v>3.3466496999999999</v>
      </c>
      <c r="F2961">
        <v>2.6685333</v>
      </c>
      <c r="G2961" t="s">
        <v>33</v>
      </c>
      <c r="H2961" s="49">
        <v>420.92599999999999</v>
      </c>
      <c r="I2961" s="49">
        <v>2021.049</v>
      </c>
      <c r="J2961">
        <v>106</v>
      </c>
      <c r="M2961">
        <v>9.3688499999999994E-2</v>
      </c>
      <c r="N2961" s="49">
        <v>0.67811639999999995</v>
      </c>
      <c r="O2961" s="49">
        <v>0.55819512000000004</v>
      </c>
      <c r="P2961" s="49">
        <v>0.62846148999999996</v>
      </c>
      <c r="Q2961" s="49">
        <v>0.67811639999999995</v>
      </c>
      <c r="R2961" s="49">
        <v>0.72777130000000001</v>
      </c>
      <c r="S2961" s="49">
        <v>0.79803767999999997</v>
      </c>
      <c r="T2961" s="49" t="s">
        <v>92</v>
      </c>
    </row>
    <row r="2962" spans="1:20" x14ac:dyDescent="0.25">
      <c r="A2962" s="49" t="str">
        <f t="shared" si="46"/>
        <v>41852KernN/A_22Dually Enrolled</v>
      </c>
      <c r="B2962" s="7">
        <v>41852</v>
      </c>
      <c r="C2962">
        <v>22</v>
      </c>
      <c r="D2962" t="s">
        <v>11</v>
      </c>
      <c r="E2962">
        <v>2.8261541999999999</v>
      </c>
      <c r="F2962">
        <v>2.9709827</v>
      </c>
      <c r="G2962" t="s">
        <v>33</v>
      </c>
      <c r="H2962" s="49">
        <v>420.92599999999999</v>
      </c>
      <c r="I2962" s="49">
        <v>2021.049</v>
      </c>
      <c r="J2962">
        <v>96.5</v>
      </c>
      <c r="M2962">
        <v>9.6629400000000004E-2</v>
      </c>
      <c r="N2962" s="49">
        <v>-0.1448285</v>
      </c>
      <c r="O2962" s="49">
        <v>-0.26851413000000002</v>
      </c>
      <c r="P2962" s="49">
        <v>-0.19604208000000001</v>
      </c>
      <c r="Q2962" s="49">
        <v>-0.1448285</v>
      </c>
      <c r="R2962" s="49">
        <v>-9.3614920000000004E-2</v>
      </c>
      <c r="S2962" s="49">
        <v>-2.1142870000000001E-2</v>
      </c>
      <c r="T2962" s="49" t="s">
        <v>92</v>
      </c>
    </row>
    <row r="2963" spans="1:20" x14ac:dyDescent="0.25">
      <c r="A2963" s="49" t="str">
        <f t="shared" si="46"/>
        <v>41852KernN/A_7Dually Enrolled</v>
      </c>
      <c r="B2963" s="7">
        <v>41852</v>
      </c>
      <c r="C2963">
        <v>7</v>
      </c>
      <c r="D2963" t="s">
        <v>11</v>
      </c>
      <c r="E2963">
        <v>1.0164242000000001</v>
      </c>
      <c r="F2963">
        <v>1.0029976</v>
      </c>
      <c r="G2963" t="s">
        <v>33</v>
      </c>
      <c r="H2963" s="49">
        <v>420.92599999999999</v>
      </c>
      <c r="I2963" s="49">
        <v>2021.049</v>
      </c>
      <c r="J2963">
        <v>78.5</v>
      </c>
      <c r="M2963">
        <v>4.9217200000000003E-2</v>
      </c>
      <c r="N2963" s="49">
        <v>1.34266E-2</v>
      </c>
      <c r="O2963" s="49">
        <v>-4.9571419999999998E-2</v>
      </c>
      <c r="P2963" s="49">
        <v>-1.2658519999999999E-2</v>
      </c>
      <c r="Q2963" s="49">
        <v>1.34266E-2</v>
      </c>
      <c r="R2963" s="49">
        <v>3.951172E-2</v>
      </c>
      <c r="S2963" s="49">
        <v>7.6424619999999999E-2</v>
      </c>
      <c r="T2963" s="49" t="s">
        <v>92</v>
      </c>
    </row>
    <row r="2964" spans="1:20" x14ac:dyDescent="0.25">
      <c r="A2964" s="49" t="str">
        <f t="shared" si="46"/>
        <v>41852KernN/A_8Dually Enrolled</v>
      </c>
      <c r="B2964" s="7">
        <v>41852</v>
      </c>
      <c r="C2964">
        <v>8</v>
      </c>
      <c r="D2964" t="s">
        <v>11</v>
      </c>
      <c r="E2964">
        <v>1.0762423000000001</v>
      </c>
      <c r="F2964">
        <v>1.0695261</v>
      </c>
      <c r="G2964" t="s">
        <v>33</v>
      </c>
      <c r="H2964" s="49">
        <v>420.92599999999999</v>
      </c>
      <c r="I2964" s="49">
        <v>2021.049</v>
      </c>
      <c r="J2964">
        <v>83</v>
      </c>
      <c r="M2964">
        <v>5.1927599999999997E-2</v>
      </c>
      <c r="N2964" s="49">
        <v>6.7162000000000003E-3</v>
      </c>
      <c r="O2964" s="49">
        <v>-5.975113E-2</v>
      </c>
      <c r="P2964" s="49">
        <v>-2.080543E-2</v>
      </c>
      <c r="Q2964" s="49">
        <v>6.7162000000000003E-3</v>
      </c>
      <c r="R2964" s="49">
        <v>3.4237829999999997E-2</v>
      </c>
      <c r="S2964" s="49">
        <v>7.3183529999999997E-2</v>
      </c>
      <c r="T2964" s="49" t="s">
        <v>92</v>
      </c>
    </row>
    <row r="2965" spans="1:20" x14ac:dyDescent="0.25">
      <c r="A2965" s="49" t="str">
        <f t="shared" si="46"/>
        <v>41852KernN/A_15Dually Enrolled</v>
      </c>
      <c r="B2965" s="7">
        <v>41852</v>
      </c>
      <c r="C2965">
        <v>15</v>
      </c>
      <c r="D2965" t="s">
        <v>11</v>
      </c>
      <c r="E2965">
        <v>2.9529323999999999</v>
      </c>
      <c r="F2965">
        <v>2.8448587000000001</v>
      </c>
      <c r="G2965" t="s">
        <v>33</v>
      </c>
      <c r="H2965" s="49">
        <v>420.92599999999999</v>
      </c>
      <c r="I2965" s="49">
        <v>2021.049</v>
      </c>
      <c r="J2965">
        <v>104.5</v>
      </c>
      <c r="M2965">
        <v>0.1011975</v>
      </c>
      <c r="N2965" s="49">
        <v>0.10807369999999999</v>
      </c>
      <c r="O2965" s="49">
        <v>-2.1459099999999998E-2</v>
      </c>
      <c r="P2965" s="49">
        <v>5.4439019999999998E-2</v>
      </c>
      <c r="Q2965" s="49">
        <v>0.10807369999999999</v>
      </c>
      <c r="R2965" s="49">
        <v>0.16170836999999999</v>
      </c>
      <c r="S2965" s="49">
        <v>0.2376065</v>
      </c>
      <c r="T2965" s="49" t="s">
        <v>92</v>
      </c>
    </row>
    <row r="2966" spans="1:20" x14ac:dyDescent="0.25">
      <c r="A2966" s="49" t="str">
        <f t="shared" si="46"/>
        <v>41852KernN/A_16Dually Enrolled</v>
      </c>
      <c r="B2966" s="7">
        <v>41852</v>
      </c>
      <c r="C2966">
        <v>16</v>
      </c>
      <c r="D2966" t="s">
        <v>11</v>
      </c>
      <c r="E2966">
        <v>3.1820827</v>
      </c>
      <c r="F2966">
        <v>2.6456260999999999</v>
      </c>
      <c r="G2966" t="s">
        <v>33</v>
      </c>
      <c r="H2966" s="49">
        <v>420.92599999999999</v>
      </c>
      <c r="I2966" s="49">
        <v>2021.049</v>
      </c>
      <c r="J2966">
        <v>106</v>
      </c>
      <c r="M2966">
        <v>9.5177300000000006E-2</v>
      </c>
      <c r="N2966" s="49">
        <v>0.53645659999999995</v>
      </c>
      <c r="O2966" s="49">
        <v>0.41462966000000001</v>
      </c>
      <c r="P2966" s="49">
        <v>0.48601263</v>
      </c>
      <c r="Q2966" s="49">
        <v>0.53645659999999995</v>
      </c>
      <c r="R2966" s="49">
        <v>0.58690056999999995</v>
      </c>
      <c r="S2966" s="49">
        <v>0.65828354</v>
      </c>
      <c r="T2966" s="49" t="s">
        <v>92</v>
      </c>
    </row>
    <row r="2967" spans="1:20" x14ac:dyDescent="0.25">
      <c r="A2967" s="49" t="str">
        <f t="shared" si="46"/>
        <v>41852KernN/A_1Dually Enrolled</v>
      </c>
      <c r="B2967" s="7">
        <v>41852</v>
      </c>
      <c r="C2967">
        <v>1</v>
      </c>
      <c r="D2967" t="s">
        <v>11</v>
      </c>
      <c r="E2967">
        <v>1.8000700999999999</v>
      </c>
      <c r="F2967">
        <v>1.8761573</v>
      </c>
      <c r="G2967" t="s">
        <v>33</v>
      </c>
      <c r="H2967" s="49">
        <v>420.92599999999999</v>
      </c>
      <c r="I2967" s="49">
        <v>2021.049</v>
      </c>
      <c r="J2967">
        <v>87.5</v>
      </c>
      <c r="M2967">
        <v>8.04367E-2</v>
      </c>
      <c r="N2967" s="49">
        <v>-7.6087199999999994E-2</v>
      </c>
      <c r="O2967" s="49">
        <v>-0.17904618</v>
      </c>
      <c r="P2967" s="49">
        <v>-0.11871865</v>
      </c>
      <c r="Q2967" s="49">
        <v>-7.6087199999999994E-2</v>
      </c>
      <c r="R2967" s="49">
        <v>-3.3455749999999999E-2</v>
      </c>
      <c r="S2967" s="49">
        <v>2.6871780000000001E-2</v>
      </c>
      <c r="T2967" s="49" t="s">
        <v>92</v>
      </c>
    </row>
    <row r="2968" spans="1:20" x14ac:dyDescent="0.25">
      <c r="A2968" s="49" t="str">
        <f t="shared" si="46"/>
        <v>41852KernN/A_4Dually Enrolled</v>
      </c>
      <c r="B2968" s="7">
        <v>41852</v>
      </c>
      <c r="C2968">
        <v>4</v>
      </c>
      <c r="D2968" t="s">
        <v>11</v>
      </c>
      <c r="E2968">
        <v>1.1719413999999999</v>
      </c>
      <c r="F2968">
        <v>1.1767269</v>
      </c>
      <c r="G2968" t="s">
        <v>33</v>
      </c>
      <c r="H2968" s="49">
        <v>420.92599999999999</v>
      </c>
      <c r="I2968" s="49">
        <v>2021.049</v>
      </c>
      <c r="J2968">
        <v>82</v>
      </c>
      <c r="M2968">
        <v>5.5819599999999997E-2</v>
      </c>
      <c r="N2968" s="49">
        <v>-4.7854999999999998E-3</v>
      </c>
      <c r="O2968" s="49">
        <v>-7.6234590000000005E-2</v>
      </c>
      <c r="P2968" s="49">
        <v>-3.436989E-2</v>
      </c>
      <c r="Q2968" s="49">
        <v>-4.7854999999999998E-3</v>
      </c>
      <c r="R2968" s="49">
        <v>2.4798890000000001E-2</v>
      </c>
      <c r="S2968" s="49">
        <v>6.6663589999999995E-2</v>
      </c>
      <c r="T2968" s="49" t="s">
        <v>92</v>
      </c>
    </row>
    <row r="2969" spans="1:20" x14ac:dyDescent="0.25">
      <c r="A2969" s="49" t="str">
        <f t="shared" si="46"/>
        <v>41852KernN/A_3Dually Enrolled</v>
      </c>
      <c r="B2969" s="7">
        <v>41852</v>
      </c>
      <c r="C2969">
        <v>3</v>
      </c>
      <c r="D2969" t="s">
        <v>11</v>
      </c>
      <c r="E2969">
        <v>1.3426446999999999</v>
      </c>
      <c r="F2969">
        <v>1.3403210999999999</v>
      </c>
      <c r="G2969" t="s">
        <v>33</v>
      </c>
      <c r="H2969" s="49">
        <v>420.92599999999999</v>
      </c>
      <c r="I2969" s="49">
        <v>2021.049</v>
      </c>
      <c r="J2969">
        <v>83.5</v>
      </c>
      <c r="M2969">
        <v>6.3671599999999995E-2</v>
      </c>
      <c r="N2969" s="49">
        <v>2.3235999999999999E-3</v>
      </c>
      <c r="O2969" s="49">
        <v>-7.9176049999999998E-2</v>
      </c>
      <c r="P2969" s="49">
        <v>-3.1422350000000002E-2</v>
      </c>
      <c r="Q2969" s="49">
        <v>2.3235999999999999E-3</v>
      </c>
      <c r="R2969" s="49">
        <v>3.6069549999999999E-2</v>
      </c>
      <c r="S2969" s="49">
        <v>8.3823250000000002E-2</v>
      </c>
      <c r="T2969" s="49" t="s">
        <v>92</v>
      </c>
    </row>
    <row r="2970" spans="1:20" x14ac:dyDescent="0.25">
      <c r="A2970" s="49" t="str">
        <f t="shared" si="46"/>
        <v>41852KernN/A_9Dually Enrolled</v>
      </c>
      <c r="B2970" s="7">
        <v>41852</v>
      </c>
      <c r="C2970">
        <v>9</v>
      </c>
      <c r="D2970" t="s">
        <v>11</v>
      </c>
      <c r="E2970">
        <v>1.2203455000000001</v>
      </c>
      <c r="F2970">
        <v>1.2453624000000001</v>
      </c>
      <c r="G2970" t="s">
        <v>33</v>
      </c>
      <c r="H2970" s="49">
        <v>420.92599999999999</v>
      </c>
      <c r="I2970" s="49">
        <v>2021.049</v>
      </c>
      <c r="J2970">
        <v>88.5</v>
      </c>
      <c r="M2970">
        <v>5.8013599999999999E-2</v>
      </c>
      <c r="N2970" s="49">
        <v>-2.5016900000000002E-2</v>
      </c>
      <c r="O2970" s="49">
        <v>-9.9274310000000004E-2</v>
      </c>
      <c r="P2970" s="49">
        <v>-5.5764109999999999E-2</v>
      </c>
      <c r="Q2970" s="49">
        <v>-2.5016900000000002E-2</v>
      </c>
      <c r="R2970" s="49">
        <v>5.7303099999999997E-3</v>
      </c>
      <c r="S2970" s="49">
        <v>4.9240510000000001E-2</v>
      </c>
      <c r="T2970" s="49" t="s">
        <v>92</v>
      </c>
    </row>
    <row r="2971" spans="1:20" x14ac:dyDescent="0.25">
      <c r="A2971" s="49" t="str">
        <f t="shared" si="46"/>
        <v>41852KernN/A_5Dually Enrolled</v>
      </c>
      <c r="B2971" s="7">
        <v>41852</v>
      </c>
      <c r="C2971">
        <v>5</v>
      </c>
      <c r="D2971" t="s">
        <v>11</v>
      </c>
      <c r="E2971">
        <v>1.0905841000000001</v>
      </c>
      <c r="F2971">
        <v>1.0620763</v>
      </c>
      <c r="G2971" t="s">
        <v>33</v>
      </c>
      <c r="H2971" s="49">
        <v>420.92599999999999</v>
      </c>
      <c r="I2971" s="49">
        <v>2021.049</v>
      </c>
      <c r="J2971">
        <v>80</v>
      </c>
      <c r="M2971">
        <v>5.0095899999999999E-2</v>
      </c>
      <c r="N2971" s="49">
        <v>2.85078E-2</v>
      </c>
      <c r="O2971" s="49">
        <v>-3.5614949999999999E-2</v>
      </c>
      <c r="P2971" s="49">
        <v>1.9569700000000002E-3</v>
      </c>
      <c r="Q2971" s="49">
        <v>2.85078E-2</v>
      </c>
      <c r="R2971" s="49">
        <v>5.5058629999999997E-2</v>
      </c>
      <c r="S2971" s="49">
        <v>9.2630550000000006E-2</v>
      </c>
      <c r="T2971" s="49" t="s">
        <v>92</v>
      </c>
    </row>
    <row r="2972" spans="1:20" x14ac:dyDescent="0.25">
      <c r="A2972" s="49" t="str">
        <f t="shared" si="46"/>
        <v>41852KernN/A_11Dually Enrolled</v>
      </c>
      <c r="B2972" s="7">
        <v>41852</v>
      </c>
      <c r="C2972">
        <v>11</v>
      </c>
      <c r="D2972" t="s">
        <v>11</v>
      </c>
      <c r="E2972">
        <v>1.6891271000000001</v>
      </c>
      <c r="F2972">
        <v>1.7289266999999999</v>
      </c>
      <c r="G2972" t="s">
        <v>33</v>
      </c>
      <c r="H2972" s="49">
        <v>420.92599999999999</v>
      </c>
      <c r="I2972" s="49">
        <v>2021.049</v>
      </c>
      <c r="J2972">
        <v>95.5</v>
      </c>
      <c r="M2972">
        <v>7.6027999999999998E-2</v>
      </c>
      <c r="N2972" s="49">
        <v>-3.9799599999999997E-2</v>
      </c>
      <c r="O2972" s="49">
        <v>-0.13711544000000001</v>
      </c>
      <c r="P2972" s="49">
        <v>-8.0094440000000003E-2</v>
      </c>
      <c r="Q2972" s="49">
        <v>-3.9799599999999997E-2</v>
      </c>
      <c r="R2972" s="49">
        <v>4.9523999999999998E-4</v>
      </c>
      <c r="S2972" s="49">
        <v>5.7516240000000003E-2</v>
      </c>
      <c r="T2972" s="49" t="s">
        <v>92</v>
      </c>
    </row>
    <row r="2973" spans="1:20" x14ac:dyDescent="0.25">
      <c r="A2973" s="49" t="str">
        <f t="shared" si="46"/>
        <v>41852KernN/A_10Dually Enrolled</v>
      </c>
      <c r="B2973" s="7">
        <v>41852</v>
      </c>
      <c r="C2973">
        <v>10</v>
      </c>
      <c r="D2973" t="s">
        <v>11</v>
      </c>
      <c r="E2973">
        <v>1.4278770999999999</v>
      </c>
      <c r="F2973">
        <v>1.4571141000000001</v>
      </c>
      <c r="G2973" t="s">
        <v>33</v>
      </c>
      <c r="H2973" s="49">
        <v>420.92599999999999</v>
      </c>
      <c r="I2973" s="49">
        <v>2021.049</v>
      </c>
      <c r="J2973">
        <v>92</v>
      </c>
      <c r="M2973">
        <v>6.55945E-2</v>
      </c>
      <c r="N2973" s="49">
        <v>-2.9236999999999999E-2</v>
      </c>
      <c r="O2973" s="49">
        <v>-0.11319796</v>
      </c>
      <c r="P2973" s="49">
        <v>-6.4002089999999998E-2</v>
      </c>
      <c r="Q2973" s="49">
        <v>-2.9236999999999999E-2</v>
      </c>
      <c r="R2973" s="49">
        <v>5.5280800000000003E-3</v>
      </c>
      <c r="S2973" s="49">
        <v>5.4723960000000002E-2</v>
      </c>
      <c r="T2973" s="49" t="s">
        <v>92</v>
      </c>
    </row>
    <row r="2974" spans="1:20" x14ac:dyDescent="0.25">
      <c r="A2974" s="49" t="str">
        <f t="shared" si="46"/>
        <v>41852KernN/A_12Dually Enrolled</v>
      </c>
      <c r="B2974" s="7">
        <v>41852</v>
      </c>
      <c r="C2974">
        <v>12</v>
      </c>
      <c r="D2974" t="s">
        <v>11</v>
      </c>
      <c r="E2974">
        <v>2.0533250000000001</v>
      </c>
      <c r="F2974">
        <v>1.9653716999999999</v>
      </c>
      <c r="G2974" t="s">
        <v>33</v>
      </c>
      <c r="H2974" s="49">
        <v>420.92599999999999</v>
      </c>
      <c r="I2974" s="49">
        <v>2021.049</v>
      </c>
      <c r="J2974">
        <v>98.5</v>
      </c>
      <c r="M2974">
        <v>8.0784400000000006E-2</v>
      </c>
      <c r="N2974" s="49">
        <v>8.7953299999999998E-2</v>
      </c>
      <c r="O2974" s="49">
        <v>-1.5450729999999999E-2</v>
      </c>
      <c r="P2974" s="49">
        <v>4.5137570000000002E-2</v>
      </c>
      <c r="Q2974" s="49">
        <v>8.7953299999999998E-2</v>
      </c>
      <c r="R2974" s="49">
        <v>0.13076903000000001</v>
      </c>
      <c r="S2974" s="49">
        <v>0.19135732999999999</v>
      </c>
      <c r="T2974" s="49" t="s">
        <v>92</v>
      </c>
    </row>
    <row r="2975" spans="1:20" x14ac:dyDescent="0.25">
      <c r="A2975" s="49" t="str">
        <f t="shared" si="46"/>
        <v>41852KernN/A_2Dually Enrolled</v>
      </c>
      <c r="B2975" s="7">
        <v>41852</v>
      </c>
      <c r="C2975">
        <v>2</v>
      </c>
      <c r="D2975" t="s">
        <v>11</v>
      </c>
      <c r="E2975">
        <v>1.5361438000000001</v>
      </c>
      <c r="F2975">
        <v>1.5511128000000001</v>
      </c>
      <c r="G2975" t="s">
        <v>33</v>
      </c>
      <c r="H2975" s="49">
        <v>420.92599999999999</v>
      </c>
      <c r="I2975" s="49">
        <v>2021.049</v>
      </c>
      <c r="J2975">
        <v>87</v>
      </c>
      <c r="M2975">
        <v>7.14114E-2</v>
      </c>
      <c r="N2975" s="49">
        <v>-1.4969E-2</v>
      </c>
      <c r="O2975" s="49">
        <v>-0.10637559000000001</v>
      </c>
      <c r="P2975" s="49">
        <v>-5.2817040000000003E-2</v>
      </c>
      <c r="Q2975" s="49">
        <v>-1.4969E-2</v>
      </c>
      <c r="R2975" s="49">
        <v>2.287904E-2</v>
      </c>
      <c r="S2975" s="49">
        <v>7.643759E-2</v>
      </c>
      <c r="T2975" s="49" t="s">
        <v>92</v>
      </c>
    </row>
    <row r="2976" spans="1:20" x14ac:dyDescent="0.25">
      <c r="A2976" s="49" t="str">
        <f t="shared" si="46"/>
        <v>41852KernN/A_21Dually Enrolled</v>
      </c>
      <c r="B2976" s="7">
        <v>41852</v>
      </c>
      <c r="C2976">
        <v>21</v>
      </c>
      <c r="D2976" t="s">
        <v>11</v>
      </c>
      <c r="E2976">
        <v>3.1252385999999999</v>
      </c>
      <c r="F2976">
        <v>3.3167532999999998</v>
      </c>
      <c r="G2976" t="s">
        <v>33</v>
      </c>
      <c r="H2976" s="49">
        <v>420.92599999999999</v>
      </c>
      <c r="I2976" s="49">
        <v>2021.049</v>
      </c>
      <c r="J2976">
        <v>100</v>
      </c>
      <c r="M2976">
        <v>0.1022959</v>
      </c>
      <c r="N2976" s="49">
        <v>-0.19151470000000001</v>
      </c>
      <c r="O2976" s="49">
        <v>-0.32245344999999997</v>
      </c>
      <c r="P2976" s="49">
        <v>-0.24573153</v>
      </c>
      <c r="Q2976" s="49">
        <v>-0.19151470000000001</v>
      </c>
      <c r="R2976" s="49">
        <v>-0.13729786999999999</v>
      </c>
      <c r="S2976" s="49">
        <v>-6.0575950000000003E-2</v>
      </c>
      <c r="T2976" s="49" t="s">
        <v>92</v>
      </c>
    </row>
    <row r="2977" spans="1:20" x14ac:dyDescent="0.25">
      <c r="A2977" s="49" t="str">
        <f t="shared" si="46"/>
        <v>41852KernN/A_24Dually Enrolled</v>
      </c>
      <c r="B2977" s="7">
        <v>41852</v>
      </c>
      <c r="C2977">
        <v>24</v>
      </c>
      <c r="D2977" t="s">
        <v>11</v>
      </c>
      <c r="E2977">
        <v>1.9812919</v>
      </c>
      <c r="F2977">
        <v>2.1145320000000001</v>
      </c>
      <c r="G2977" t="s">
        <v>33</v>
      </c>
      <c r="H2977" s="49">
        <v>420.92599999999999</v>
      </c>
      <c r="I2977" s="49">
        <v>2021.049</v>
      </c>
      <c r="J2977">
        <v>90</v>
      </c>
      <c r="M2977">
        <v>8.49409E-2</v>
      </c>
      <c r="N2977" s="49">
        <v>-0.1332401</v>
      </c>
      <c r="O2977" s="49">
        <v>-0.24196445</v>
      </c>
      <c r="P2977" s="49">
        <v>-0.17825878000000001</v>
      </c>
      <c r="Q2977" s="49">
        <v>-0.1332401</v>
      </c>
      <c r="R2977" s="49">
        <v>-8.8221419999999995E-2</v>
      </c>
      <c r="S2977" s="49">
        <v>-2.4515749999999999E-2</v>
      </c>
      <c r="T2977" s="49" t="s">
        <v>92</v>
      </c>
    </row>
    <row r="2978" spans="1:20" x14ac:dyDescent="0.25">
      <c r="A2978" s="49" t="str">
        <f t="shared" si="46"/>
        <v>41850North Coast and North Bay1_7Dually Enrolled</v>
      </c>
      <c r="B2978" s="7">
        <v>41850</v>
      </c>
      <c r="C2978">
        <v>7</v>
      </c>
      <c r="D2978" t="s">
        <v>47</v>
      </c>
      <c r="E2978">
        <v>0.53010875999999996</v>
      </c>
      <c r="F2978">
        <v>0.55577105999999998</v>
      </c>
      <c r="G2978">
        <v>1</v>
      </c>
      <c r="H2978">
        <v>245.708</v>
      </c>
      <c r="I2978" s="49">
        <v>2215.4</v>
      </c>
      <c r="J2978">
        <v>57.281120000000001</v>
      </c>
      <c r="M2978">
        <v>4.8264399999999999E-2</v>
      </c>
      <c r="N2978" s="49">
        <v>-2.5662299999999999E-2</v>
      </c>
      <c r="O2978" s="49">
        <v>-8.7440729999999994E-2</v>
      </c>
      <c r="P2978" s="49">
        <v>-5.1242429999999999E-2</v>
      </c>
      <c r="Q2978" s="49">
        <v>-2.5662299999999999E-2</v>
      </c>
      <c r="R2978" s="49">
        <v>-8.2169999999999994E-5</v>
      </c>
      <c r="S2978" s="49">
        <v>3.6116130000000003E-2</v>
      </c>
      <c r="T2978" s="49" t="s">
        <v>92</v>
      </c>
    </row>
    <row r="2979" spans="1:20" x14ac:dyDescent="0.25">
      <c r="A2979" s="49" t="str">
        <f t="shared" si="46"/>
        <v>41850North Coast and North Bay1_4Dually Enrolled</v>
      </c>
      <c r="B2979" s="7">
        <v>41850</v>
      </c>
      <c r="C2979">
        <v>4</v>
      </c>
      <c r="D2979" t="s">
        <v>47</v>
      </c>
      <c r="E2979">
        <v>0.39652886999999998</v>
      </c>
      <c r="F2979">
        <v>0.41473020999999999</v>
      </c>
      <c r="G2979">
        <v>1</v>
      </c>
      <c r="H2979">
        <v>245.708</v>
      </c>
      <c r="I2979" s="49">
        <v>2215.4</v>
      </c>
      <c r="J2979">
        <v>58.513210000000001</v>
      </c>
      <c r="M2979">
        <v>3.0411199999999999E-2</v>
      </c>
      <c r="N2979" s="49">
        <v>-1.820134E-2</v>
      </c>
      <c r="O2979" s="49">
        <v>-5.712768E-2</v>
      </c>
      <c r="P2979" s="49">
        <v>-3.4319280000000001E-2</v>
      </c>
      <c r="Q2979" s="49">
        <v>-1.820134E-2</v>
      </c>
      <c r="R2979" s="49">
        <v>-2.0834E-3</v>
      </c>
      <c r="S2979" s="49">
        <v>2.0725E-2</v>
      </c>
      <c r="T2979" s="49" t="s">
        <v>92</v>
      </c>
    </row>
    <row r="2980" spans="1:20" x14ac:dyDescent="0.25">
      <c r="A2980" s="49" t="str">
        <f t="shared" si="46"/>
        <v>41850North Coast and North Bay1_3Dually Enrolled</v>
      </c>
      <c r="B2980" s="7">
        <v>41850</v>
      </c>
      <c r="C2980">
        <v>3</v>
      </c>
      <c r="D2980" t="s">
        <v>47</v>
      </c>
      <c r="E2980">
        <v>0.41381082000000002</v>
      </c>
      <c r="F2980">
        <v>0.43698638000000001</v>
      </c>
      <c r="G2980">
        <v>1</v>
      </c>
      <c r="H2980">
        <v>245.708</v>
      </c>
      <c r="I2980" s="49">
        <v>2215.4</v>
      </c>
      <c r="J2980">
        <v>58.747239999999998</v>
      </c>
      <c r="M2980">
        <v>3.6191099999999997E-2</v>
      </c>
      <c r="N2980" s="49">
        <v>-2.3175560000000001E-2</v>
      </c>
      <c r="O2980" s="49">
        <v>-6.950017E-2</v>
      </c>
      <c r="P2980" s="49">
        <v>-4.235684E-2</v>
      </c>
      <c r="Q2980" s="49">
        <v>-2.3175560000000001E-2</v>
      </c>
      <c r="R2980" s="49">
        <v>-3.9942800000000002E-3</v>
      </c>
      <c r="S2980" s="49">
        <v>2.3149050000000001E-2</v>
      </c>
      <c r="T2980" s="49" t="s">
        <v>92</v>
      </c>
    </row>
    <row r="2981" spans="1:20" x14ac:dyDescent="0.25">
      <c r="A2981" s="49" t="str">
        <f t="shared" si="46"/>
        <v>41850North Coast and North Bay1_1Dually Enrolled</v>
      </c>
      <c r="B2981" s="7">
        <v>41850</v>
      </c>
      <c r="C2981">
        <v>1</v>
      </c>
      <c r="D2981" t="s">
        <v>47</v>
      </c>
      <c r="E2981">
        <v>0.48107886999999999</v>
      </c>
      <c r="F2981">
        <v>0.54672043000000003</v>
      </c>
      <c r="G2981">
        <v>1</v>
      </c>
      <c r="H2981">
        <v>245.708</v>
      </c>
      <c r="I2981" s="49">
        <v>2215.4</v>
      </c>
      <c r="J2981">
        <v>60.716239999999999</v>
      </c>
      <c r="M2981">
        <v>4.5815700000000001E-2</v>
      </c>
      <c r="N2981" s="49">
        <v>-6.5641560000000002E-2</v>
      </c>
      <c r="O2981" s="49">
        <v>-0.12428566000000001</v>
      </c>
      <c r="P2981" s="49">
        <v>-8.9923879999999998E-2</v>
      </c>
      <c r="Q2981" s="49">
        <v>-6.5641560000000002E-2</v>
      </c>
      <c r="R2981" s="49">
        <v>-4.1359239999999999E-2</v>
      </c>
      <c r="S2981" s="49">
        <v>-6.9974599999999996E-3</v>
      </c>
      <c r="T2981" s="49" t="s">
        <v>92</v>
      </c>
    </row>
    <row r="2982" spans="1:20" x14ac:dyDescent="0.25">
      <c r="A2982" s="49" t="str">
        <f t="shared" si="46"/>
        <v>41850North Coast and North Bay1_6Dually Enrolled</v>
      </c>
      <c r="B2982" s="7">
        <v>41850</v>
      </c>
      <c r="C2982">
        <v>6</v>
      </c>
      <c r="D2982" t="s">
        <v>47</v>
      </c>
      <c r="E2982">
        <v>0.42802731999999999</v>
      </c>
      <c r="F2982">
        <v>0.48243956999999998</v>
      </c>
      <c r="G2982">
        <v>1</v>
      </c>
      <c r="H2982">
        <v>245.708</v>
      </c>
      <c r="I2982" s="49">
        <v>2215.4</v>
      </c>
      <c r="J2982">
        <v>57.025469999999999</v>
      </c>
      <c r="M2982">
        <v>3.7480199999999998E-2</v>
      </c>
      <c r="N2982" s="49">
        <v>-5.4412250000000002E-2</v>
      </c>
      <c r="O2982" s="49">
        <v>-0.10238691</v>
      </c>
      <c r="P2982" s="49">
        <v>-7.4276759999999997E-2</v>
      </c>
      <c r="Q2982" s="49">
        <v>-5.4412250000000002E-2</v>
      </c>
      <c r="R2982" s="49">
        <v>-3.454774E-2</v>
      </c>
      <c r="S2982" s="49">
        <v>-6.43759E-3</v>
      </c>
      <c r="T2982" s="49" t="s">
        <v>92</v>
      </c>
    </row>
    <row r="2983" spans="1:20" x14ac:dyDescent="0.25">
      <c r="A2983" s="49" t="str">
        <f t="shared" si="46"/>
        <v>41850North Coast and North Bay1_8Dually Enrolled</v>
      </c>
      <c r="B2983" s="7">
        <v>41850</v>
      </c>
      <c r="C2983">
        <v>8</v>
      </c>
      <c r="D2983" t="s">
        <v>47</v>
      </c>
      <c r="E2983">
        <v>0.60877835000000002</v>
      </c>
      <c r="F2983">
        <v>0.63382638000000002</v>
      </c>
      <c r="G2983">
        <v>1</v>
      </c>
      <c r="H2983">
        <v>245.708</v>
      </c>
      <c r="I2983" s="49">
        <v>2215.4</v>
      </c>
      <c r="J2983">
        <v>58.513210000000001</v>
      </c>
      <c r="M2983">
        <v>5.3077199999999998E-2</v>
      </c>
      <c r="N2983" s="49">
        <v>-2.5048029999999999E-2</v>
      </c>
      <c r="O2983" s="49">
        <v>-9.2986849999999996E-2</v>
      </c>
      <c r="P2983" s="49">
        <v>-5.3178950000000003E-2</v>
      </c>
      <c r="Q2983" s="49">
        <v>-2.5048029999999999E-2</v>
      </c>
      <c r="R2983" s="49">
        <v>3.08289E-3</v>
      </c>
      <c r="S2983" s="49">
        <v>4.2890789999999998E-2</v>
      </c>
      <c r="T2983" s="49" t="s">
        <v>92</v>
      </c>
    </row>
    <row r="2984" spans="1:20" x14ac:dyDescent="0.25">
      <c r="A2984" s="49" t="str">
        <f t="shared" si="46"/>
        <v>41850North Coast and North Bay1_10Dually Enrolled</v>
      </c>
      <c r="B2984" s="7">
        <v>41850</v>
      </c>
      <c r="C2984">
        <v>10</v>
      </c>
      <c r="D2984" t="s">
        <v>47</v>
      </c>
      <c r="E2984">
        <v>0.62751133999999997</v>
      </c>
      <c r="F2984">
        <v>0.64192084999999999</v>
      </c>
      <c r="G2984">
        <v>1</v>
      </c>
      <c r="H2984">
        <v>245.708</v>
      </c>
      <c r="I2984" s="49">
        <v>2215.4</v>
      </c>
      <c r="J2984">
        <v>63.478369999999998</v>
      </c>
      <c r="M2984">
        <v>5.6138100000000003E-2</v>
      </c>
      <c r="N2984" s="49">
        <v>-1.440951E-2</v>
      </c>
      <c r="O2984" s="49">
        <v>-8.6266280000000001E-2</v>
      </c>
      <c r="P2984" s="49">
        <v>-4.4162699999999999E-2</v>
      </c>
      <c r="Q2984" s="49">
        <v>-1.440951E-2</v>
      </c>
      <c r="R2984" s="49">
        <v>1.534368E-2</v>
      </c>
      <c r="S2984" s="49">
        <v>5.744726E-2</v>
      </c>
      <c r="T2984" s="49" t="s">
        <v>92</v>
      </c>
    </row>
    <row r="2985" spans="1:20" x14ac:dyDescent="0.25">
      <c r="A2985" s="49" t="str">
        <f t="shared" si="46"/>
        <v>41850North Coast and North Bay1_23Dually Enrolled</v>
      </c>
      <c r="B2985" s="7">
        <v>41850</v>
      </c>
      <c r="C2985">
        <v>23</v>
      </c>
      <c r="D2985" t="s">
        <v>47</v>
      </c>
      <c r="E2985">
        <v>0.78971597999999998</v>
      </c>
      <c r="F2985">
        <v>0.78504808999999998</v>
      </c>
      <c r="G2985">
        <v>1</v>
      </c>
      <c r="H2985" s="49">
        <v>245.708</v>
      </c>
      <c r="I2985" s="49">
        <v>2215.4</v>
      </c>
      <c r="J2985">
        <v>61.702060000000003</v>
      </c>
      <c r="M2985">
        <v>7.1086700000000003E-2</v>
      </c>
      <c r="N2985" s="49">
        <v>4.6678900000000001E-3</v>
      </c>
      <c r="O2985" s="49">
        <v>-8.6323090000000005E-2</v>
      </c>
      <c r="P2985" s="49">
        <v>-3.3008059999999999E-2</v>
      </c>
      <c r="Q2985" s="49">
        <v>4.6678900000000001E-3</v>
      </c>
      <c r="R2985" s="49">
        <v>4.2343840000000001E-2</v>
      </c>
      <c r="S2985" s="49">
        <v>9.5658869999999993E-2</v>
      </c>
      <c r="T2985" s="49" t="s">
        <v>92</v>
      </c>
    </row>
    <row r="2986" spans="1:20" x14ac:dyDescent="0.25">
      <c r="A2986" s="49" t="str">
        <f t="shared" si="46"/>
        <v>41850North Coast and North Bay1_15Dually Enrolled</v>
      </c>
      <c r="B2986" s="7">
        <v>41850</v>
      </c>
      <c r="C2986">
        <v>15</v>
      </c>
      <c r="D2986" t="s">
        <v>47</v>
      </c>
      <c r="E2986">
        <v>0.92967217000000002</v>
      </c>
      <c r="F2986">
        <v>0.77841786999999996</v>
      </c>
      <c r="G2986">
        <v>1</v>
      </c>
      <c r="H2986" s="49">
        <v>245.708</v>
      </c>
      <c r="I2986" s="49">
        <v>2215.4</v>
      </c>
      <c r="J2986">
        <v>86.776790000000005</v>
      </c>
      <c r="M2986">
        <v>0.1073655</v>
      </c>
      <c r="N2986" s="49">
        <v>0.15125430000000001</v>
      </c>
      <c r="O2986" s="49">
        <v>1.382646E-2</v>
      </c>
      <c r="P2986" s="49">
        <v>9.4350589999999998E-2</v>
      </c>
      <c r="Q2986" s="49">
        <v>0.15125430000000001</v>
      </c>
      <c r="R2986" s="49">
        <v>0.20815802</v>
      </c>
      <c r="S2986" s="49">
        <v>0.28868213999999998</v>
      </c>
      <c r="T2986" s="49" t="s">
        <v>92</v>
      </c>
    </row>
    <row r="2987" spans="1:20" x14ac:dyDescent="0.25">
      <c r="A2987" s="49" t="str">
        <f t="shared" si="46"/>
        <v>41850North Coast and North Bay1_12Dually Enrolled</v>
      </c>
      <c r="B2987" s="7">
        <v>41850</v>
      </c>
      <c r="C2987">
        <v>12</v>
      </c>
      <c r="D2987" t="s">
        <v>47</v>
      </c>
      <c r="E2987">
        <v>0.68864844999999997</v>
      </c>
      <c r="F2987">
        <v>0.71843362</v>
      </c>
      <c r="G2987">
        <v>1</v>
      </c>
      <c r="H2987" s="49">
        <v>245.708</v>
      </c>
      <c r="I2987" s="49">
        <v>2215.4</v>
      </c>
      <c r="J2987">
        <v>73.981020000000001</v>
      </c>
      <c r="M2987">
        <v>7.80579E-2</v>
      </c>
      <c r="N2987" s="49">
        <v>-2.978517E-2</v>
      </c>
      <c r="O2987" s="49">
        <v>-0.12969928</v>
      </c>
      <c r="P2987" s="49">
        <v>-7.1155860000000001E-2</v>
      </c>
      <c r="Q2987" s="49">
        <v>-2.978517E-2</v>
      </c>
      <c r="R2987" s="49">
        <v>1.158552E-2</v>
      </c>
      <c r="S2987" s="49">
        <v>7.0128940000000001E-2</v>
      </c>
      <c r="T2987" s="49" t="s">
        <v>92</v>
      </c>
    </row>
    <row r="2988" spans="1:20" x14ac:dyDescent="0.25">
      <c r="A2988" s="49" t="str">
        <f t="shared" si="46"/>
        <v>41850North Coast and North Bay1_2Dually Enrolled</v>
      </c>
      <c r="B2988" s="7">
        <v>41850</v>
      </c>
      <c r="C2988">
        <v>2</v>
      </c>
      <c r="D2988" t="s">
        <v>47</v>
      </c>
      <c r="E2988">
        <v>0.44822887</v>
      </c>
      <c r="F2988">
        <v>0.46742681000000003</v>
      </c>
      <c r="G2988">
        <v>1</v>
      </c>
      <c r="H2988" s="49">
        <v>245.708</v>
      </c>
      <c r="I2988" s="49">
        <v>2215.4</v>
      </c>
      <c r="J2988">
        <v>59.735939999999999</v>
      </c>
      <c r="M2988">
        <v>4.2252400000000002E-2</v>
      </c>
      <c r="N2988" s="49">
        <v>-1.919794E-2</v>
      </c>
      <c r="O2988" s="49">
        <v>-7.3281009999999994E-2</v>
      </c>
      <c r="P2988" s="49">
        <v>-4.1591709999999997E-2</v>
      </c>
      <c r="Q2988" s="49">
        <v>-1.919794E-2</v>
      </c>
      <c r="R2988" s="49">
        <v>3.1958300000000002E-3</v>
      </c>
      <c r="S2988" s="49">
        <v>3.488513E-2</v>
      </c>
      <c r="T2988" s="49" t="s">
        <v>92</v>
      </c>
    </row>
    <row r="2989" spans="1:20" x14ac:dyDescent="0.25">
      <c r="A2989" s="49" t="str">
        <f t="shared" si="46"/>
        <v>41850North Coast and North Bay1_21Dually Enrolled</v>
      </c>
      <c r="B2989" s="7">
        <v>41850</v>
      </c>
      <c r="C2989">
        <v>21</v>
      </c>
      <c r="D2989" t="s">
        <v>47</v>
      </c>
      <c r="E2989">
        <v>1.1225004999999999</v>
      </c>
      <c r="F2989">
        <v>1.0180621000000001</v>
      </c>
      <c r="G2989">
        <v>1</v>
      </c>
      <c r="H2989" s="49">
        <v>245.708</v>
      </c>
      <c r="I2989" s="49">
        <v>2215.4</v>
      </c>
      <c r="J2989">
        <v>68.163380000000004</v>
      </c>
      <c r="M2989">
        <v>9.5218499999999998E-2</v>
      </c>
      <c r="N2989" s="49">
        <v>0.1044384</v>
      </c>
      <c r="O2989" s="49">
        <v>-1.744128E-2</v>
      </c>
      <c r="P2989" s="49">
        <v>5.3972590000000001E-2</v>
      </c>
      <c r="Q2989" s="49">
        <v>0.1044384</v>
      </c>
      <c r="R2989" s="49">
        <v>0.15490419999999999</v>
      </c>
      <c r="S2989" s="49">
        <v>0.22631808</v>
      </c>
      <c r="T2989" s="49" t="s">
        <v>92</v>
      </c>
    </row>
    <row r="2990" spans="1:20" x14ac:dyDescent="0.25">
      <c r="A2990" s="49" t="str">
        <f t="shared" si="46"/>
        <v>41850North Coast and North Bay1_16Dually Enrolled</v>
      </c>
      <c r="B2990" s="7">
        <v>41850</v>
      </c>
      <c r="C2990">
        <v>16</v>
      </c>
      <c r="D2990" t="s">
        <v>47</v>
      </c>
      <c r="E2990">
        <v>1.0936246999999999</v>
      </c>
      <c r="F2990">
        <v>0.93167829999999996</v>
      </c>
      <c r="G2990">
        <v>1</v>
      </c>
      <c r="H2990" s="49">
        <v>245.708</v>
      </c>
      <c r="I2990" s="49">
        <v>2215.4</v>
      </c>
      <c r="J2990">
        <v>87.763570000000001</v>
      </c>
      <c r="M2990">
        <v>0.12854019999999999</v>
      </c>
      <c r="N2990" s="49">
        <v>0.16194639999999999</v>
      </c>
      <c r="O2990" s="49">
        <v>-2.5850600000000001E-3</v>
      </c>
      <c r="P2990" s="49">
        <v>9.3820089999999995E-2</v>
      </c>
      <c r="Q2990" s="49">
        <v>0.16194639999999999</v>
      </c>
      <c r="R2990" s="49">
        <v>0.23007271000000001</v>
      </c>
      <c r="S2990" s="49">
        <v>0.32647786000000001</v>
      </c>
      <c r="T2990" s="49" t="s">
        <v>92</v>
      </c>
    </row>
    <row r="2991" spans="1:20" x14ac:dyDescent="0.25">
      <c r="A2991" s="49" t="str">
        <f t="shared" si="46"/>
        <v>41850North Coast and North Bay1_18Dually Enrolled</v>
      </c>
      <c r="B2991" s="7">
        <v>41850</v>
      </c>
      <c r="C2991">
        <v>18</v>
      </c>
      <c r="D2991" t="s">
        <v>47</v>
      </c>
      <c r="E2991">
        <v>1.3802196</v>
      </c>
      <c r="F2991">
        <v>1.1218404</v>
      </c>
      <c r="G2991">
        <v>1</v>
      </c>
      <c r="H2991" s="49">
        <v>245.708</v>
      </c>
      <c r="I2991" s="49">
        <v>2215.4</v>
      </c>
      <c r="J2991">
        <v>83.662180000000006</v>
      </c>
      <c r="M2991">
        <v>0.13556599999999999</v>
      </c>
      <c r="N2991" s="49">
        <v>0.25837919999999998</v>
      </c>
      <c r="O2991" s="49">
        <v>8.4854719999999995E-2</v>
      </c>
      <c r="P2991" s="49">
        <v>0.18652922</v>
      </c>
      <c r="Q2991" s="49">
        <v>0.25837919999999998</v>
      </c>
      <c r="R2991" s="49">
        <v>0.33022918000000001</v>
      </c>
      <c r="S2991" s="49">
        <v>0.43190368000000001</v>
      </c>
      <c r="T2991" s="49" t="s">
        <v>92</v>
      </c>
    </row>
    <row r="2992" spans="1:20" x14ac:dyDescent="0.25">
      <c r="A2992" s="49" t="str">
        <f t="shared" si="46"/>
        <v>41850North Coast and North Bay1_17Dually Enrolled</v>
      </c>
      <c r="B2992" s="7">
        <v>41850</v>
      </c>
      <c r="C2992">
        <v>17</v>
      </c>
      <c r="D2992" t="s">
        <v>47</v>
      </c>
      <c r="E2992">
        <v>1.3454325</v>
      </c>
      <c r="F2992">
        <v>1.1079545</v>
      </c>
      <c r="G2992">
        <v>1</v>
      </c>
      <c r="H2992" s="49">
        <v>245.708</v>
      </c>
      <c r="I2992" s="49">
        <v>2215.4</v>
      </c>
      <c r="J2992">
        <v>86.467569999999995</v>
      </c>
      <c r="M2992">
        <v>0.13936119999999999</v>
      </c>
      <c r="N2992" s="49">
        <v>0.23747799999999999</v>
      </c>
      <c r="O2992" s="49">
        <v>5.9095660000000001E-2</v>
      </c>
      <c r="P2992" s="49">
        <v>0.16361655999999999</v>
      </c>
      <c r="Q2992" s="49">
        <v>0.23747799999999999</v>
      </c>
      <c r="R2992" s="49">
        <v>0.31133944000000002</v>
      </c>
      <c r="S2992" s="49">
        <v>0.41586033999999999</v>
      </c>
      <c r="T2992" s="49" t="s">
        <v>92</v>
      </c>
    </row>
    <row r="2993" spans="1:20" x14ac:dyDescent="0.25">
      <c r="A2993" s="49" t="str">
        <f t="shared" si="46"/>
        <v>41850North Coast and North Bay1_11Dually Enrolled</v>
      </c>
      <c r="B2993" s="7">
        <v>41850</v>
      </c>
      <c r="C2993">
        <v>11</v>
      </c>
      <c r="D2993" t="s">
        <v>47</v>
      </c>
      <c r="E2993">
        <v>0.67196392000000005</v>
      </c>
      <c r="F2993">
        <v>0.66626850999999998</v>
      </c>
      <c r="G2993">
        <v>1</v>
      </c>
      <c r="H2993" s="49">
        <v>245.708</v>
      </c>
      <c r="I2993" s="49">
        <v>2215.4</v>
      </c>
      <c r="J2993">
        <v>68.474530000000001</v>
      </c>
      <c r="M2993">
        <v>7.2349300000000005E-2</v>
      </c>
      <c r="N2993" s="49">
        <v>5.6954099999999997E-3</v>
      </c>
      <c r="O2993" s="49">
        <v>-8.691169E-2</v>
      </c>
      <c r="P2993" s="49">
        <v>-3.264972E-2</v>
      </c>
      <c r="Q2993" s="49">
        <v>5.6954099999999997E-3</v>
      </c>
      <c r="R2993" s="49">
        <v>4.4040540000000003E-2</v>
      </c>
      <c r="S2993" s="49">
        <v>9.8302509999999996E-2</v>
      </c>
      <c r="T2993" s="49" t="s">
        <v>92</v>
      </c>
    </row>
    <row r="2994" spans="1:20" x14ac:dyDescent="0.25">
      <c r="A2994" s="49" t="str">
        <f t="shared" si="46"/>
        <v>41850North Coast and North Bay1_14Dually Enrolled</v>
      </c>
      <c r="B2994" s="7">
        <v>41850</v>
      </c>
      <c r="C2994">
        <v>14</v>
      </c>
      <c r="D2994" t="s">
        <v>47</v>
      </c>
      <c r="E2994">
        <v>0.73977835000000003</v>
      </c>
      <c r="F2994">
        <v>0.79805020999999998</v>
      </c>
      <c r="G2994">
        <v>1</v>
      </c>
      <c r="H2994" s="49">
        <v>245.708</v>
      </c>
      <c r="I2994" s="49">
        <v>2215.4</v>
      </c>
      <c r="J2994">
        <v>83.503360000000001</v>
      </c>
      <c r="M2994">
        <v>8.5797100000000001E-2</v>
      </c>
      <c r="N2994" s="49">
        <v>-5.8271860000000002E-2</v>
      </c>
      <c r="O2994" s="49">
        <v>-0.16809215</v>
      </c>
      <c r="P2994" s="49">
        <v>-0.10374432</v>
      </c>
      <c r="Q2994" s="49">
        <v>-5.8271860000000002E-2</v>
      </c>
      <c r="R2994" s="49">
        <v>-1.2799400000000001E-2</v>
      </c>
      <c r="S2994" s="49">
        <v>5.1548429999999999E-2</v>
      </c>
      <c r="T2994" s="49" t="s">
        <v>92</v>
      </c>
    </row>
    <row r="2995" spans="1:20" x14ac:dyDescent="0.25">
      <c r="A2995" s="49" t="str">
        <f t="shared" si="46"/>
        <v>41850North Coast and North Bay1_20Dually Enrolled</v>
      </c>
      <c r="B2995" s="7">
        <v>41850</v>
      </c>
      <c r="C2995">
        <v>20</v>
      </c>
      <c r="D2995" t="s">
        <v>47</v>
      </c>
      <c r="E2995">
        <v>1.3764396999999999</v>
      </c>
      <c r="F2995">
        <v>1.2126539999999999</v>
      </c>
      <c r="G2995">
        <v>1</v>
      </c>
      <c r="H2995" s="49">
        <v>245.708</v>
      </c>
      <c r="I2995" s="49">
        <v>2215.4</v>
      </c>
      <c r="J2995">
        <v>75.137919999999994</v>
      </c>
      <c r="M2995">
        <v>0.12836829999999999</v>
      </c>
      <c r="N2995" s="49">
        <v>0.16378570000000001</v>
      </c>
      <c r="O2995" s="49">
        <v>-5.2572000000000003E-4</v>
      </c>
      <c r="P2995" s="49">
        <v>9.5750500000000002E-2</v>
      </c>
      <c r="Q2995" s="49">
        <v>0.16378570000000001</v>
      </c>
      <c r="R2995" s="49">
        <v>0.2318209</v>
      </c>
      <c r="S2995" s="49">
        <v>0.32809712000000002</v>
      </c>
      <c r="T2995" s="49" t="s">
        <v>92</v>
      </c>
    </row>
    <row r="2996" spans="1:20" x14ac:dyDescent="0.25">
      <c r="A2996" s="49" t="str">
        <f t="shared" si="46"/>
        <v>41850North Coast and North Bay1_5Dually Enrolled</v>
      </c>
      <c r="B2996" s="7">
        <v>41850</v>
      </c>
      <c r="C2996">
        <v>5</v>
      </c>
      <c r="D2996" t="s">
        <v>47</v>
      </c>
      <c r="E2996">
        <v>0.41662009999999999</v>
      </c>
      <c r="F2996">
        <v>0.42686085000000001</v>
      </c>
      <c r="G2996">
        <v>1</v>
      </c>
      <c r="H2996" s="49">
        <v>245.708</v>
      </c>
      <c r="I2996" s="49">
        <v>2215.4</v>
      </c>
      <c r="J2996">
        <v>57.524509999999999</v>
      </c>
      <c r="M2996">
        <v>3.25984E-2</v>
      </c>
      <c r="N2996" s="49">
        <v>-1.024075E-2</v>
      </c>
      <c r="O2996" s="49">
        <v>-5.1966699999999998E-2</v>
      </c>
      <c r="P2996" s="49">
        <v>-2.7517900000000001E-2</v>
      </c>
      <c r="Q2996" s="49">
        <v>-1.024075E-2</v>
      </c>
      <c r="R2996" s="49">
        <v>7.0363999999999999E-3</v>
      </c>
      <c r="S2996" s="49">
        <v>3.1485199999999998E-2</v>
      </c>
      <c r="T2996" s="49" t="s">
        <v>92</v>
      </c>
    </row>
    <row r="2997" spans="1:20" x14ac:dyDescent="0.25">
      <c r="A2997" s="49" t="str">
        <f t="shared" si="46"/>
        <v>41850North Coast and North Bay1_24Dually Enrolled</v>
      </c>
      <c r="B2997" s="7">
        <v>41850</v>
      </c>
      <c r="C2997">
        <v>24</v>
      </c>
      <c r="D2997" t="s">
        <v>47</v>
      </c>
      <c r="E2997">
        <v>0.63328041000000002</v>
      </c>
      <c r="F2997">
        <v>0.59622766000000005</v>
      </c>
      <c r="G2997">
        <v>1</v>
      </c>
      <c r="H2997" s="49">
        <v>245.708</v>
      </c>
      <c r="I2997" s="49">
        <v>2215.4</v>
      </c>
      <c r="J2997">
        <v>59.969009999999997</v>
      </c>
      <c r="M2997">
        <v>5.9453699999999998E-2</v>
      </c>
      <c r="N2997" s="49">
        <v>3.7052750000000002E-2</v>
      </c>
      <c r="O2997" s="49">
        <v>-3.9047989999999998E-2</v>
      </c>
      <c r="P2997" s="49">
        <v>5.5422900000000001E-3</v>
      </c>
      <c r="Q2997" s="49">
        <v>3.7052750000000002E-2</v>
      </c>
      <c r="R2997" s="49">
        <v>6.8563209999999999E-2</v>
      </c>
      <c r="S2997" s="49">
        <v>0.11315349</v>
      </c>
      <c r="T2997" s="49" t="s">
        <v>92</v>
      </c>
    </row>
    <row r="2998" spans="1:20" x14ac:dyDescent="0.25">
      <c r="A2998" s="49" t="str">
        <f t="shared" si="46"/>
        <v>41850North Coast and North Bay1_13Dually Enrolled</v>
      </c>
      <c r="B2998" s="7">
        <v>41850</v>
      </c>
      <c r="C2998">
        <v>13</v>
      </c>
      <c r="D2998" t="s">
        <v>47</v>
      </c>
      <c r="E2998">
        <v>0.71816133999999998</v>
      </c>
      <c r="F2998">
        <v>0.73547532000000004</v>
      </c>
      <c r="G2998">
        <v>1</v>
      </c>
      <c r="H2998" s="49">
        <v>245.708</v>
      </c>
      <c r="I2998" s="49">
        <v>2215.4</v>
      </c>
      <c r="J2998">
        <v>79.253489999999999</v>
      </c>
      <c r="M2998">
        <v>8.5376099999999996E-2</v>
      </c>
      <c r="N2998" s="49">
        <v>-1.731398E-2</v>
      </c>
      <c r="O2998" s="49">
        <v>-0.12659539</v>
      </c>
      <c r="P2998" s="49">
        <v>-6.2563309999999997E-2</v>
      </c>
      <c r="Q2998" s="49">
        <v>-1.731398E-2</v>
      </c>
      <c r="R2998" s="49">
        <v>2.7935350000000001E-2</v>
      </c>
      <c r="S2998" s="49">
        <v>9.1967430000000003E-2</v>
      </c>
      <c r="T2998" s="49" t="s">
        <v>92</v>
      </c>
    </row>
    <row r="2999" spans="1:20" x14ac:dyDescent="0.25">
      <c r="A2999" s="49" t="str">
        <f t="shared" si="46"/>
        <v>41850North Coast and North Bay1_9Dually Enrolled</v>
      </c>
      <c r="B2999" s="7">
        <v>41850</v>
      </c>
      <c r="C2999">
        <v>9</v>
      </c>
      <c r="D2999" t="s">
        <v>47</v>
      </c>
      <c r="E2999">
        <v>0.64966752999999999</v>
      </c>
      <c r="F2999">
        <v>0.63453999999999999</v>
      </c>
      <c r="G2999">
        <v>1</v>
      </c>
      <c r="H2999" s="49">
        <v>245.708</v>
      </c>
      <c r="I2999" s="49">
        <v>2215.4</v>
      </c>
      <c r="J2999">
        <v>60.479340000000001</v>
      </c>
      <c r="M2999">
        <v>5.9214999999999997E-2</v>
      </c>
      <c r="N2999" s="49">
        <v>1.512753E-2</v>
      </c>
      <c r="O2999" s="49">
        <v>-6.066767E-2</v>
      </c>
      <c r="P2999" s="49">
        <v>-1.6256420000000001E-2</v>
      </c>
      <c r="Q2999" s="49">
        <v>1.512753E-2</v>
      </c>
      <c r="R2999" s="49">
        <v>4.6511480000000001E-2</v>
      </c>
      <c r="S2999" s="49">
        <v>9.0922729999999993E-2</v>
      </c>
      <c r="T2999" s="49" t="s">
        <v>92</v>
      </c>
    </row>
    <row r="3000" spans="1:20" x14ac:dyDescent="0.25">
      <c r="A3000" s="49" t="str">
        <f t="shared" si="46"/>
        <v>41850North Coast and North Bay1_22Dually Enrolled</v>
      </c>
      <c r="B3000" s="7">
        <v>41850</v>
      </c>
      <c r="C3000">
        <v>22</v>
      </c>
      <c r="D3000" t="s">
        <v>47</v>
      </c>
      <c r="E3000">
        <v>0.92732320000000001</v>
      </c>
      <c r="F3000">
        <v>0.98669744999999998</v>
      </c>
      <c r="G3000">
        <v>1</v>
      </c>
      <c r="H3000" s="49">
        <v>245.708</v>
      </c>
      <c r="I3000" s="49">
        <v>2215.4</v>
      </c>
      <c r="J3000">
        <v>63.934170000000002</v>
      </c>
      <c r="M3000">
        <v>8.4965399999999996E-2</v>
      </c>
      <c r="N3000" s="49">
        <v>-5.9374250000000003E-2</v>
      </c>
      <c r="O3000" s="49">
        <v>-0.16812995999999999</v>
      </c>
      <c r="P3000" s="49">
        <v>-0.10440591</v>
      </c>
      <c r="Q3000" s="49">
        <v>-5.9374250000000003E-2</v>
      </c>
      <c r="R3000" s="49">
        <v>-1.4342590000000001E-2</v>
      </c>
      <c r="S3000" s="49">
        <v>4.9381460000000002E-2</v>
      </c>
      <c r="T3000" s="49" t="s">
        <v>92</v>
      </c>
    </row>
    <row r="3001" spans="1:20" x14ac:dyDescent="0.25">
      <c r="A3001" s="49" t="str">
        <f t="shared" si="46"/>
        <v>41850North Coast and North Bay1_19Dually Enrolled</v>
      </c>
      <c r="B3001" s="7">
        <v>41850</v>
      </c>
      <c r="C3001">
        <v>19</v>
      </c>
      <c r="D3001" t="s">
        <v>47</v>
      </c>
      <c r="E3001">
        <v>1.3769149000000001</v>
      </c>
      <c r="F3001">
        <v>1.2710030000000001</v>
      </c>
      <c r="G3001">
        <v>1</v>
      </c>
      <c r="H3001" s="49">
        <v>245.708</v>
      </c>
      <c r="I3001" s="49">
        <v>2215.4</v>
      </c>
      <c r="J3001">
        <v>79.653769999999994</v>
      </c>
      <c r="M3001">
        <v>0.13632730000000001</v>
      </c>
      <c r="N3001" s="49">
        <v>0.1059119</v>
      </c>
      <c r="O3001" s="49">
        <v>-6.8587040000000002E-2</v>
      </c>
      <c r="P3001" s="49">
        <v>3.3658430000000003E-2</v>
      </c>
      <c r="Q3001" s="49">
        <v>0.1059119</v>
      </c>
      <c r="R3001" s="49">
        <v>0.17816536999999999</v>
      </c>
      <c r="S3001" s="49">
        <v>0.28041083999999999</v>
      </c>
      <c r="T3001" s="49" t="s">
        <v>92</v>
      </c>
    </row>
    <row r="3002" spans="1:20" x14ac:dyDescent="0.25">
      <c r="A3002" s="49" t="str">
        <f t="shared" si="46"/>
        <v>41850North Coast and North Bay2_6Dually Enrolled</v>
      </c>
      <c r="B3002" s="7">
        <v>41850</v>
      </c>
      <c r="C3002">
        <v>6</v>
      </c>
      <c r="D3002" t="s">
        <v>47</v>
      </c>
      <c r="E3002">
        <v>0.42802731999999999</v>
      </c>
      <c r="F3002">
        <v>0.48658056</v>
      </c>
      <c r="G3002">
        <v>2</v>
      </c>
      <c r="H3002" s="49">
        <v>228.589</v>
      </c>
      <c r="I3002" s="49">
        <v>2215.4</v>
      </c>
      <c r="J3002">
        <v>57.025469999999999</v>
      </c>
      <c r="M3002">
        <v>4.1224400000000001E-2</v>
      </c>
      <c r="N3002" s="49">
        <v>-5.8553239999999999E-2</v>
      </c>
      <c r="O3002" s="49">
        <v>-0.11132047</v>
      </c>
      <c r="P3002" s="49">
        <v>-8.0402169999999995E-2</v>
      </c>
      <c r="Q3002" s="49">
        <v>-5.8553239999999999E-2</v>
      </c>
      <c r="R3002" s="49">
        <v>-3.6704309999999997E-2</v>
      </c>
      <c r="S3002" s="49">
        <v>-5.7860100000000003E-3</v>
      </c>
      <c r="T3002" s="49" t="s">
        <v>92</v>
      </c>
    </row>
    <row r="3003" spans="1:20" x14ac:dyDescent="0.25">
      <c r="A3003" s="49" t="str">
        <f t="shared" si="46"/>
        <v>41850North Coast and North Bay2_9Dually Enrolled</v>
      </c>
      <c r="B3003" s="7">
        <v>41850</v>
      </c>
      <c r="C3003">
        <v>9</v>
      </c>
      <c r="D3003" t="s">
        <v>47</v>
      </c>
      <c r="E3003">
        <v>0.64966752999999999</v>
      </c>
      <c r="F3003">
        <v>0.61849536999999999</v>
      </c>
      <c r="G3003">
        <v>2</v>
      </c>
      <c r="H3003" s="49">
        <v>228.589</v>
      </c>
      <c r="I3003" s="49">
        <v>2215.4</v>
      </c>
      <c r="J3003">
        <v>60.479340000000001</v>
      </c>
      <c r="M3003">
        <v>5.8081800000000003E-2</v>
      </c>
      <c r="N3003" s="49">
        <v>3.1172160000000001E-2</v>
      </c>
      <c r="O3003" s="49">
        <v>-4.3172540000000002E-2</v>
      </c>
      <c r="P3003" s="49">
        <v>3.8881000000000001E-4</v>
      </c>
      <c r="Q3003" s="49">
        <v>3.1172160000000001E-2</v>
      </c>
      <c r="R3003" s="49">
        <v>6.1955509999999998E-2</v>
      </c>
      <c r="S3003" s="49">
        <v>0.10551686</v>
      </c>
      <c r="T3003" s="49" t="s">
        <v>92</v>
      </c>
    </row>
    <row r="3004" spans="1:20" x14ac:dyDescent="0.25">
      <c r="A3004" s="49" t="str">
        <f t="shared" si="46"/>
        <v>41850North Coast and North Bay2_18Dually Enrolled</v>
      </c>
      <c r="B3004" s="7">
        <v>41850</v>
      </c>
      <c r="C3004">
        <v>18</v>
      </c>
      <c r="D3004" t="s">
        <v>47</v>
      </c>
      <c r="E3004">
        <v>1.3802196</v>
      </c>
      <c r="F3004">
        <v>1.3322662000000001</v>
      </c>
      <c r="G3004">
        <v>2</v>
      </c>
      <c r="H3004" s="49">
        <v>228.589</v>
      </c>
      <c r="I3004" s="49">
        <v>2215.4</v>
      </c>
      <c r="J3004">
        <v>83.662180000000006</v>
      </c>
      <c r="M3004">
        <v>0.14648340000000001</v>
      </c>
      <c r="N3004" s="49">
        <v>4.79534E-2</v>
      </c>
      <c r="O3004" s="49">
        <v>-0.13954535000000001</v>
      </c>
      <c r="P3004" s="49">
        <v>-2.9682799999999999E-2</v>
      </c>
      <c r="Q3004" s="49">
        <v>4.79534E-2</v>
      </c>
      <c r="R3004" s="49">
        <v>0.1255896</v>
      </c>
      <c r="S3004" s="49">
        <v>0.23545215</v>
      </c>
      <c r="T3004" s="49" t="s">
        <v>92</v>
      </c>
    </row>
    <row r="3005" spans="1:20" x14ac:dyDescent="0.25">
      <c r="A3005" s="49" t="str">
        <f t="shared" si="46"/>
        <v>41850North Coast and North Bay2_11Dually Enrolled</v>
      </c>
      <c r="B3005" s="7">
        <v>41850</v>
      </c>
      <c r="C3005">
        <v>11</v>
      </c>
      <c r="D3005" t="s">
        <v>47</v>
      </c>
      <c r="E3005">
        <v>0.67196392000000005</v>
      </c>
      <c r="F3005">
        <v>0.67245093</v>
      </c>
      <c r="G3005">
        <v>2</v>
      </c>
      <c r="H3005" s="49">
        <v>228.589</v>
      </c>
      <c r="I3005" s="49">
        <v>2215.4</v>
      </c>
      <c r="J3005">
        <v>68.474530000000001</v>
      </c>
      <c r="M3005">
        <v>7.1586399999999994E-2</v>
      </c>
      <c r="N3005" s="49">
        <v>-4.8701000000000001E-4</v>
      </c>
      <c r="O3005" s="49">
        <v>-9.2117599999999994E-2</v>
      </c>
      <c r="P3005" s="49">
        <v>-3.8427799999999998E-2</v>
      </c>
      <c r="Q3005" s="49">
        <v>-4.8701000000000001E-4</v>
      </c>
      <c r="R3005" s="49">
        <v>3.7453779999999999E-2</v>
      </c>
      <c r="S3005" s="49">
        <v>9.1143580000000002E-2</v>
      </c>
      <c r="T3005" s="49" t="s">
        <v>92</v>
      </c>
    </row>
    <row r="3006" spans="1:20" x14ac:dyDescent="0.25">
      <c r="A3006" s="49" t="str">
        <f t="shared" si="46"/>
        <v>41850North Coast and North Bay2_15Dually Enrolled</v>
      </c>
      <c r="B3006" s="7">
        <v>41850</v>
      </c>
      <c r="C3006">
        <v>15</v>
      </c>
      <c r="D3006" t="s">
        <v>47</v>
      </c>
      <c r="E3006">
        <v>0.92967217000000002</v>
      </c>
      <c r="F3006">
        <v>0.93136204</v>
      </c>
      <c r="G3006">
        <v>2</v>
      </c>
      <c r="H3006" s="49">
        <v>228.589</v>
      </c>
      <c r="I3006" s="49">
        <v>2215.4</v>
      </c>
      <c r="J3006">
        <v>86.776790000000005</v>
      </c>
      <c r="M3006">
        <v>0.11621860000000001</v>
      </c>
      <c r="N3006" s="49">
        <v>-1.68987E-3</v>
      </c>
      <c r="O3006" s="49">
        <v>-0.15044968</v>
      </c>
      <c r="P3006" s="49">
        <v>-6.3285729999999998E-2</v>
      </c>
      <c r="Q3006" s="49">
        <v>-1.68987E-3</v>
      </c>
      <c r="R3006" s="49">
        <v>5.9905989999999999E-2</v>
      </c>
      <c r="S3006" s="49">
        <v>0.14706994000000001</v>
      </c>
      <c r="T3006" s="49" t="s">
        <v>92</v>
      </c>
    </row>
    <row r="3007" spans="1:20" x14ac:dyDescent="0.25">
      <c r="A3007" s="49" t="str">
        <f t="shared" si="46"/>
        <v>41850North Coast and North Bay2_3Dually Enrolled</v>
      </c>
      <c r="B3007" s="7">
        <v>41850</v>
      </c>
      <c r="C3007">
        <v>3</v>
      </c>
      <c r="D3007" t="s">
        <v>47</v>
      </c>
      <c r="E3007">
        <v>0.41381082000000002</v>
      </c>
      <c r="F3007">
        <v>0.47079722000000002</v>
      </c>
      <c r="G3007">
        <v>2</v>
      </c>
      <c r="H3007" s="49">
        <v>228.589</v>
      </c>
      <c r="I3007" s="49">
        <v>2215.4</v>
      </c>
      <c r="J3007">
        <v>58.747239999999998</v>
      </c>
      <c r="M3007">
        <v>4.4743100000000001E-2</v>
      </c>
      <c r="N3007" s="49">
        <v>-5.69864E-2</v>
      </c>
      <c r="O3007" s="49">
        <v>-0.11425757</v>
      </c>
      <c r="P3007" s="49">
        <v>-8.0700240000000006E-2</v>
      </c>
      <c r="Q3007" s="49">
        <v>-5.69864E-2</v>
      </c>
      <c r="R3007" s="49">
        <v>-3.327256E-2</v>
      </c>
      <c r="S3007" s="49">
        <v>2.8477E-4</v>
      </c>
      <c r="T3007" s="49" t="s">
        <v>92</v>
      </c>
    </row>
    <row r="3008" spans="1:20" x14ac:dyDescent="0.25">
      <c r="A3008" s="49" t="str">
        <f t="shared" si="46"/>
        <v>41850North Coast and North Bay2_21Dually Enrolled</v>
      </c>
      <c r="B3008" s="7">
        <v>41850</v>
      </c>
      <c r="C3008">
        <v>21</v>
      </c>
      <c r="D3008" t="s">
        <v>47</v>
      </c>
      <c r="E3008">
        <v>1.1225004999999999</v>
      </c>
      <c r="F3008">
        <v>1.0912611000000001</v>
      </c>
      <c r="G3008">
        <v>2</v>
      </c>
      <c r="H3008" s="49">
        <v>228.589</v>
      </c>
      <c r="I3008" s="49">
        <v>2215.4</v>
      </c>
      <c r="J3008">
        <v>68.163380000000004</v>
      </c>
      <c r="M3008">
        <v>0.10249759999999999</v>
      </c>
      <c r="N3008" s="49">
        <v>3.1239400000000001E-2</v>
      </c>
      <c r="O3008" s="49">
        <v>-9.9957530000000003E-2</v>
      </c>
      <c r="P3008" s="49">
        <v>-2.308433E-2</v>
      </c>
      <c r="Q3008" s="49">
        <v>3.1239400000000001E-2</v>
      </c>
      <c r="R3008" s="49">
        <v>8.5563130000000001E-2</v>
      </c>
      <c r="S3008" s="49">
        <v>0.16243632999999999</v>
      </c>
      <c r="T3008" s="49" t="s">
        <v>92</v>
      </c>
    </row>
    <row r="3009" spans="1:20" x14ac:dyDescent="0.25">
      <c r="A3009" s="49" t="str">
        <f t="shared" si="46"/>
        <v>41850North Coast and North Bay2_17Dually Enrolled</v>
      </c>
      <c r="B3009" s="7">
        <v>41850</v>
      </c>
      <c r="C3009">
        <v>17</v>
      </c>
      <c r="D3009" t="s">
        <v>47</v>
      </c>
      <c r="E3009">
        <v>1.3454325</v>
      </c>
      <c r="F3009">
        <v>1.1907889</v>
      </c>
      <c r="G3009">
        <v>2</v>
      </c>
      <c r="H3009" s="49">
        <v>228.589</v>
      </c>
      <c r="I3009" s="49">
        <v>2215.4</v>
      </c>
      <c r="J3009">
        <v>86.467569999999995</v>
      </c>
      <c r="M3009">
        <v>0.1422621</v>
      </c>
      <c r="N3009" s="49">
        <v>0.15464359999999999</v>
      </c>
      <c r="O3009" s="49">
        <v>-2.745189E-2</v>
      </c>
      <c r="P3009" s="49">
        <v>7.9244690000000007E-2</v>
      </c>
      <c r="Q3009" s="49">
        <v>0.15464359999999999</v>
      </c>
      <c r="R3009" s="49">
        <v>0.23004251000000001</v>
      </c>
      <c r="S3009" s="49">
        <v>0.33673909000000002</v>
      </c>
      <c r="T3009" s="49" t="s">
        <v>92</v>
      </c>
    </row>
    <row r="3010" spans="1:20" x14ac:dyDescent="0.25">
      <c r="A3010" s="49" t="str">
        <f t="shared" si="46"/>
        <v>41850North Coast and North Bay2_16Dually Enrolled</v>
      </c>
      <c r="B3010" s="7">
        <v>41850</v>
      </c>
      <c r="C3010">
        <v>16</v>
      </c>
      <c r="D3010" t="s">
        <v>47</v>
      </c>
      <c r="E3010">
        <v>1.0936246999999999</v>
      </c>
      <c r="F3010">
        <v>1.0444610999999999</v>
      </c>
      <c r="G3010">
        <v>2</v>
      </c>
      <c r="H3010" s="49">
        <v>228.589</v>
      </c>
      <c r="I3010" s="49">
        <v>2215.4</v>
      </c>
      <c r="J3010">
        <v>87.763570000000001</v>
      </c>
      <c r="M3010">
        <v>0.13386600000000001</v>
      </c>
      <c r="N3010" s="49">
        <v>4.9163600000000002E-2</v>
      </c>
      <c r="O3010" s="49">
        <v>-0.12218488</v>
      </c>
      <c r="P3010" s="49">
        <v>-2.178538E-2</v>
      </c>
      <c r="Q3010" s="49">
        <v>4.9163600000000002E-2</v>
      </c>
      <c r="R3010" s="49">
        <v>0.12011258</v>
      </c>
      <c r="S3010" s="49">
        <v>0.22051208</v>
      </c>
      <c r="T3010" s="49" t="s">
        <v>92</v>
      </c>
    </row>
    <row r="3011" spans="1:20" x14ac:dyDescent="0.25">
      <c r="A3011" s="49" t="str">
        <f t="shared" ref="A3011:A3074" si="47">CONCATENATE(B3011,D3011,G3011,"_",C3011,T3011)</f>
        <v>41850North Coast and North Bay2_7Dually Enrolled</v>
      </c>
      <c r="B3011" s="7">
        <v>41850</v>
      </c>
      <c r="C3011">
        <v>7</v>
      </c>
      <c r="D3011" t="s">
        <v>47</v>
      </c>
      <c r="E3011">
        <v>0.53010875999999996</v>
      </c>
      <c r="F3011">
        <v>0.57392962999999997</v>
      </c>
      <c r="G3011">
        <v>2</v>
      </c>
      <c r="H3011" s="49">
        <v>228.589</v>
      </c>
      <c r="I3011" s="49">
        <v>2215.4</v>
      </c>
      <c r="J3011">
        <v>57.281120000000001</v>
      </c>
      <c r="M3011">
        <v>4.86486E-2</v>
      </c>
      <c r="N3011" s="49">
        <v>-4.3820869999999998E-2</v>
      </c>
      <c r="O3011" s="49">
        <v>-0.10609108</v>
      </c>
      <c r="P3011" s="49">
        <v>-6.9604630000000001E-2</v>
      </c>
      <c r="Q3011" s="49">
        <v>-4.3820869999999998E-2</v>
      </c>
      <c r="R3011" s="49">
        <v>-1.8037109999999999E-2</v>
      </c>
      <c r="S3011" s="49">
        <v>1.8449340000000002E-2</v>
      </c>
      <c r="T3011" s="49" t="s">
        <v>92</v>
      </c>
    </row>
    <row r="3012" spans="1:20" x14ac:dyDescent="0.25">
      <c r="A3012" s="49" t="str">
        <f t="shared" si="47"/>
        <v>41850North Coast and North Bay2_13Dually Enrolled</v>
      </c>
      <c r="B3012" s="7">
        <v>41850</v>
      </c>
      <c r="C3012">
        <v>13</v>
      </c>
      <c r="D3012" t="s">
        <v>47</v>
      </c>
      <c r="E3012">
        <v>0.71816133999999998</v>
      </c>
      <c r="F3012">
        <v>0.76077267999999998</v>
      </c>
      <c r="G3012">
        <v>2</v>
      </c>
      <c r="H3012" s="49">
        <v>228.589</v>
      </c>
      <c r="I3012" s="49">
        <v>2215.4</v>
      </c>
      <c r="J3012">
        <v>79.253489999999999</v>
      </c>
      <c r="M3012">
        <v>8.55104E-2</v>
      </c>
      <c r="N3012" s="49">
        <v>-4.2611339999999998E-2</v>
      </c>
      <c r="O3012" s="49">
        <v>-0.15206465</v>
      </c>
      <c r="P3012" s="49">
        <v>-8.7931850000000006E-2</v>
      </c>
      <c r="Q3012" s="49">
        <v>-4.2611339999999998E-2</v>
      </c>
      <c r="R3012" s="49">
        <v>2.7091699999999999E-3</v>
      </c>
      <c r="S3012" s="49">
        <v>6.6841970000000001E-2</v>
      </c>
      <c r="T3012" s="49" t="s">
        <v>92</v>
      </c>
    </row>
    <row r="3013" spans="1:20" x14ac:dyDescent="0.25">
      <c r="A3013" s="49" t="str">
        <f t="shared" si="47"/>
        <v>41850North Coast and North Bay2_20Dually Enrolled</v>
      </c>
      <c r="B3013" s="7">
        <v>41850</v>
      </c>
      <c r="C3013">
        <v>20</v>
      </c>
      <c r="D3013" t="s">
        <v>47</v>
      </c>
      <c r="E3013">
        <v>1.3764396999999999</v>
      </c>
      <c r="F3013">
        <v>1.1334934999999999</v>
      </c>
      <c r="G3013">
        <v>2</v>
      </c>
      <c r="H3013" s="49">
        <v>228.589</v>
      </c>
      <c r="I3013" s="49">
        <v>2215.4</v>
      </c>
      <c r="J3013">
        <v>75.137919999999994</v>
      </c>
      <c r="M3013">
        <v>0.12626370000000001</v>
      </c>
      <c r="N3013" s="49">
        <v>0.2429462</v>
      </c>
      <c r="O3013" s="49">
        <v>8.1328659999999997E-2</v>
      </c>
      <c r="P3013" s="49">
        <v>0.17602644000000001</v>
      </c>
      <c r="Q3013" s="49">
        <v>0.2429462</v>
      </c>
      <c r="R3013" s="49">
        <v>0.30986596</v>
      </c>
      <c r="S3013" s="49">
        <v>0.40456374000000001</v>
      </c>
      <c r="T3013" s="49" t="s">
        <v>92</v>
      </c>
    </row>
    <row r="3014" spans="1:20" x14ac:dyDescent="0.25">
      <c r="A3014" s="49" t="str">
        <f t="shared" si="47"/>
        <v>41850North Coast and North Bay2_24Dually Enrolled</v>
      </c>
      <c r="B3014" s="7">
        <v>41850</v>
      </c>
      <c r="C3014">
        <v>24</v>
      </c>
      <c r="D3014" t="s">
        <v>47</v>
      </c>
      <c r="E3014">
        <v>0.63328041000000002</v>
      </c>
      <c r="F3014">
        <v>0.73867130000000003</v>
      </c>
      <c r="G3014">
        <v>2</v>
      </c>
      <c r="H3014" s="49">
        <v>228.589</v>
      </c>
      <c r="I3014" s="49">
        <v>2215.4</v>
      </c>
      <c r="J3014">
        <v>59.969009999999997</v>
      </c>
      <c r="M3014">
        <v>7.5286500000000006E-2</v>
      </c>
      <c r="N3014" s="49">
        <v>-0.10539089</v>
      </c>
      <c r="O3014" s="49">
        <v>-0.20175761</v>
      </c>
      <c r="P3014" s="49">
        <v>-0.14529274</v>
      </c>
      <c r="Q3014" s="49">
        <v>-0.10539089</v>
      </c>
      <c r="R3014" s="49">
        <v>-6.5489049999999993E-2</v>
      </c>
      <c r="S3014" s="49">
        <v>-9.0241699999999998E-3</v>
      </c>
      <c r="T3014" s="49" t="s">
        <v>92</v>
      </c>
    </row>
    <row r="3015" spans="1:20" x14ac:dyDescent="0.25">
      <c r="A3015" s="49" t="str">
        <f t="shared" si="47"/>
        <v>41850North Coast and North Bay2_4Dually Enrolled</v>
      </c>
      <c r="B3015" s="7">
        <v>41850</v>
      </c>
      <c r="C3015">
        <v>4</v>
      </c>
      <c r="D3015" t="s">
        <v>47</v>
      </c>
      <c r="E3015">
        <v>0.39652886999999998</v>
      </c>
      <c r="F3015">
        <v>0.44225139000000002</v>
      </c>
      <c r="G3015">
        <v>2</v>
      </c>
      <c r="H3015" s="49">
        <v>228.589</v>
      </c>
      <c r="I3015" s="49">
        <v>2215.4</v>
      </c>
      <c r="J3015">
        <v>58.513210000000001</v>
      </c>
      <c r="M3015">
        <v>4.0894100000000003E-2</v>
      </c>
      <c r="N3015" s="49">
        <v>-4.5722520000000003E-2</v>
      </c>
      <c r="O3015" s="49">
        <v>-9.8066970000000003E-2</v>
      </c>
      <c r="P3015" s="49">
        <v>-6.739639E-2</v>
      </c>
      <c r="Q3015" s="49">
        <v>-4.5722520000000003E-2</v>
      </c>
      <c r="R3015" s="49">
        <v>-2.4048650000000001E-2</v>
      </c>
      <c r="S3015" s="49">
        <v>6.6219299999999998E-3</v>
      </c>
      <c r="T3015" s="49" t="s">
        <v>92</v>
      </c>
    </row>
    <row r="3016" spans="1:20" x14ac:dyDescent="0.25">
      <c r="A3016" s="49" t="str">
        <f t="shared" si="47"/>
        <v>41850North Coast and North Bay2_23Dually Enrolled</v>
      </c>
      <c r="B3016" s="7">
        <v>41850</v>
      </c>
      <c r="C3016">
        <v>23</v>
      </c>
      <c r="D3016" t="s">
        <v>47</v>
      </c>
      <c r="E3016">
        <v>0.78971597999999998</v>
      </c>
      <c r="F3016">
        <v>0.92701434999999999</v>
      </c>
      <c r="G3016">
        <v>2</v>
      </c>
      <c r="H3016" s="49">
        <v>228.589</v>
      </c>
      <c r="I3016" s="49">
        <v>2215.4</v>
      </c>
      <c r="J3016">
        <v>61.702060000000003</v>
      </c>
      <c r="M3016">
        <v>8.1927200000000006E-2</v>
      </c>
      <c r="N3016" s="49">
        <v>-0.13729837</v>
      </c>
      <c r="O3016" s="49">
        <v>-0.24216519</v>
      </c>
      <c r="P3016" s="49">
        <v>-0.18071978999999999</v>
      </c>
      <c r="Q3016" s="49">
        <v>-0.13729837</v>
      </c>
      <c r="R3016" s="49">
        <v>-9.3876950000000001E-2</v>
      </c>
      <c r="S3016" s="49">
        <v>-3.2431550000000003E-2</v>
      </c>
      <c r="T3016" s="49" t="s">
        <v>92</v>
      </c>
    </row>
    <row r="3017" spans="1:20" x14ac:dyDescent="0.25">
      <c r="A3017" s="49" t="str">
        <f t="shared" si="47"/>
        <v>41850North Coast and North Bay2_19Dually Enrolled</v>
      </c>
      <c r="B3017" s="7">
        <v>41850</v>
      </c>
      <c r="C3017">
        <v>19</v>
      </c>
      <c r="D3017" t="s">
        <v>47</v>
      </c>
      <c r="E3017">
        <v>1.3769149000000001</v>
      </c>
      <c r="F3017">
        <v>1.2958449000000001</v>
      </c>
      <c r="G3017">
        <v>2</v>
      </c>
      <c r="H3017" s="49">
        <v>228.589</v>
      </c>
      <c r="I3017" s="49">
        <v>2215.4</v>
      </c>
      <c r="J3017">
        <v>79.653769999999994</v>
      </c>
      <c r="M3017">
        <v>0.14078869999999999</v>
      </c>
      <c r="N3017" s="49">
        <v>8.1070000000000003E-2</v>
      </c>
      <c r="O3017" s="49">
        <v>-9.9139539999999998E-2</v>
      </c>
      <c r="P3017" s="49">
        <v>6.4519900000000003E-3</v>
      </c>
      <c r="Q3017" s="49">
        <v>8.1070000000000003E-2</v>
      </c>
      <c r="R3017" s="49">
        <v>0.15568800999999999</v>
      </c>
      <c r="S3017" s="49">
        <v>0.26127953999999998</v>
      </c>
      <c r="T3017" s="49" t="s">
        <v>92</v>
      </c>
    </row>
    <row r="3018" spans="1:20" x14ac:dyDescent="0.25">
      <c r="A3018" s="49" t="str">
        <f t="shared" si="47"/>
        <v>41850North Coast and North Bay2_5Dually Enrolled</v>
      </c>
      <c r="B3018" s="7">
        <v>41850</v>
      </c>
      <c r="C3018">
        <v>5</v>
      </c>
      <c r="D3018" t="s">
        <v>47</v>
      </c>
      <c r="E3018">
        <v>0.41662009999999999</v>
      </c>
      <c r="F3018">
        <v>0.43282407000000001</v>
      </c>
      <c r="G3018">
        <v>2</v>
      </c>
      <c r="H3018" s="49">
        <v>228.589</v>
      </c>
      <c r="I3018" s="49">
        <v>2215.4</v>
      </c>
      <c r="J3018">
        <v>57.524509999999999</v>
      </c>
      <c r="M3018">
        <v>3.9618300000000002E-2</v>
      </c>
      <c r="N3018" s="49">
        <v>-1.6203970000000002E-2</v>
      </c>
      <c r="O3018" s="49">
        <v>-6.6915390000000005E-2</v>
      </c>
      <c r="P3018" s="49">
        <v>-3.7201669999999999E-2</v>
      </c>
      <c r="Q3018" s="49">
        <v>-1.6203970000000002E-2</v>
      </c>
      <c r="R3018" s="49">
        <v>4.7937300000000004E-3</v>
      </c>
      <c r="S3018" s="49">
        <v>3.4507450000000002E-2</v>
      </c>
      <c r="T3018" s="49" t="s">
        <v>92</v>
      </c>
    </row>
    <row r="3019" spans="1:20" x14ac:dyDescent="0.25">
      <c r="A3019" s="49" t="str">
        <f t="shared" si="47"/>
        <v>41850North Coast and North Bay2_2Dually Enrolled</v>
      </c>
      <c r="B3019" s="7">
        <v>41850</v>
      </c>
      <c r="C3019">
        <v>2</v>
      </c>
      <c r="D3019" t="s">
        <v>47</v>
      </c>
      <c r="E3019">
        <v>0.44822887</v>
      </c>
      <c r="F3019">
        <v>0.51792917000000005</v>
      </c>
      <c r="G3019">
        <v>2</v>
      </c>
      <c r="H3019" s="49">
        <v>228.589</v>
      </c>
      <c r="I3019" s="49">
        <v>2215.4</v>
      </c>
      <c r="J3019">
        <v>59.735939999999999</v>
      </c>
      <c r="M3019">
        <v>5.0895200000000002E-2</v>
      </c>
      <c r="N3019" s="49">
        <v>-6.9700300000000007E-2</v>
      </c>
      <c r="O3019" s="49">
        <v>-0.13484615999999999</v>
      </c>
      <c r="P3019" s="49">
        <v>-9.6674759999999998E-2</v>
      </c>
      <c r="Q3019" s="49">
        <v>-6.9700300000000007E-2</v>
      </c>
      <c r="R3019" s="49">
        <v>-4.2725840000000001E-2</v>
      </c>
      <c r="S3019" s="49">
        <v>-4.5544399999999999E-3</v>
      </c>
      <c r="T3019" s="49" t="s">
        <v>92</v>
      </c>
    </row>
    <row r="3020" spans="1:20" x14ac:dyDescent="0.25">
      <c r="A3020" s="49" t="str">
        <f t="shared" si="47"/>
        <v>41850North Coast and North Bay2_12Dually Enrolled</v>
      </c>
      <c r="B3020" s="7">
        <v>41850</v>
      </c>
      <c r="C3020">
        <v>12</v>
      </c>
      <c r="D3020" t="s">
        <v>47</v>
      </c>
      <c r="E3020">
        <v>0.68864844999999997</v>
      </c>
      <c r="F3020">
        <v>0.67664769000000002</v>
      </c>
      <c r="G3020">
        <v>2</v>
      </c>
      <c r="H3020" s="49">
        <v>228.589</v>
      </c>
      <c r="I3020" s="49">
        <v>2215.4</v>
      </c>
      <c r="J3020">
        <v>73.981020000000001</v>
      </c>
      <c r="M3020">
        <v>7.0321099999999997E-2</v>
      </c>
      <c r="N3020" s="49">
        <v>1.2000759999999999E-2</v>
      </c>
      <c r="O3020" s="49">
        <v>-7.8010250000000003E-2</v>
      </c>
      <c r="P3020" s="49">
        <v>-2.5269420000000001E-2</v>
      </c>
      <c r="Q3020" s="49">
        <v>1.2000759999999999E-2</v>
      </c>
      <c r="R3020" s="49">
        <v>4.9270939999999999E-2</v>
      </c>
      <c r="S3020" s="49">
        <v>0.10201177</v>
      </c>
      <c r="T3020" s="49" t="s">
        <v>92</v>
      </c>
    </row>
    <row r="3021" spans="1:20" x14ac:dyDescent="0.25">
      <c r="A3021" s="49" t="str">
        <f t="shared" si="47"/>
        <v>41850North Coast and North Bay2_8Dually Enrolled</v>
      </c>
      <c r="B3021" s="7">
        <v>41850</v>
      </c>
      <c r="C3021">
        <v>8</v>
      </c>
      <c r="D3021" t="s">
        <v>47</v>
      </c>
      <c r="E3021">
        <v>0.60877835000000002</v>
      </c>
      <c r="F3021">
        <v>0.59787685000000002</v>
      </c>
      <c r="G3021">
        <v>2</v>
      </c>
      <c r="H3021" s="49">
        <v>228.589</v>
      </c>
      <c r="I3021" s="49">
        <v>2215.4</v>
      </c>
      <c r="J3021">
        <v>58.513210000000001</v>
      </c>
      <c r="M3021">
        <v>5.2450499999999997E-2</v>
      </c>
      <c r="N3021" s="49">
        <v>1.09015E-2</v>
      </c>
      <c r="O3021" s="49">
        <v>-5.6235140000000003E-2</v>
      </c>
      <c r="P3021" s="49">
        <v>-1.6897260000000001E-2</v>
      </c>
      <c r="Q3021" s="49">
        <v>1.09015E-2</v>
      </c>
      <c r="R3021" s="49">
        <v>3.8700270000000002E-2</v>
      </c>
      <c r="S3021" s="49">
        <v>7.8038140000000006E-2</v>
      </c>
      <c r="T3021" s="49" t="s">
        <v>92</v>
      </c>
    </row>
    <row r="3022" spans="1:20" x14ac:dyDescent="0.25">
      <c r="A3022" s="49" t="str">
        <f t="shared" si="47"/>
        <v>41850North Coast and North Bay2_1Dually Enrolled</v>
      </c>
      <c r="B3022" s="7">
        <v>41850</v>
      </c>
      <c r="C3022">
        <v>1</v>
      </c>
      <c r="D3022" t="s">
        <v>47</v>
      </c>
      <c r="E3022">
        <v>0.48107886999999999</v>
      </c>
      <c r="F3022">
        <v>0.59928656999999996</v>
      </c>
      <c r="G3022">
        <v>2</v>
      </c>
      <c r="H3022" s="49">
        <v>228.589</v>
      </c>
      <c r="I3022" s="49">
        <v>2215.4</v>
      </c>
      <c r="J3022">
        <v>60.716239999999999</v>
      </c>
      <c r="M3022">
        <v>5.5460299999999997E-2</v>
      </c>
      <c r="N3022" s="49">
        <v>-0.1182077</v>
      </c>
      <c r="O3022" s="49">
        <v>-0.18919688000000001</v>
      </c>
      <c r="P3022" s="49">
        <v>-0.14760166</v>
      </c>
      <c r="Q3022" s="49">
        <v>-0.1182077</v>
      </c>
      <c r="R3022" s="49">
        <v>-8.8813740000000002E-2</v>
      </c>
      <c r="S3022" s="49">
        <v>-4.721852E-2</v>
      </c>
      <c r="T3022" s="49" t="s">
        <v>92</v>
      </c>
    </row>
    <row r="3023" spans="1:20" x14ac:dyDescent="0.25">
      <c r="A3023" s="49" t="str">
        <f t="shared" si="47"/>
        <v>41850North Coast and North Bay2_14Dually Enrolled</v>
      </c>
      <c r="B3023" s="7">
        <v>41850</v>
      </c>
      <c r="C3023">
        <v>14</v>
      </c>
      <c r="D3023" t="s">
        <v>47</v>
      </c>
      <c r="E3023">
        <v>0.73977835000000003</v>
      </c>
      <c r="F3023">
        <v>0.82326666999999998</v>
      </c>
      <c r="G3023">
        <v>2</v>
      </c>
      <c r="H3023" s="49">
        <v>228.589</v>
      </c>
      <c r="I3023" s="49">
        <v>2215.4</v>
      </c>
      <c r="J3023">
        <v>83.503360000000001</v>
      </c>
      <c r="M3023">
        <v>8.5766499999999996E-2</v>
      </c>
      <c r="N3023" s="49">
        <v>-8.3488320000000005E-2</v>
      </c>
      <c r="O3023" s="49">
        <v>-0.19326943999999999</v>
      </c>
      <c r="P3023" s="49">
        <v>-0.12894456000000001</v>
      </c>
      <c r="Q3023" s="49">
        <v>-8.3488320000000005E-2</v>
      </c>
      <c r="R3023" s="49">
        <v>-3.8032070000000001E-2</v>
      </c>
      <c r="S3023" s="49">
        <v>2.6292800000000002E-2</v>
      </c>
      <c r="T3023" s="49" t="s">
        <v>92</v>
      </c>
    </row>
    <row r="3024" spans="1:20" x14ac:dyDescent="0.25">
      <c r="A3024" s="49" t="str">
        <f t="shared" si="47"/>
        <v>41850North Coast and North Bay2_22Dually Enrolled</v>
      </c>
      <c r="B3024" s="7">
        <v>41850</v>
      </c>
      <c r="C3024">
        <v>22</v>
      </c>
      <c r="D3024" t="s">
        <v>47</v>
      </c>
      <c r="E3024">
        <v>0.92732320000000001</v>
      </c>
      <c r="F3024">
        <v>1.0698972</v>
      </c>
      <c r="G3024">
        <v>2</v>
      </c>
      <c r="H3024" s="49">
        <v>228.589</v>
      </c>
      <c r="I3024" s="49">
        <v>2215.4</v>
      </c>
      <c r="J3024">
        <v>63.934170000000002</v>
      </c>
      <c r="M3024">
        <v>9.0936100000000006E-2</v>
      </c>
      <c r="N3024" s="49">
        <v>-0.14257400000000001</v>
      </c>
      <c r="O3024" s="49">
        <v>-0.25897220999999998</v>
      </c>
      <c r="P3024" s="49">
        <v>-0.19077013000000001</v>
      </c>
      <c r="Q3024" s="49">
        <v>-0.14257400000000001</v>
      </c>
      <c r="R3024" s="49">
        <v>-9.4377870000000003E-2</v>
      </c>
      <c r="S3024" s="49">
        <v>-2.6175790000000001E-2</v>
      </c>
      <c r="T3024" s="49" t="s">
        <v>92</v>
      </c>
    </row>
    <row r="3025" spans="1:20" x14ac:dyDescent="0.25">
      <c r="A3025" s="49" t="str">
        <f t="shared" si="47"/>
        <v>41850North Coast and North Bay2_10Dually Enrolled</v>
      </c>
      <c r="B3025" s="7">
        <v>41850</v>
      </c>
      <c r="C3025">
        <v>10</v>
      </c>
      <c r="D3025" t="s">
        <v>47</v>
      </c>
      <c r="E3025">
        <v>0.62751133999999997</v>
      </c>
      <c r="F3025">
        <v>0.65062176000000005</v>
      </c>
      <c r="G3025">
        <v>2</v>
      </c>
      <c r="H3025" s="49">
        <v>228.589</v>
      </c>
      <c r="I3025" s="49">
        <v>2215.4</v>
      </c>
      <c r="J3025">
        <v>63.478369999999998</v>
      </c>
      <c r="M3025">
        <v>6.1068900000000002E-2</v>
      </c>
      <c r="N3025" s="49">
        <v>-2.311042E-2</v>
      </c>
      <c r="O3025" s="49">
        <v>-0.10127861000000001</v>
      </c>
      <c r="P3025" s="49">
        <v>-5.5476940000000002E-2</v>
      </c>
      <c r="Q3025" s="49">
        <v>-2.311042E-2</v>
      </c>
      <c r="R3025" s="49">
        <v>9.2560999999999997E-3</v>
      </c>
      <c r="S3025" s="49">
        <v>5.5057769999999999E-2</v>
      </c>
      <c r="T3025" s="49" t="s">
        <v>92</v>
      </c>
    </row>
    <row r="3026" spans="1:20" x14ac:dyDescent="0.25">
      <c r="A3026" s="49" t="str">
        <f t="shared" si="47"/>
        <v>41850North Coast and North Bay3_15Dually Enrolled</v>
      </c>
      <c r="B3026" s="7">
        <v>41850</v>
      </c>
      <c r="C3026">
        <v>15</v>
      </c>
      <c r="D3026" t="s">
        <v>47</v>
      </c>
      <c r="E3026">
        <v>0.92967217000000002</v>
      </c>
      <c r="F3026">
        <v>0.96098059999999996</v>
      </c>
      <c r="G3026">
        <v>3</v>
      </c>
      <c r="H3026" s="49">
        <v>216.505</v>
      </c>
      <c r="I3026" s="49">
        <v>2215.4</v>
      </c>
      <c r="J3026">
        <v>86.776790000000005</v>
      </c>
      <c r="M3026">
        <v>0.1262896</v>
      </c>
      <c r="N3026" s="49">
        <v>-3.1308429999999998E-2</v>
      </c>
      <c r="O3026" s="49">
        <v>-0.19295912000000001</v>
      </c>
      <c r="P3026" s="49">
        <v>-9.8241919999999996E-2</v>
      </c>
      <c r="Q3026" s="49">
        <v>-3.1308429999999998E-2</v>
      </c>
      <c r="R3026" s="49">
        <v>3.562506E-2</v>
      </c>
      <c r="S3026" s="49">
        <v>0.13034225999999999</v>
      </c>
      <c r="T3026" s="49" t="s">
        <v>92</v>
      </c>
    </row>
    <row r="3027" spans="1:20" x14ac:dyDescent="0.25">
      <c r="A3027" s="49" t="str">
        <f t="shared" si="47"/>
        <v>41850North Coast and North Bay3_5Dually Enrolled</v>
      </c>
      <c r="B3027" s="7">
        <v>41850</v>
      </c>
      <c r="C3027">
        <v>5</v>
      </c>
      <c r="D3027" t="s">
        <v>47</v>
      </c>
      <c r="E3027">
        <v>0.41662009999999999</v>
      </c>
      <c r="F3027">
        <v>0.39865473000000001</v>
      </c>
      <c r="G3027">
        <v>3</v>
      </c>
      <c r="H3027" s="49">
        <v>216.505</v>
      </c>
      <c r="I3027" s="49">
        <v>2215.4</v>
      </c>
      <c r="J3027">
        <v>57.524509999999999</v>
      </c>
      <c r="M3027">
        <v>3.202E-2</v>
      </c>
      <c r="N3027" s="49">
        <v>1.7965370000000001E-2</v>
      </c>
      <c r="O3027" s="49">
        <v>-2.3020229999999999E-2</v>
      </c>
      <c r="P3027" s="49">
        <v>9.9477000000000007E-4</v>
      </c>
      <c r="Q3027" s="49">
        <v>1.7965370000000001E-2</v>
      </c>
      <c r="R3027" s="49">
        <v>3.4935969999999997E-2</v>
      </c>
      <c r="S3027" s="49">
        <v>5.8950969999999998E-2</v>
      </c>
      <c r="T3027" s="49" t="s">
        <v>92</v>
      </c>
    </row>
    <row r="3028" spans="1:20" x14ac:dyDescent="0.25">
      <c r="A3028" s="49" t="str">
        <f t="shared" si="47"/>
        <v>41850North Coast and North Bay3_6Dually Enrolled</v>
      </c>
      <c r="B3028" s="7">
        <v>41850</v>
      </c>
      <c r="C3028">
        <v>6</v>
      </c>
      <c r="D3028" t="s">
        <v>47</v>
      </c>
      <c r="E3028">
        <v>0.42802731999999999</v>
      </c>
      <c r="F3028">
        <v>0.43086667000000001</v>
      </c>
      <c r="G3028">
        <v>3</v>
      </c>
      <c r="H3028" s="49">
        <v>216.505</v>
      </c>
      <c r="I3028" s="49">
        <v>2215.4</v>
      </c>
      <c r="J3028">
        <v>57.025469999999999</v>
      </c>
      <c r="M3028">
        <v>3.0244900000000002E-2</v>
      </c>
      <c r="N3028" s="49">
        <v>-2.83935E-3</v>
      </c>
      <c r="O3028" s="49">
        <v>-4.1552819999999997E-2</v>
      </c>
      <c r="P3028" s="49">
        <v>-1.8869150000000001E-2</v>
      </c>
      <c r="Q3028" s="49">
        <v>-2.83935E-3</v>
      </c>
      <c r="R3028" s="49">
        <v>1.3190449999999999E-2</v>
      </c>
      <c r="S3028" s="49">
        <v>3.5874120000000002E-2</v>
      </c>
      <c r="T3028" s="49" t="s">
        <v>92</v>
      </c>
    </row>
    <row r="3029" spans="1:20" x14ac:dyDescent="0.25">
      <c r="A3029" s="49" t="str">
        <f t="shared" si="47"/>
        <v>41850North Coast and North Bay3_23Dually Enrolled</v>
      </c>
      <c r="B3029" s="7">
        <v>41850</v>
      </c>
      <c r="C3029">
        <v>23</v>
      </c>
      <c r="D3029" t="s">
        <v>47</v>
      </c>
      <c r="E3029">
        <v>0.78971597999999998</v>
      </c>
      <c r="F3029">
        <v>0.76592139000000004</v>
      </c>
      <c r="G3029">
        <v>3</v>
      </c>
      <c r="H3029" s="49">
        <v>216.505</v>
      </c>
      <c r="I3029" s="49">
        <v>2215.4</v>
      </c>
      <c r="J3029">
        <v>61.702060000000003</v>
      </c>
      <c r="M3029">
        <v>6.9665299999999999E-2</v>
      </c>
      <c r="N3029" s="49">
        <v>2.3794590000000001E-2</v>
      </c>
      <c r="O3029" s="49">
        <v>-6.5376989999999996E-2</v>
      </c>
      <c r="P3029" s="49">
        <v>-1.3128020000000001E-2</v>
      </c>
      <c r="Q3029" s="49">
        <v>2.3794590000000001E-2</v>
      </c>
      <c r="R3029" s="49">
        <v>6.0717199999999999E-2</v>
      </c>
      <c r="S3029" s="49">
        <v>0.11296617</v>
      </c>
      <c r="T3029" s="49" t="s">
        <v>92</v>
      </c>
    </row>
    <row r="3030" spans="1:20" x14ac:dyDescent="0.25">
      <c r="A3030" s="49" t="str">
        <f t="shared" si="47"/>
        <v>41850North Coast and North Bay3_14Dually Enrolled</v>
      </c>
      <c r="B3030" s="7">
        <v>41850</v>
      </c>
      <c r="C3030">
        <v>14</v>
      </c>
      <c r="D3030" t="s">
        <v>47</v>
      </c>
      <c r="E3030">
        <v>0.73977835000000003</v>
      </c>
      <c r="F3030">
        <v>0.80142139000000001</v>
      </c>
      <c r="G3030">
        <v>3</v>
      </c>
      <c r="H3030" s="49">
        <v>216.505</v>
      </c>
      <c r="I3030" s="49">
        <v>2215.4</v>
      </c>
      <c r="J3030">
        <v>83.503360000000001</v>
      </c>
      <c r="M3030">
        <v>9.5528100000000005E-2</v>
      </c>
      <c r="N3030" s="49">
        <v>-6.1643040000000003E-2</v>
      </c>
      <c r="O3030" s="49">
        <v>-0.18391900999999999</v>
      </c>
      <c r="P3030" s="49">
        <v>-0.11227293000000001</v>
      </c>
      <c r="Q3030" s="49">
        <v>-6.1643040000000003E-2</v>
      </c>
      <c r="R3030" s="49">
        <v>-1.1013149999999999E-2</v>
      </c>
      <c r="S3030" s="49">
        <v>6.0632930000000002E-2</v>
      </c>
      <c r="T3030" s="49" t="s">
        <v>92</v>
      </c>
    </row>
    <row r="3031" spans="1:20" x14ac:dyDescent="0.25">
      <c r="A3031" s="49" t="str">
        <f t="shared" si="47"/>
        <v>41850North Coast and North Bay3_13Dually Enrolled</v>
      </c>
      <c r="B3031" s="7">
        <v>41850</v>
      </c>
      <c r="C3031">
        <v>13</v>
      </c>
      <c r="D3031" t="s">
        <v>47</v>
      </c>
      <c r="E3031">
        <v>0.71816133999999998</v>
      </c>
      <c r="F3031">
        <v>0.72079353000000002</v>
      </c>
      <c r="G3031">
        <v>3</v>
      </c>
      <c r="H3031" s="49">
        <v>216.505</v>
      </c>
      <c r="I3031" s="49">
        <v>2215.4</v>
      </c>
      <c r="J3031">
        <v>79.253489999999999</v>
      </c>
      <c r="M3031">
        <v>8.4502999999999995E-2</v>
      </c>
      <c r="N3031" s="49">
        <v>-2.63219E-3</v>
      </c>
      <c r="O3031" s="49">
        <v>-0.11079603</v>
      </c>
      <c r="P3031" s="49">
        <v>-4.7418780000000001E-2</v>
      </c>
      <c r="Q3031" s="49">
        <v>-2.63219E-3</v>
      </c>
      <c r="R3031" s="49">
        <v>4.2154400000000002E-2</v>
      </c>
      <c r="S3031" s="49">
        <v>0.10553165</v>
      </c>
      <c r="T3031" s="49" t="s">
        <v>92</v>
      </c>
    </row>
    <row r="3032" spans="1:20" x14ac:dyDescent="0.25">
      <c r="A3032" s="49" t="str">
        <f t="shared" si="47"/>
        <v>41850North Coast and North Bay3_4Dually Enrolled</v>
      </c>
      <c r="B3032" s="7">
        <v>41850</v>
      </c>
      <c r="C3032">
        <v>4</v>
      </c>
      <c r="D3032" t="s">
        <v>47</v>
      </c>
      <c r="E3032">
        <v>0.39652886999999998</v>
      </c>
      <c r="F3032">
        <v>0.42579304000000001</v>
      </c>
      <c r="G3032">
        <v>3</v>
      </c>
      <c r="H3032" s="49">
        <v>216.505</v>
      </c>
      <c r="I3032" s="49">
        <v>2215.4</v>
      </c>
      <c r="J3032">
        <v>58.513210000000001</v>
      </c>
      <c r="M3032">
        <v>3.4378499999999999E-2</v>
      </c>
      <c r="N3032" s="49">
        <v>-2.9264169999999999E-2</v>
      </c>
      <c r="O3032" s="49">
        <v>-7.3268650000000005E-2</v>
      </c>
      <c r="P3032" s="49">
        <v>-4.7484779999999997E-2</v>
      </c>
      <c r="Q3032" s="49">
        <v>-2.9264169999999999E-2</v>
      </c>
      <c r="R3032" s="49">
        <v>-1.1043570000000001E-2</v>
      </c>
      <c r="S3032" s="49">
        <v>1.474031E-2</v>
      </c>
      <c r="T3032" s="49" t="s">
        <v>92</v>
      </c>
    </row>
    <row r="3033" spans="1:20" x14ac:dyDescent="0.25">
      <c r="A3033" s="49" t="str">
        <f t="shared" si="47"/>
        <v>41850North Coast and North Bay3_10Dually Enrolled</v>
      </c>
      <c r="B3033" s="7">
        <v>41850</v>
      </c>
      <c r="C3033">
        <v>10</v>
      </c>
      <c r="D3033" t="s">
        <v>47</v>
      </c>
      <c r="E3033">
        <v>0.62751133999999997</v>
      </c>
      <c r="F3033">
        <v>0.61718706000000001</v>
      </c>
      <c r="G3033">
        <v>3</v>
      </c>
      <c r="H3033" s="49">
        <v>216.505</v>
      </c>
      <c r="I3033" s="49">
        <v>2215.4</v>
      </c>
      <c r="J3033">
        <v>63.478369999999998</v>
      </c>
      <c r="M3033">
        <v>5.7170600000000002E-2</v>
      </c>
      <c r="N3033" s="49">
        <v>1.032428E-2</v>
      </c>
      <c r="O3033" s="49">
        <v>-6.2854090000000001E-2</v>
      </c>
      <c r="P3033" s="49">
        <v>-1.997614E-2</v>
      </c>
      <c r="Q3033" s="49">
        <v>1.032428E-2</v>
      </c>
      <c r="R3033" s="49">
        <v>4.06247E-2</v>
      </c>
      <c r="S3033" s="49">
        <v>8.3502649999999998E-2</v>
      </c>
      <c r="T3033" s="49" t="s">
        <v>92</v>
      </c>
    </row>
    <row r="3034" spans="1:20" x14ac:dyDescent="0.25">
      <c r="A3034" s="49" t="str">
        <f t="shared" si="47"/>
        <v>41850North Coast and North Bay3_12Dually Enrolled</v>
      </c>
      <c r="B3034" s="7">
        <v>41850</v>
      </c>
      <c r="C3034">
        <v>12</v>
      </c>
      <c r="D3034" t="s">
        <v>47</v>
      </c>
      <c r="E3034">
        <v>0.68864844999999997</v>
      </c>
      <c r="F3034">
        <v>0.67901392999999999</v>
      </c>
      <c r="G3034">
        <v>3</v>
      </c>
      <c r="H3034" s="49">
        <v>216.505</v>
      </c>
      <c r="I3034" s="49">
        <v>2215.4</v>
      </c>
      <c r="J3034">
        <v>73.981020000000001</v>
      </c>
      <c r="M3034">
        <v>7.3820800000000006E-2</v>
      </c>
      <c r="N3034" s="49">
        <v>9.6345200000000006E-3</v>
      </c>
      <c r="O3034" s="49">
        <v>-8.4856100000000004E-2</v>
      </c>
      <c r="P3034" s="49">
        <v>-2.9490499999999999E-2</v>
      </c>
      <c r="Q3034" s="49">
        <v>9.6345200000000006E-3</v>
      </c>
      <c r="R3034" s="49">
        <v>4.8759539999999997E-2</v>
      </c>
      <c r="S3034" s="49">
        <v>0.10412514</v>
      </c>
      <c r="T3034" s="49" t="s">
        <v>92</v>
      </c>
    </row>
    <row r="3035" spans="1:20" x14ac:dyDescent="0.25">
      <c r="A3035" s="49" t="str">
        <f t="shared" si="47"/>
        <v>41850North Coast and North Bay3_20Dually Enrolled</v>
      </c>
      <c r="B3035" s="7">
        <v>41850</v>
      </c>
      <c r="C3035">
        <v>20</v>
      </c>
      <c r="D3035" t="s">
        <v>47</v>
      </c>
      <c r="E3035">
        <v>1.3764396999999999</v>
      </c>
      <c r="F3035">
        <v>1.1344019999999999</v>
      </c>
      <c r="G3035">
        <v>3</v>
      </c>
      <c r="H3035" s="49">
        <v>216.505</v>
      </c>
      <c r="I3035" s="49">
        <v>2215.4</v>
      </c>
      <c r="J3035">
        <v>75.137919999999994</v>
      </c>
      <c r="M3035">
        <v>0.12717709999999999</v>
      </c>
      <c r="N3035" s="49">
        <v>0.24203769999999999</v>
      </c>
      <c r="O3035" s="49">
        <v>7.9251009999999997E-2</v>
      </c>
      <c r="P3035" s="49">
        <v>0.17463384000000001</v>
      </c>
      <c r="Q3035" s="49">
        <v>0.24203769999999999</v>
      </c>
      <c r="R3035" s="49">
        <v>0.30944156</v>
      </c>
      <c r="S3035" s="49">
        <v>0.40482438999999998</v>
      </c>
      <c r="T3035" s="49" t="s">
        <v>92</v>
      </c>
    </row>
    <row r="3036" spans="1:20" x14ac:dyDescent="0.25">
      <c r="A3036" s="49" t="str">
        <f t="shared" si="47"/>
        <v>41850North Coast and North Bay3_18Dually Enrolled</v>
      </c>
      <c r="B3036" s="7">
        <v>41850</v>
      </c>
      <c r="C3036">
        <v>18</v>
      </c>
      <c r="D3036" t="s">
        <v>47</v>
      </c>
      <c r="E3036">
        <v>1.3802196</v>
      </c>
      <c r="F3036">
        <v>1.3239129000000001</v>
      </c>
      <c r="G3036">
        <v>3</v>
      </c>
      <c r="H3036" s="49">
        <v>216.505</v>
      </c>
      <c r="I3036" s="49">
        <v>2215.4</v>
      </c>
      <c r="J3036">
        <v>83.662180000000006</v>
      </c>
      <c r="M3036">
        <v>0.14714720000000001</v>
      </c>
      <c r="N3036" s="49">
        <v>5.6306700000000001E-2</v>
      </c>
      <c r="O3036" s="49">
        <v>-0.13204172</v>
      </c>
      <c r="P3036" s="49">
        <v>-2.168132E-2</v>
      </c>
      <c r="Q3036" s="49">
        <v>5.6306700000000001E-2</v>
      </c>
      <c r="R3036" s="49">
        <v>0.13429472000000001</v>
      </c>
      <c r="S3036" s="49">
        <v>0.24465512</v>
      </c>
      <c r="T3036" s="49" t="s">
        <v>92</v>
      </c>
    </row>
    <row r="3037" spans="1:20" x14ac:dyDescent="0.25">
      <c r="A3037" s="49" t="str">
        <f t="shared" si="47"/>
        <v>41850North Coast and North Bay3_11Dually Enrolled</v>
      </c>
      <c r="B3037" s="7">
        <v>41850</v>
      </c>
      <c r="C3037">
        <v>11</v>
      </c>
      <c r="D3037" t="s">
        <v>47</v>
      </c>
      <c r="E3037">
        <v>0.67196392000000005</v>
      </c>
      <c r="F3037">
        <v>0.65139453000000003</v>
      </c>
      <c r="G3037">
        <v>3</v>
      </c>
      <c r="H3037" s="49">
        <v>216.505</v>
      </c>
      <c r="I3037" s="49">
        <v>2215.4</v>
      </c>
      <c r="J3037">
        <v>68.474530000000001</v>
      </c>
      <c r="M3037">
        <v>7.1506399999999998E-2</v>
      </c>
      <c r="N3037" s="49">
        <v>2.056939E-2</v>
      </c>
      <c r="O3037" s="49">
        <v>-7.0958800000000002E-2</v>
      </c>
      <c r="P3037" s="49">
        <v>-1.7329000000000001E-2</v>
      </c>
      <c r="Q3037" s="49">
        <v>2.056939E-2</v>
      </c>
      <c r="R3037" s="49">
        <v>5.8467779999999997E-2</v>
      </c>
      <c r="S3037" s="49">
        <v>0.11209758</v>
      </c>
      <c r="T3037" s="49" t="s">
        <v>92</v>
      </c>
    </row>
    <row r="3038" spans="1:20" x14ac:dyDescent="0.25">
      <c r="A3038" s="49" t="str">
        <f t="shared" si="47"/>
        <v>41850North Coast and North Bay3_19Dually Enrolled</v>
      </c>
      <c r="B3038" s="7">
        <v>41850</v>
      </c>
      <c r="C3038">
        <v>19</v>
      </c>
      <c r="D3038" t="s">
        <v>47</v>
      </c>
      <c r="E3038">
        <v>1.3769149000000001</v>
      </c>
      <c r="F3038">
        <v>1.2521800999999999</v>
      </c>
      <c r="G3038">
        <v>3</v>
      </c>
      <c r="H3038" s="49">
        <v>216.505</v>
      </c>
      <c r="I3038" s="49">
        <v>2215.4</v>
      </c>
      <c r="J3038">
        <v>79.653769999999994</v>
      </c>
      <c r="M3038">
        <v>0.1403471</v>
      </c>
      <c r="N3038" s="49">
        <v>0.12473480000000001</v>
      </c>
      <c r="O3038" s="49">
        <v>-5.4909489999999998E-2</v>
      </c>
      <c r="P3038" s="49">
        <v>5.0350840000000001E-2</v>
      </c>
      <c r="Q3038" s="49">
        <v>0.12473480000000001</v>
      </c>
      <c r="R3038" s="49">
        <v>0.19911876000000001</v>
      </c>
      <c r="S3038" s="49">
        <v>0.30437909000000002</v>
      </c>
      <c r="T3038" s="49" t="s">
        <v>92</v>
      </c>
    </row>
    <row r="3039" spans="1:20" x14ac:dyDescent="0.25">
      <c r="A3039" s="49" t="str">
        <f t="shared" si="47"/>
        <v>41850North Coast and North Bay3_24Dually Enrolled</v>
      </c>
      <c r="B3039" s="7">
        <v>41850</v>
      </c>
      <c r="C3039">
        <v>24</v>
      </c>
      <c r="D3039" t="s">
        <v>47</v>
      </c>
      <c r="E3039">
        <v>0.63328041000000002</v>
      </c>
      <c r="F3039">
        <v>0.57983682000000003</v>
      </c>
      <c r="G3039">
        <v>3</v>
      </c>
      <c r="H3039" s="49">
        <v>216.505</v>
      </c>
      <c r="I3039" s="49">
        <v>2215.4</v>
      </c>
      <c r="J3039">
        <v>59.969009999999997</v>
      </c>
      <c r="M3039">
        <v>5.7817500000000001E-2</v>
      </c>
      <c r="N3039" s="49">
        <v>5.3443589999999999E-2</v>
      </c>
      <c r="O3039" s="49">
        <v>-2.0562810000000001E-2</v>
      </c>
      <c r="P3039" s="49">
        <v>2.2800310000000001E-2</v>
      </c>
      <c r="Q3039" s="49">
        <v>5.3443589999999999E-2</v>
      </c>
      <c r="R3039" s="49">
        <v>8.4086859999999999E-2</v>
      </c>
      <c r="S3039" s="49">
        <v>0.12744999000000001</v>
      </c>
      <c r="T3039" s="49" t="s">
        <v>92</v>
      </c>
    </row>
    <row r="3040" spans="1:20" x14ac:dyDescent="0.25">
      <c r="A3040" s="49" t="str">
        <f t="shared" si="47"/>
        <v>41850North Coast and North Bay3_9Dually Enrolled</v>
      </c>
      <c r="B3040" s="7">
        <v>41850</v>
      </c>
      <c r="C3040">
        <v>9</v>
      </c>
      <c r="D3040" t="s">
        <v>47</v>
      </c>
      <c r="E3040">
        <v>0.64966752999999999</v>
      </c>
      <c r="F3040">
        <v>0.68668209000000002</v>
      </c>
      <c r="G3040">
        <v>3</v>
      </c>
      <c r="H3040" s="49">
        <v>216.505</v>
      </c>
      <c r="I3040" s="49">
        <v>2215.4</v>
      </c>
      <c r="J3040">
        <v>60.479340000000001</v>
      </c>
      <c r="M3040">
        <v>6.5778299999999998E-2</v>
      </c>
      <c r="N3040" s="49">
        <v>-3.7014560000000002E-2</v>
      </c>
      <c r="O3040" s="49">
        <v>-0.12121078</v>
      </c>
      <c r="P3040" s="49">
        <v>-7.1877060000000007E-2</v>
      </c>
      <c r="Q3040" s="49">
        <v>-3.7014560000000002E-2</v>
      </c>
      <c r="R3040" s="49">
        <v>-2.1520599999999999E-3</v>
      </c>
      <c r="S3040" s="49">
        <v>4.718166E-2</v>
      </c>
      <c r="T3040" s="49" t="s">
        <v>92</v>
      </c>
    </row>
    <row r="3041" spans="1:20" x14ac:dyDescent="0.25">
      <c r="A3041" s="49" t="str">
        <f t="shared" si="47"/>
        <v>41850North Coast and North Bay3_22Dually Enrolled</v>
      </c>
      <c r="B3041" s="7">
        <v>41850</v>
      </c>
      <c r="C3041">
        <v>22</v>
      </c>
      <c r="D3041" t="s">
        <v>47</v>
      </c>
      <c r="E3041">
        <v>0.92732320000000001</v>
      </c>
      <c r="F3041">
        <v>0.92237462999999997</v>
      </c>
      <c r="G3041">
        <v>3</v>
      </c>
      <c r="H3041" s="49">
        <v>216.505</v>
      </c>
      <c r="I3041" s="49">
        <v>2215.4</v>
      </c>
      <c r="J3041">
        <v>63.934170000000002</v>
      </c>
      <c r="M3041">
        <v>8.2982799999999995E-2</v>
      </c>
      <c r="N3041" s="49">
        <v>4.9485700000000002E-3</v>
      </c>
      <c r="O3041" s="49">
        <v>-0.10126941</v>
      </c>
      <c r="P3041" s="49">
        <v>-3.9032310000000001E-2</v>
      </c>
      <c r="Q3041" s="49">
        <v>4.9485700000000002E-3</v>
      </c>
      <c r="R3041" s="49">
        <v>4.8929449999999999E-2</v>
      </c>
      <c r="S3041" s="49">
        <v>0.11116655</v>
      </c>
      <c r="T3041" s="49" t="s">
        <v>92</v>
      </c>
    </row>
    <row r="3042" spans="1:20" x14ac:dyDescent="0.25">
      <c r="A3042" s="49" t="str">
        <f t="shared" si="47"/>
        <v>41850North Coast and North Bay3_3Dually Enrolled</v>
      </c>
      <c r="B3042" s="7">
        <v>41850</v>
      </c>
      <c r="C3042">
        <v>3</v>
      </c>
      <c r="D3042" t="s">
        <v>47</v>
      </c>
      <c r="E3042">
        <v>0.41381082000000002</v>
      </c>
      <c r="F3042">
        <v>0.44578308</v>
      </c>
      <c r="G3042">
        <v>3</v>
      </c>
      <c r="H3042" s="49">
        <v>216.505</v>
      </c>
      <c r="I3042" s="49">
        <v>2215.4</v>
      </c>
      <c r="J3042">
        <v>58.747239999999998</v>
      </c>
      <c r="M3042">
        <v>4.3682899999999997E-2</v>
      </c>
      <c r="N3042" s="49">
        <v>-3.1972260000000002E-2</v>
      </c>
      <c r="O3042" s="49">
        <v>-8.7886370000000005E-2</v>
      </c>
      <c r="P3042" s="49">
        <v>-5.5124199999999998E-2</v>
      </c>
      <c r="Q3042" s="49">
        <v>-3.1972260000000002E-2</v>
      </c>
      <c r="R3042" s="49">
        <v>-8.8203199999999995E-3</v>
      </c>
      <c r="S3042" s="49">
        <v>2.3941850000000001E-2</v>
      </c>
      <c r="T3042" s="49" t="s">
        <v>92</v>
      </c>
    </row>
    <row r="3043" spans="1:20" x14ac:dyDescent="0.25">
      <c r="A3043" s="49" t="str">
        <f t="shared" si="47"/>
        <v>41850North Coast and North Bay3_8Dually Enrolled</v>
      </c>
      <c r="B3043" s="7">
        <v>41850</v>
      </c>
      <c r="C3043">
        <v>8</v>
      </c>
      <c r="D3043" t="s">
        <v>47</v>
      </c>
      <c r="E3043">
        <v>0.60877835000000002</v>
      </c>
      <c r="F3043">
        <v>0.66031890999999998</v>
      </c>
      <c r="G3043">
        <v>3</v>
      </c>
      <c r="H3043" s="49">
        <v>216.505</v>
      </c>
      <c r="I3043" s="49">
        <v>2215.4</v>
      </c>
      <c r="J3043">
        <v>58.513210000000001</v>
      </c>
      <c r="M3043">
        <v>5.76797E-2</v>
      </c>
      <c r="N3043" s="49">
        <v>-5.1540559999999999E-2</v>
      </c>
      <c r="O3043" s="49">
        <v>-0.12537058000000001</v>
      </c>
      <c r="P3043" s="49">
        <v>-8.2110799999999998E-2</v>
      </c>
      <c r="Q3043" s="49">
        <v>-5.1540559999999999E-2</v>
      </c>
      <c r="R3043" s="49">
        <v>-2.0970320000000001E-2</v>
      </c>
      <c r="S3043" s="49">
        <v>2.2289460000000001E-2</v>
      </c>
      <c r="T3043" s="49" t="s">
        <v>92</v>
      </c>
    </row>
    <row r="3044" spans="1:20" x14ac:dyDescent="0.25">
      <c r="A3044" s="49" t="str">
        <f t="shared" si="47"/>
        <v>41850North Coast and North Bay3_17Dually Enrolled</v>
      </c>
      <c r="B3044" s="7">
        <v>41850</v>
      </c>
      <c r="C3044">
        <v>17</v>
      </c>
      <c r="D3044" t="s">
        <v>47</v>
      </c>
      <c r="E3044">
        <v>1.3454325</v>
      </c>
      <c r="F3044">
        <v>1.1382861</v>
      </c>
      <c r="G3044">
        <v>3</v>
      </c>
      <c r="H3044" s="49">
        <v>216.505</v>
      </c>
      <c r="I3044" s="49">
        <v>2215.4</v>
      </c>
      <c r="J3044">
        <v>86.467569999999995</v>
      </c>
      <c r="M3044">
        <v>0.1452157</v>
      </c>
      <c r="N3044" s="49">
        <v>0.20714640000000001</v>
      </c>
      <c r="O3044" s="49">
        <v>2.1270299999999999E-2</v>
      </c>
      <c r="P3044" s="49">
        <v>0.13018208000000001</v>
      </c>
      <c r="Q3044" s="49">
        <v>0.20714640000000001</v>
      </c>
      <c r="R3044" s="49">
        <v>0.28411071999999998</v>
      </c>
      <c r="S3044" s="49">
        <v>0.3930225</v>
      </c>
      <c r="T3044" s="49" t="s">
        <v>92</v>
      </c>
    </row>
    <row r="3045" spans="1:20" x14ac:dyDescent="0.25">
      <c r="A3045" s="49" t="str">
        <f t="shared" si="47"/>
        <v>41850North Coast and North Bay3_2Dually Enrolled</v>
      </c>
      <c r="B3045" s="7">
        <v>41850</v>
      </c>
      <c r="C3045">
        <v>2</v>
      </c>
      <c r="D3045" t="s">
        <v>47</v>
      </c>
      <c r="E3045">
        <v>0.44822887</v>
      </c>
      <c r="F3045">
        <v>0.48371045000000001</v>
      </c>
      <c r="G3045">
        <v>3</v>
      </c>
      <c r="H3045" s="49">
        <v>216.505</v>
      </c>
      <c r="I3045" s="49">
        <v>2215.4</v>
      </c>
      <c r="J3045">
        <v>59.735939999999999</v>
      </c>
      <c r="M3045">
        <v>5.32141E-2</v>
      </c>
      <c r="N3045" s="49">
        <v>-3.5481579999999999E-2</v>
      </c>
      <c r="O3045" s="49">
        <v>-0.10359562999999999</v>
      </c>
      <c r="P3045" s="49">
        <v>-6.3685050000000007E-2</v>
      </c>
      <c r="Q3045" s="49">
        <v>-3.5481579999999999E-2</v>
      </c>
      <c r="R3045" s="49">
        <v>-7.27811E-3</v>
      </c>
      <c r="S3045" s="49">
        <v>3.2632469999999997E-2</v>
      </c>
      <c r="T3045" s="49" t="s">
        <v>92</v>
      </c>
    </row>
    <row r="3046" spans="1:20" x14ac:dyDescent="0.25">
      <c r="A3046" s="49" t="str">
        <f t="shared" si="47"/>
        <v>41850North Coast and North Bay3_16Dually Enrolled</v>
      </c>
      <c r="B3046" s="7">
        <v>41850</v>
      </c>
      <c r="C3046">
        <v>16</v>
      </c>
      <c r="D3046" t="s">
        <v>47</v>
      </c>
      <c r="E3046">
        <v>1.0936246999999999</v>
      </c>
      <c r="F3046">
        <v>1.0063527000000001</v>
      </c>
      <c r="G3046">
        <v>3</v>
      </c>
      <c r="H3046" s="49">
        <v>216.505</v>
      </c>
      <c r="I3046" s="49">
        <v>2215.4</v>
      </c>
      <c r="J3046">
        <v>87.763570000000001</v>
      </c>
      <c r="M3046">
        <v>0.1406473</v>
      </c>
      <c r="N3046" s="49">
        <v>8.7272000000000002E-2</v>
      </c>
      <c r="O3046" s="49">
        <v>-9.2756539999999998E-2</v>
      </c>
      <c r="P3046" s="49">
        <v>1.2728929999999999E-2</v>
      </c>
      <c r="Q3046" s="49">
        <v>8.7272000000000002E-2</v>
      </c>
      <c r="R3046" s="49">
        <v>0.16181507000000001</v>
      </c>
      <c r="S3046" s="49">
        <v>0.26730053999999998</v>
      </c>
      <c r="T3046" s="49" t="s">
        <v>92</v>
      </c>
    </row>
    <row r="3047" spans="1:20" x14ac:dyDescent="0.25">
      <c r="A3047" s="49" t="str">
        <f t="shared" si="47"/>
        <v>41850North Coast and North Bay3_7Dually Enrolled</v>
      </c>
      <c r="B3047" s="7">
        <v>41850</v>
      </c>
      <c r="C3047">
        <v>7</v>
      </c>
      <c r="D3047" t="s">
        <v>47</v>
      </c>
      <c r="E3047">
        <v>0.53010875999999996</v>
      </c>
      <c r="F3047">
        <v>0.54856318000000004</v>
      </c>
      <c r="G3047">
        <v>3</v>
      </c>
      <c r="H3047" s="49">
        <v>216.505</v>
      </c>
      <c r="I3047" s="49">
        <v>2215.4</v>
      </c>
      <c r="J3047">
        <v>57.281120000000001</v>
      </c>
      <c r="M3047">
        <v>4.5904899999999998E-2</v>
      </c>
      <c r="N3047" s="49">
        <v>-1.8454419999999999E-2</v>
      </c>
      <c r="O3047" s="49">
        <v>-7.721269E-2</v>
      </c>
      <c r="P3047" s="49">
        <v>-4.2784019999999999E-2</v>
      </c>
      <c r="Q3047" s="49">
        <v>-1.8454419999999999E-2</v>
      </c>
      <c r="R3047" s="49">
        <v>5.8751799999999998E-3</v>
      </c>
      <c r="S3047" s="49">
        <v>4.0303850000000002E-2</v>
      </c>
      <c r="T3047" s="49" t="s">
        <v>92</v>
      </c>
    </row>
    <row r="3048" spans="1:20" x14ac:dyDescent="0.25">
      <c r="A3048" s="49" t="str">
        <f t="shared" si="47"/>
        <v>41850North Coast and North Bay3_21Dually Enrolled</v>
      </c>
      <c r="B3048" s="7">
        <v>41850</v>
      </c>
      <c r="C3048">
        <v>21</v>
      </c>
      <c r="D3048" t="s">
        <v>47</v>
      </c>
      <c r="E3048">
        <v>1.1225004999999999</v>
      </c>
      <c r="F3048">
        <v>1.0888059999999999</v>
      </c>
      <c r="G3048">
        <v>3</v>
      </c>
      <c r="H3048" s="49">
        <v>216.505</v>
      </c>
      <c r="I3048" s="49">
        <v>2215.4</v>
      </c>
      <c r="J3048">
        <v>68.163380000000004</v>
      </c>
      <c r="M3048">
        <v>0.1041733</v>
      </c>
      <c r="N3048" s="49">
        <v>3.3694500000000002E-2</v>
      </c>
      <c r="O3048" s="49">
        <v>-9.9647319999999998E-2</v>
      </c>
      <c r="P3048" s="49">
        <v>-2.1517350000000001E-2</v>
      </c>
      <c r="Q3048" s="49">
        <v>3.3694500000000002E-2</v>
      </c>
      <c r="R3048" s="49">
        <v>8.8906349999999995E-2</v>
      </c>
      <c r="S3048" s="49">
        <v>0.16703631999999999</v>
      </c>
      <c r="T3048" s="49" t="s">
        <v>92</v>
      </c>
    </row>
    <row r="3049" spans="1:20" x14ac:dyDescent="0.25">
      <c r="A3049" s="49" t="str">
        <f t="shared" si="47"/>
        <v>41850North Coast and North Bay3_1Dually Enrolled</v>
      </c>
      <c r="B3049" s="7">
        <v>41850</v>
      </c>
      <c r="C3049">
        <v>1</v>
      </c>
      <c r="D3049" t="s">
        <v>47</v>
      </c>
      <c r="E3049">
        <v>0.48107886999999999</v>
      </c>
      <c r="F3049">
        <v>0.52768108999999996</v>
      </c>
      <c r="G3049">
        <v>3</v>
      </c>
      <c r="H3049" s="49">
        <v>216.505</v>
      </c>
      <c r="I3049" s="49">
        <v>2215.4</v>
      </c>
      <c r="J3049">
        <v>60.716239999999999</v>
      </c>
      <c r="M3049">
        <v>5.1500299999999999E-2</v>
      </c>
      <c r="N3049" s="49">
        <v>-4.660222E-2</v>
      </c>
      <c r="O3049" s="49">
        <v>-0.1125226</v>
      </c>
      <c r="P3049" s="49">
        <v>-7.3897379999999999E-2</v>
      </c>
      <c r="Q3049" s="49">
        <v>-4.660222E-2</v>
      </c>
      <c r="R3049" s="49">
        <v>-1.9307060000000001E-2</v>
      </c>
      <c r="S3049" s="49">
        <v>1.9318160000000001E-2</v>
      </c>
      <c r="T3049" s="49" t="s">
        <v>92</v>
      </c>
    </row>
    <row r="3050" spans="1:20" x14ac:dyDescent="0.25">
      <c r="A3050" s="49" t="str">
        <f t="shared" si="47"/>
        <v>41850North Coast and North Bay4_1Dually Enrolled</v>
      </c>
      <c r="B3050" s="7">
        <v>41850</v>
      </c>
      <c r="C3050">
        <v>1</v>
      </c>
      <c r="D3050" t="s">
        <v>47</v>
      </c>
      <c r="E3050">
        <v>0.48107886999999999</v>
      </c>
      <c r="F3050">
        <v>0.51275373999999996</v>
      </c>
      <c r="G3050">
        <v>4</v>
      </c>
      <c r="H3050" s="49">
        <v>221.54</v>
      </c>
      <c r="I3050" s="49">
        <v>2215.4</v>
      </c>
      <c r="J3050">
        <v>60.716239999999999</v>
      </c>
      <c r="M3050">
        <v>3.8153899999999998E-2</v>
      </c>
      <c r="N3050" s="49">
        <v>-3.1674870000000001E-2</v>
      </c>
      <c r="O3050" s="49">
        <v>-8.0511860000000005E-2</v>
      </c>
      <c r="P3050" s="49">
        <v>-5.1896440000000002E-2</v>
      </c>
      <c r="Q3050" s="49">
        <v>-3.1674870000000001E-2</v>
      </c>
      <c r="R3050" s="49">
        <v>-1.14533E-2</v>
      </c>
      <c r="S3050" s="49">
        <v>1.7162119999999999E-2</v>
      </c>
      <c r="T3050" s="49" t="s">
        <v>92</v>
      </c>
    </row>
    <row r="3051" spans="1:20" x14ac:dyDescent="0.25">
      <c r="A3051" s="49" t="str">
        <f t="shared" si="47"/>
        <v>41850North Coast and North Bay4_4Dually Enrolled</v>
      </c>
      <c r="B3051" s="7">
        <v>41850</v>
      </c>
      <c r="C3051">
        <v>4</v>
      </c>
      <c r="D3051" t="s">
        <v>47</v>
      </c>
      <c r="E3051">
        <v>0.39652886999999998</v>
      </c>
      <c r="F3051">
        <v>0.41529439000000001</v>
      </c>
      <c r="G3051">
        <v>4</v>
      </c>
      <c r="H3051" s="49">
        <v>221.54</v>
      </c>
      <c r="I3051" s="49">
        <v>2215.4</v>
      </c>
      <c r="J3051">
        <v>58.513210000000001</v>
      </c>
      <c r="M3051">
        <v>2.9699699999999999E-2</v>
      </c>
      <c r="N3051" s="49">
        <v>-1.8765520000000001E-2</v>
      </c>
      <c r="O3051" s="49">
        <v>-5.6781140000000001E-2</v>
      </c>
      <c r="P3051" s="49">
        <v>-3.450636E-2</v>
      </c>
      <c r="Q3051" s="49">
        <v>-1.8765520000000001E-2</v>
      </c>
      <c r="R3051" s="49">
        <v>-3.0246800000000001E-3</v>
      </c>
      <c r="S3051" s="49">
        <v>1.9250099999999999E-2</v>
      </c>
      <c r="T3051" s="49" t="s">
        <v>92</v>
      </c>
    </row>
    <row r="3052" spans="1:20" x14ac:dyDescent="0.25">
      <c r="A3052" s="49" t="str">
        <f t="shared" si="47"/>
        <v>41850North Coast and North Bay4_12Dually Enrolled</v>
      </c>
      <c r="B3052" s="7">
        <v>41850</v>
      </c>
      <c r="C3052">
        <v>12</v>
      </c>
      <c r="D3052" t="s">
        <v>47</v>
      </c>
      <c r="E3052">
        <v>0.68864844999999997</v>
      </c>
      <c r="F3052">
        <v>0.68861167999999995</v>
      </c>
      <c r="G3052">
        <v>4</v>
      </c>
      <c r="H3052" s="49">
        <v>221.54</v>
      </c>
      <c r="I3052" s="49">
        <v>2215.4</v>
      </c>
      <c r="J3052">
        <v>73.981020000000001</v>
      </c>
      <c r="M3052">
        <v>7.1494199999999994E-2</v>
      </c>
      <c r="N3052" s="49">
        <v>3.6770000000000002E-5</v>
      </c>
      <c r="O3052" s="49">
        <v>-9.1475810000000005E-2</v>
      </c>
      <c r="P3052" s="49">
        <v>-3.7855159999999999E-2</v>
      </c>
      <c r="Q3052" s="49">
        <v>3.6770000000000002E-5</v>
      </c>
      <c r="R3052" s="49">
        <v>3.7928700000000003E-2</v>
      </c>
      <c r="S3052" s="49">
        <v>9.1549350000000002E-2</v>
      </c>
      <c r="T3052" s="49" t="s">
        <v>92</v>
      </c>
    </row>
    <row r="3053" spans="1:20" x14ac:dyDescent="0.25">
      <c r="A3053" s="49" t="str">
        <f t="shared" si="47"/>
        <v>41850North Coast and North Bay4_14Dually Enrolled</v>
      </c>
      <c r="B3053" s="7">
        <v>41850</v>
      </c>
      <c r="C3053">
        <v>14</v>
      </c>
      <c r="D3053" t="s">
        <v>47</v>
      </c>
      <c r="E3053">
        <v>0.73977835000000003</v>
      </c>
      <c r="F3053">
        <v>0.69280187000000004</v>
      </c>
      <c r="G3053">
        <v>4</v>
      </c>
      <c r="H3053" s="49">
        <v>221.54</v>
      </c>
      <c r="I3053" s="49">
        <v>2215.4</v>
      </c>
      <c r="J3053">
        <v>83.503360000000001</v>
      </c>
      <c r="M3053">
        <v>7.5345700000000002E-2</v>
      </c>
      <c r="N3053" s="49">
        <v>4.6976480000000001E-2</v>
      </c>
      <c r="O3053" s="49">
        <v>-4.9466019999999999E-2</v>
      </c>
      <c r="P3053" s="49">
        <v>7.04326E-3</v>
      </c>
      <c r="Q3053" s="49">
        <v>4.6976480000000001E-2</v>
      </c>
      <c r="R3053" s="49">
        <v>8.6909700000000006E-2</v>
      </c>
      <c r="S3053" s="49">
        <v>0.14341898</v>
      </c>
      <c r="T3053" s="49" t="s">
        <v>92</v>
      </c>
    </row>
    <row r="3054" spans="1:20" x14ac:dyDescent="0.25">
      <c r="A3054" s="49" t="str">
        <f t="shared" si="47"/>
        <v>41850North Coast and North Bay4_19Dually Enrolled</v>
      </c>
      <c r="B3054" s="7">
        <v>41850</v>
      </c>
      <c r="C3054">
        <v>19</v>
      </c>
      <c r="D3054" t="s">
        <v>47</v>
      </c>
      <c r="E3054">
        <v>1.3769149000000001</v>
      </c>
      <c r="F3054">
        <v>1.3858934999999999</v>
      </c>
      <c r="G3054">
        <v>4</v>
      </c>
      <c r="H3054" s="49">
        <v>221.54</v>
      </c>
      <c r="I3054" s="49">
        <v>2215.4</v>
      </c>
      <c r="J3054">
        <v>79.653769999999994</v>
      </c>
      <c r="M3054">
        <v>0.1385237</v>
      </c>
      <c r="N3054" s="49">
        <v>-8.9785999999999998E-3</v>
      </c>
      <c r="O3054" s="49">
        <v>-0.18628893999999999</v>
      </c>
      <c r="P3054" s="49">
        <v>-8.2396159999999996E-2</v>
      </c>
      <c r="Q3054" s="49">
        <v>-8.9785999999999998E-3</v>
      </c>
      <c r="R3054" s="49">
        <v>6.4438960000000003E-2</v>
      </c>
      <c r="S3054" s="49">
        <v>0.16833174000000001</v>
      </c>
      <c r="T3054" s="49" t="s">
        <v>92</v>
      </c>
    </row>
    <row r="3055" spans="1:20" x14ac:dyDescent="0.25">
      <c r="A3055" s="49" t="str">
        <f t="shared" si="47"/>
        <v>41850North Coast and North Bay4_15Dually Enrolled</v>
      </c>
      <c r="B3055" s="7">
        <v>41850</v>
      </c>
      <c r="C3055">
        <v>15</v>
      </c>
      <c r="D3055" t="s">
        <v>47</v>
      </c>
      <c r="E3055">
        <v>0.92967217000000002</v>
      </c>
      <c r="F3055">
        <v>0.84506588999999999</v>
      </c>
      <c r="G3055">
        <v>4</v>
      </c>
      <c r="H3055" s="49">
        <v>221.54</v>
      </c>
      <c r="I3055" s="49">
        <v>2215.4</v>
      </c>
      <c r="J3055">
        <v>86.776790000000005</v>
      </c>
      <c r="M3055">
        <v>0.1087322</v>
      </c>
      <c r="N3055" s="49">
        <v>8.4606280000000006E-2</v>
      </c>
      <c r="O3055" s="49">
        <v>-5.4570939999999998E-2</v>
      </c>
      <c r="P3055" s="49">
        <v>2.6978209999999999E-2</v>
      </c>
      <c r="Q3055" s="49">
        <v>8.4606280000000006E-2</v>
      </c>
      <c r="R3055" s="49">
        <v>0.14223435000000001</v>
      </c>
      <c r="S3055" s="49">
        <v>0.2237835</v>
      </c>
      <c r="T3055" s="49" t="s">
        <v>92</v>
      </c>
    </row>
    <row r="3056" spans="1:20" x14ac:dyDescent="0.25">
      <c r="A3056" s="49" t="str">
        <f t="shared" si="47"/>
        <v>41850North Coast and North Bay4_10Dually Enrolled</v>
      </c>
      <c r="B3056" s="7">
        <v>41850</v>
      </c>
      <c r="C3056">
        <v>10</v>
      </c>
      <c r="D3056" t="s">
        <v>47</v>
      </c>
      <c r="E3056">
        <v>0.62751133999999997</v>
      </c>
      <c r="F3056">
        <v>0.65256449000000005</v>
      </c>
      <c r="G3056">
        <v>4</v>
      </c>
      <c r="H3056" s="49">
        <v>221.54</v>
      </c>
      <c r="I3056" s="49">
        <v>2215.4</v>
      </c>
      <c r="J3056">
        <v>63.478369999999998</v>
      </c>
      <c r="M3056">
        <v>6.0683800000000003E-2</v>
      </c>
      <c r="N3056" s="49">
        <v>-2.505315E-2</v>
      </c>
      <c r="O3056" s="49">
        <v>-0.10272841000000001</v>
      </c>
      <c r="P3056" s="49">
        <v>-5.7215559999999999E-2</v>
      </c>
      <c r="Q3056" s="49">
        <v>-2.505315E-2</v>
      </c>
      <c r="R3056" s="49">
        <v>7.1092600000000001E-3</v>
      </c>
      <c r="S3056" s="49">
        <v>5.262211E-2</v>
      </c>
      <c r="T3056" s="49" t="s">
        <v>92</v>
      </c>
    </row>
    <row r="3057" spans="1:20" x14ac:dyDescent="0.25">
      <c r="A3057" s="49" t="str">
        <f t="shared" si="47"/>
        <v>41850North Coast and North Bay4_6Dually Enrolled</v>
      </c>
      <c r="B3057" s="7">
        <v>41850</v>
      </c>
      <c r="C3057">
        <v>6</v>
      </c>
      <c r="D3057" t="s">
        <v>47</v>
      </c>
      <c r="E3057">
        <v>0.42802731999999999</v>
      </c>
      <c r="F3057">
        <v>0.46305093000000003</v>
      </c>
      <c r="G3057">
        <v>4</v>
      </c>
      <c r="H3057" s="49">
        <v>221.54</v>
      </c>
      <c r="I3057" s="49">
        <v>2215.4</v>
      </c>
      <c r="J3057">
        <v>57.025469999999999</v>
      </c>
      <c r="M3057">
        <v>3.5889900000000002E-2</v>
      </c>
      <c r="N3057" s="49">
        <v>-3.5023609999999997E-2</v>
      </c>
      <c r="O3057" s="49">
        <v>-8.0962679999999995E-2</v>
      </c>
      <c r="P3057" s="49">
        <v>-5.4045259999999998E-2</v>
      </c>
      <c r="Q3057" s="49">
        <v>-3.5023609999999997E-2</v>
      </c>
      <c r="R3057" s="49">
        <v>-1.6001959999999999E-2</v>
      </c>
      <c r="S3057" s="49">
        <v>1.091546E-2</v>
      </c>
      <c r="T3057" s="49" t="s">
        <v>92</v>
      </c>
    </row>
    <row r="3058" spans="1:20" x14ac:dyDescent="0.25">
      <c r="A3058" s="49" t="str">
        <f t="shared" si="47"/>
        <v>41850North Coast and North Bay4_16Dually Enrolled</v>
      </c>
      <c r="B3058" s="7">
        <v>41850</v>
      </c>
      <c r="C3058">
        <v>16</v>
      </c>
      <c r="D3058" t="s">
        <v>47</v>
      </c>
      <c r="E3058">
        <v>1.0936246999999999</v>
      </c>
      <c r="F3058">
        <v>1.0500972</v>
      </c>
      <c r="G3058">
        <v>4</v>
      </c>
      <c r="H3058" s="49">
        <v>221.54</v>
      </c>
      <c r="I3058" s="49">
        <v>2215.4</v>
      </c>
      <c r="J3058">
        <v>87.763570000000001</v>
      </c>
      <c r="M3058">
        <v>0.13352049999999999</v>
      </c>
      <c r="N3058" s="49">
        <v>4.3527499999999997E-2</v>
      </c>
      <c r="O3058" s="49">
        <v>-0.12737873999999999</v>
      </c>
      <c r="P3058" s="49">
        <v>-2.7238370000000001E-2</v>
      </c>
      <c r="Q3058" s="49">
        <v>4.3527499999999997E-2</v>
      </c>
      <c r="R3058" s="49">
        <v>0.11429336</v>
      </c>
      <c r="S3058" s="49">
        <v>0.21443374000000001</v>
      </c>
      <c r="T3058" s="49" t="s">
        <v>92</v>
      </c>
    </row>
    <row r="3059" spans="1:20" x14ac:dyDescent="0.25">
      <c r="A3059" s="49" t="str">
        <f t="shared" si="47"/>
        <v>41850North Coast and North Bay4_7Dually Enrolled</v>
      </c>
      <c r="B3059" s="7">
        <v>41850</v>
      </c>
      <c r="C3059">
        <v>7</v>
      </c>
      <c r="D3059" t="s">
        <v>47</v>
      </c>
      <c r="E3059">
        <v>0.53010875999999996</v>
      </c>
      <c r="F3059">
        <v>0.51920140000000004</v>
      </c>
      <c r="G3059">
        <v>4</v>
      </c>
      <c r="H3059" s="49">
        <v>221.54</v>
      </c>
      <c r="I3059" s="49">
        <v>2215.4</v>
      </c>
      <c r="J3059">
        <v>57.281120000000001</v>
      </c>
      <c r="M3059">
        <v>4.4930400000000002E-2</v>
      </c>
      <c r="N3059" s="49">
        <v>1.090736E-2</v>
      </c>
      <c r="O3059" s="49">
        <v>-4.6603550000000001E-2</v>
      </c>
      <c r="P3059" s="49">
        <v>-1.2905750000000001E-2</v>
      </c>
      <c r="Q3059" s="49">
        <v>1.090736E-2</v>
      </c>
      <c r="R3059" s="49">
        <v>3.4720470000000003E-2</v>
      </c>
      <c r="S3059" s="49">
        <v>6.8418270000000003E-2</v>
      </c>
      <c r="T3059" s="49" t="s">
        <v>92</v>
      </c>
    </row>
    <row r="3060" spans="1:20" x14ac:dyDescent="0.25">
      <c r="A3060" s="49" t="str">
        <f t="shared" si="47"/>
        <v>41850North Coast and North Bay4_22Dually Enrolled</v>
      </c>
      <c r="B3060" s="7">
        <v>41850</v>
      </c>
      <c r="C3060">
        <v>22</v>
      </c>
      <c r="D3060" t="s">
        <v>47</v>
      </c>
      <c r="E3060">
        <v>0.92732320000000001</v>
      </c>
      <c r="F3060">
        <v>0.92394251999999999</v>
      </c>
      <c r="G3060">
        <v>4</v>
      </c>
      <c r="H3060" s="49">
        <v>221.54</v>
      </c>
      <c r="I3060" s="49">
        <v>2215.4</v>
      </c>
      <c r="J3060">
        <v>63.934170000000002</v>
      </c>
      <c r="M3060">
        <v>7.6145900000000002E-2</v>
      </c>
      <c r="N3060" s="49">
        <v>3.3806800000000001E-3</v>
      </c>
      <c r="O3060" s="49">
        <v>-9.4086069999999994E-2</v>
      </c>
      <c r="P3060" s="49">
        <v>-3.697665E-2</v>
      </c>
      <c r="Q3060" s="49">
        <v>3.3806800000000001E-3</v>
      </c>
      <c r="R3060" s="49">
        <v>4.3738010000000001E-2</v>
      </c>
      <c r="S3060" s="49">
        <v>0.10084743</v>
      </c>
      <c r="T3060" s="49" t="s">
        <v>92</v>
      </c>
    </row>
    <row r="3061" spans="1:20" x14ac:dyDescent="0.25">
      <c r="A3061" s="49" t="str">
        <f t="shared" si="47"/>
        <v>41850North Coast and North Bay4_18Dually Enrolled</v>
      </c>
      <c r="B3061" s="7">
        <v>41850</v>
      </c>
      <c r="C3061">
        <v>18</v>
      </c>
      <c r="D3061" t="s">
        <v>47</v>
      </c>
      <c r="E3061">
        <v>1.3802196</v>
      </c>
      <c r="F3061">
        <v>1.3527079</v>
      </c>
      <c r="G3061">
        <v>4</v>
      </c>
      <c r="H3061" s="49">
        <v>221.54</v>
      </c>
      <c r="I3061" s="49">
        <v>2215.4</v>
      </c>
      <c r="J3061">
        <v>83.662180000000006</v>
      </c>
      <c r="M3061">
        <v>0.14076369999999999</v>
      </c>
      <c r="N3061" s="49">
        <v>2.75117E-2</v>
      </c>
      <c r="O3061" s="49">
        <v>-0.15266584</v>
      </c>
      <c r="P3061" s="49">
        <v>-4.7093059999999999E-2</v>
      </c>
      <c r="Q3061" s="49">
        <v>2.75117E-2</v>
      </c>
      <c r="R3061" s="49">
        <v>0.10211646000000001</v>
      </c>
      <c r="S3061" s="49">
        <v>0.20768924</v>
      </c>
      <c r="T3061" s="49" t="s">
        <v>92</v>
      </c>
    </row>
    <row r="3062" spans="1:20" x14ac:dyDescent="0.25">
      <c r="A3062" s="49" t="str">
        <f t="shared" si="47"/>
        <v>41850North Coast and North Bay4_13Dually Enrolled</v>
      </c>
      <c r="B3062" s="7">
        <v>41850</v>
      </c>
      <c r="C3062">
        <v>13</v>
      </c>
      <c r="D3062" t="s">
        <v>47</v>
      </c>
      <c r="E3062">
        <v>0.71816133999999998</v>
      </c>
      <c r="F3062">
        <v>0.72114159</v>
      </c>
      <c r="G3062">
        <v>4</v>
      </c>
      <c r="H3062" s="49">
        <v>221.54</v>
      </c>
      <c r="I3062" s="49">
        <v>2215.4</v>
      </c>
      <c r="J3062">
        <v>79.253489999999999</v>
      </c>
      <c r="M3062">
        <v>7.9717899999999994E-2</v>
      </c>
      <c r="N3062" s="49">
        <v>-2.9802499999999998E-3</v>
      </c>
      <c r="O3062" s="49">
        <v>-0.10501916</v>
      </c>
      <c r="P3062" s="49">
        <v>-4.5230739999999998E-2</v>
      </c>
      <c r="Q3062" s="49">
        <v>-2.9802499999999998E-3</v>
      </c>
      <c r="R3062" s="49">
        <v>3.9270239999999998E-2</v>
      </c>
      <c r="S3062" s="49">
        <v>9.9058660000000007E-2</v>
      </c>
      <c r="T3062" s="49" t="s">
        <v>92</v>
      </c>
    </row>
    <row r="3063" spans="1:20" x14ac:dyDescent="0.25">
      <c r="A3063" s="49" t="str">
        <f t="shared" si="47"/>
        <v>41850North Coast and North Bay4_20Dually Enrolled</v>
      </c>
      <c r="B3063" s="7">
        <v>41850</v>
      </c>
      <c r="C3063">
        <v>20</v>
      </c>
      <c r="D3063" t="s">
        <v>47</v>
      </c>
      <c r="E3063">
        <v>1.3764396999999999</v>
      </c>
      <c r="F3063">
        <v>1.1665335999999999</v>
      </c>
      <c r="G3063">
        <v>4</v>
      </c>
      <c r="H3063" s="49">
        <v>221.54</v>
      </c>
      <c r="I3063" s="49">
        <v>2215.4</v>
      </c>
      <c r="J3063">
        <v>75.137919999999994</v>
      </c>
      <c r="M3063">
        <v>0.12626290000000001</v>
      </c>
      <c r="N3063" s="49">
        <v>0.20990610000000001</v>
      </c>
      <c r="O3063" s="49">
        <v>4.828959E-2</v>
      </c>
      <c r="P3063" s="49">
        <v>0.14298675999999999</v>
      </c>
      <c r="Q3063" s="49">
        <v>0.20990610000000001</v>
      </c>
      <c r="R3063" s="49">
        <v>0.27682543999999998</v>
      </c>
      <c r="S3063" s="49">
        <v>0.37152260999999998</v>
      </c>
      <c r="T3063" s="49" t="s">
        <v>92</v>
      </c>
    </row>
    <row r="3064" spans="1:20" x14ac:dyDescent="0.25">
      <c r="A3064" s="49" t="str">
        <f t="shared" si="47"/>
        <v>41850North Coast and North Bay4_17Dually Enrolled</v>
      </c>
      <c r="B3064" s="7">
        <v>41850</v>
      </c>
      <c r="C3064">
        <v>17</v>
      </c>
      <c r="D3064" t="s">
        <v>47</v>
      </c>
      <c r="E3064">
        <v>1.3454325</v>
      </c>
      <c r="F3064">
        <v>1.2158036999999999</v>
      </c>
      <c r="G3064">
        <v>4</v>
      </c>
      <c r="H3064" s="49">
        <v>221.54</v>
      </c>
      <c r="I3064" s="49">
        <v>2215.4</v>
      </c>
      <c r="J3064">
        <v>86.467569999999995</v>
      </c>
      <c r="M3064">
        <v>0.1435128</v>
      </c>
      <c r="N3064" s="49">
        <v>0.12962879999999999</v>
      </c>
      <c r="O3064" s="49">
        <v>-5.4067579999999997E-2</v>
      </c>
      <c r="P3064" s="49">
        <v>5.356702E-2</v>
      </c>
      <c r="Q3064" s="49">
        <v>0.12962879999999999</v>
      </c>
      <c r="R3064" s="49">
        <v>0.20569058000000001</v>
      </c>
      <c r="S3064" s="49">
        <v>0.31332517999999998</v>
      </c>
      <c r="T3064" s="49" t="s">
        <v>92</v>
      </c>
    </row>
    <row r="3065" spans="1:20" x14ac:dyDescent="0.25">
      <c r="A3065" s="49" t="str">
        <f t="shared" si="47"/>
        <v>41850North Coast and North Bay4_2Dually Enrolled</v>
      </c>
      <c r="B3065" s="7">
        <v>41850</v>
      </c>
      <c r="C3065">
        <v>2</v>
      </c>
      <c r="D3065" t="s">
        <v>47</v>
      </c>
      <c r="E3065">
        <v>0.44822887</v>
      </c>
      <c r="F3065">
        <v>0.44036729000000002</v>
      </c>
      <c r="G3065">
        <v>4</v>
      </c>
      <c r="H3065" s="49">
        <v>221.54</v>
      </c>
      <c r="I3065" s="49">
        <v>2215.4</v>
      </c>
      <c r="J3065">
        <v>59.735939999999999</v>
      </c>
      <c r="M3065">
        <v>3.6868699999999997E-2</v>
      </c>
      <c r="N3065" s="49">
        <v>7.86158E-3</v>
      </c>
      <c r="O3065" s="49">
        <v>-3.9330360000000002E-2</v>
      </c>
      <c r="P3065" s="49">
        <v>-1.1678829999999999E-2</v>
      </c>
      <c r="Q3065" s="49">
        <v>7.86158E-3</v>
      </c>
      <c r="R3065" s="49">
        <v>2.7401990000000001E-2</v>
      </c>
      <c r="S3065" s="49">
        <v>5.5053520000000002E-2</v>
      </c>
      <c r="T3065" s="49" t="s">
        <v>92</v>
      </c>
    </row>
    <row r="3066" spans="1:20" x14ac:dyDescent="0.25">
      <c r="A3066" s="49" t="str">
        <f t="shared" si="47"/>
        <v>41850North Coast and North Bay4_21Dually Enrolled</v>
      </c>
      <c r="B3066" s="7">
        <v>41850</v>
      </c>
      <c r="C3066">
        <v>21</v>
      </c>
      <c r="D3066" t="s">
        <v>47</v>
      </c>
      <c r="E3066">
        <v>1.1225004999999999</v>
      </c>
      <c r="F3066">
        <v>1.0416574999999999</v>
      </c>
      <c r="G3066">
        <v>4</v>
      </c>
      <c r="H3066" s="49">
        <v>221.54</v>
      </c>
      <c r="I3066" s="49">
        <v>2215.4</v>
      </c>
      <c r="J3066">
        <v>68.163380000000004</v>
      </c>
      <c r="M3066">
        <v>9.5070100000000005E-2</v>
      </c>
      <c r="N3066" s="49">
        <v>8.0842999999999998E-2</v>
      </c>
      <c r="O3066" s="49">
        <v>-4.0846729999999998E-2</v>
      </c>
      <c r="P3066" s="49">
        <v>3.045585E-2</v>
      </c>
      <c r="Q3066" s="49">
        <v>8.0842999999999998E-2</v>
      </c>
      <c r="R3066" s="49">
        <v>0.13123014999999999</v>
      </c>
      <c r="S3066" s="49">
        <v>0.20253272999999999</v>
      </c>
      <c r="T3066" s="49" t="s">
        <v>92</v>
      </c>
    </row>
    <row r="3067" spans="1:20" x14ac:dyDescent="0.25">
      <c r="A3067" s="49" t="str">
        <f t="shared" si="47"/>
        <v>41850North Coast and North Bay4_3Dually Enrolled</v>
      </c>
      <c r="B3067" s="7">
        <v>41850</v>
      </c>
      <c r="C3067">
        <v>3</v>
      </c>
      <c r="D3067" t="s">
        <v>47</v>
      </c>
      <c r="E3067">
        <v>0.41381082000000002</v>
      </c>
      <c r="F3067">
        <v>0.4280986</v>
      </c>
      <c r="G3067">
        <v>4</v>
      </c>
      <c r="H3067" s="49">
        <v>221.54</v>
      </c>
      <c r="I3067" s="49">
        <v>2215.4</v>
      </c>
      <c r="J3067">
        <v>58.747239999999998</v>
      </c>
      <c r="M3067">
        <v>3.1774999999999998E-2</v>
      </c>
      <c r="N3067" s="49">
        <v>-1.428778E-2</v>
      </c>
      <c r="O3067" s="49">
        <v>-5.495978E-2</v>
      </c>
      <c r="P3067" s="49">
        <v>-3.1128530000000001E-2</v>
      </c>
      <c r="Q3067" s="49">
        <v>-1.428778E-2</v>
      </c>
      <c r="R3067" s="49">
        <v>2.5529699999999999E-3</v>
      </c>
      <c r="S3067" s="49">
        <v>2.638422E-2</v>
      </c>
      <c r="T3067" s="49" t="s">
        <v>92</v>
      </c>
    </row>
    <row r="3068" spans="1:20" x14ac:dyDescent="0.25">
      <c r="A3068" s="49" t="str">
        <f t="shared" si="47"/>
        <v>41850North Coast and North Bay4_23Dually Enrolled</v>
      </c>
      <c r="B3068" s="7">
        <v>41850</v>
      </c>
      <c r="C3068">
        <v>23</v>
      </c>
      <c r="D3068" t="s">
        <v>47</v>
      </c>
      <c r="E3068">
        <v>0.78971597999999998</v>
      </c>
      <c r="F3068">
        <v>0.79837243000000002</v>
      </c>
      <c r="G3068">
        <v>4</v>
      </c>
      <c r="H3068" s="49">
        <v>221.54</v>
      </c>
      <c r="I3068" s="49">
        <v>2215.4</v>
      </c>
      <c r="J3068">
        <v>61.702060000000003</v>
      </c>
      <c r="M3068">
        <v>6.9049799999999995E-2</v>
      </c>
      <c r="N3068" s="49">
        <v>-8.6564499999999996E-3</v>
      </c>
      <c r="O3068" s="49">
        <v>-9.7040189999999998E-2</v>
      </c>
      <c r="P3068" s="49">
        <v>-4.5252840000000003E-2</v>
      </c>
      <c r="Q3068" s="49">
        <v>-8.6564499999999996E-3</v>
      </c>
      <c r="R3068" s="49">
        <v>2.793994E-2</v>
      </c>
      <c r="S3068" s="49">
        <v>7.9727290000000006E-2</v>
      </c>
      <c r="T3068" s="49" t="s">
        <v>92</v>
      </c>
    </row>
    <row r="3069" spans="1:20" x14ac:dyDescent="0.25">
      <c r="A3069" s="49" t="str">
        <f t="shared" si="47"/>
        <v>41850North Coast and North Bay4_11Dually Enrolled</v>
      </c>
      <c r="B3069" s="7">
        <v>41850</v>
      </c>
      <c r="C3069">
        <v>11</v>
      </c>
      <c r="D3069" t="s">
        <v>47</v>
      </c>
      <c r="E3069">
        <v>0.67196392000000005</v>
      </c>
      <c r="F3069">
        <v>0.67933365000000001</v>
      </c>
      <c r="G3069">
        <v>4</v>
      </c>
      <c r="H3069" s="49">
        <v>221.54</v>
      </c>
      <c r="I3069" s="49">
        <v>2215.4</v>
      </c>
      <c r="J3069">
        <v>68.474530000000001</v>
      </c>
      <c r="M3069">
        <v>6.9864599999999999E-2</v>
      </c>
      <c r="N3069" s="49">
        <v>-7.3697299999999997E-3</v>
      </c>
      <c r="O3069" s="49">
        <v>-9.6796419999999994E-2</v>
      </c>
      <c r="P3069" s="49">
        <v>-4.4397970000000002E-2</v>
      </c>
      <c r="Q3069" s="49">
        <v>-7.3697299999999997E-3</v>
      </c>
      <c r="R3069" s="49">
        <v>2.9658509999999999E-2</v>
      </c>
      <c r="S3069" s="49">
        <v>8.2056959999999998E-2</v>
      </c>
      <c r="T3069" s="49" t="s">
        <v>92</v>
      </c>
    </row>
    <row r="3070" spans="1:20" x14ac:dyDescent="0.25">
      <c r="A3070" s="49" t="str">
        <f t="shared" si="47"/>
        <v>41850North Coast and North Bay4_8Dually Enrolled</v>
      </c>
      <c r="B3070" s="7">
        <v>41850</v>
      </c>
      <c r="C3070">
        <v>8</v>
      </c>
      <c r="D3070" t="s">
        <v>47</v>
      </c>
      <c r="E3070">
        <v>0.60877835000000002</v>
      </c>
      <c r="F3070">
        <v>0.57925093000000005</v>
      </c>
      <c r="G3070">
        <v>4</v>
      </c>
      <c r="H3070" s="49">
        <v>221.54</v>
      </c>
      <c r="I3070" s="49">
        <v>2215.4</v>
      </c>
      <c r="J3070">
        <v>58.513210000000001</v>
      </c>
      <c r="M3070">
        <v>4.8184699999999997E-2</v>
      </c>
      <c r="N3070" s="49">
        <v>2.9527419999999999E-2</v>
      </c>
      <c r="O3070" s="49">
        <v>-3.2148999999999997E-2</v>
      </c>
      <c r="P3070" s="49">
        <v>3.9895299999999998E-3</v>
      </c>
      <c r="Q3070" s="49">
        <v>2.9527419999999999E-2</v>
      </c>
      <c r="R3070" s="49">
        <v>5.5065309999999999E-2</v>
      </c>
      <c r="S3070" s="49">
        <v>9.1203839999999994E-2</v>
      </c>
      <c r="T3070" s="49" t="s">
        <v>92</v>
      </c>
    </row>
    <row r="3071" spans="1:20" x14ac:dyDescent="0.25">
      <c r="A3071" s="49" t="str">
        <f t="shared" si="47"/>
        <v>41850North Coast and North Bay4_24Dually Enrolled</v>
      </c>
      <c r="B3071" s="7">
        <v>41850</v>
      </c>
      <c r="C3071">
        <v>24</v>
      </c>
      <c r="D3071" t="s">
        <v>47</v>
      </c>
      <c r="E3071">
        <v>0.63328041000000002</v>
      </c>
      <c r="F3071">
        <v>0.61048458000000005</v>
      </c>
      <c r="G3071">
        <v>4</v>
      </c>
      <c r="H3071" s="49">
        <v>221.54</v>
      </c>
      <c r="I3071" s="49">
        <v>2215.4</v>
      </c>
      <c r="J3071">
        <v>59.969009999999997</v>
      </c>
      <c r="M3071">
        <v>5.7127400000000002E-2</v>
      </c>
      <c r="N3071" s="49">
        <v>2.279583E-2</v>
      </c>
      <c r="O3071" s="49">
        <v>-5.0327240000000002E-2</v>
      </c>
      <c r="P3071" s="49">
        <v>-7.48169E-3</v>
      </c>
      <c r="Q3071" s="49">
        <v>2.279583E-2</v>
      </c>
      <c r="R3071" s="49">
        <v>5.3073349999999998E-2</v>
      </c>
      <c r="S3071" s="49">
        <v>9.5918900000000001E-2</v>
      </c>
      <c r="T3071" s="49" t="s">
        <v>92</v>
      </c>
    </row>
    <row r="3072" spans="1:20" x14ac:dyDescent="0.25">
      <c r="A3072" s="49" t="str">
        <f t="shared" si="47"/>
        <v>41850North Coast and North Bay4_5Dually Enrolled</v>
      </c>
      <c r="B3072" s="7">
        <v>41850</v>
      </c>
      <c r="C3072">
        <v>5</v>
      </c>
      <c r="D3072" t="s">
        <v>47</v>
      </c>
      <c r="E3072">
        <v>0.41662009999999999</v>
      </c>
      <c r="F3072">
        <v>0.42859206</v>
      </c>
      <c r="G3072">
        <v>4</v>
      </c>
      <c r="H3072" s="49">
        <v>221.54</v>
      </c>
      <c r="I3072" s="49">
        <v>2215.4</v>
      </c>
      <c r="J3072">
        <v>57.524509999999999</v>
      </c>
      <c r="M3072">
        <v>3.44053E-2</v>
      </c>
      <c r="N3072" s="49">
        <v>-1.197196E-2</v>
      </c>
      <c r="O3072" s="49">
        <v>-5.6010740000000003E-2</v>
      </c>
      <c r="P3072" s="49">
        <v>-3.0206770000000001E-2</v>
      </c>
      <c r="Q3072" s="49">
        <v>-1.197196E-2</v>
      </c>
      <c r="R3072" s="49">
        <v>6.2628500000000004E-3</v>
      </c>
      <c r="S3072" s="49">
        <v>3.2066820000000003E-2</v>
      </c>
      <c r="T3072" s="49" t="s">
        <v>92</v>
      </c>
    </row>
    <row r="3073" spans="1:20" x14ac:dyDescent="0.25">
      <c r="A3073" s="49" t="str">
        <f t="shared" si="47"/>
        <v>41850North Coast and North Bay4_9Dually Enrolled</v>
      </c>
      <c r="B3073" s="7">
        <v>41850</v>
      </c>
      <c r="C3073">
        <v>9</v>
      </c>
      <c r="D3073" t="s">
        <v>47</v>
      </c>
      <c r="E3073">
        <v>0.64966752999999999</v>
      </c>
      <c r="F3073">
        <v>0.65073318000000002</v>
      </c>
      <c r="G3073">
        <v>4</v>
      </c>
      <c r="H3073" s="49">
        <v>221.54</v>
      </c>
      <c r="I3073" s="49">
        <v>2215.4</v>
      </c>
      <c r="J3073">
        <v>60.479340000000001</v>
      </c>
      <c r="M3073">
        <v>5.7920300000000001E-2</v>
      </c>
      <c r="N3073" s="49">
        <v>-1.06565E-3</v>
      </c>
      <c r="O3073" s="49">
        <v>-7.5203629999999994E-2</v>
      </c>
      <c r="P3073" s="49">
        <v>-3.1763409999999999E-2</v>
      </c>
      <c r="Q3073" s="49">
        <v>-1.06565E-3</v>
      </c>
      <c r="R3073" s="49">
        <v>2.963211E-2</v>
      </c>
      <c r="S3073" s="49">
        <v>7.3072330000000005E-2</v>
      </c>
      <c r="T3073" s="49" t="s">
        <v>92</v>
      </c>
    </row>
    <row r="3074" spans="1:20" x14ac:dyDescent="0.25">
      <c r="A3074" s="49" t="str">
        <f t="shared" si="47"/>
        <v>41850North Coast and North Bay5_4Dually Enrolled</v>
      </c>
      <c r="B3074" s="7">
        <v>41850</v>
      </c>
      <c r="C3074">
        <v>4</v>
      </c>
      <c r="D3074" t="s">
        <v>47</v>
      </c>
      <c r="E3074">
        <v>0.39652886999999998</v>
      </c>
      <c r="F3074">
        <v>0.40589741000000001</v>
      </c>
      <c r="G3074">
        <v>5</v>
      </c>
      <c r="H3074" s="49">
        <v>214.49100000000001</v>
      </c>
      <c r="I3074" s="49">
        <v>2215.4</v>
      </c>
      <c r="J3074">
        <v>58.513210000000001</v>
      </c>
      <c r="M3074">
        <v>3.0431699999999999E-2</v>
      </c>
      <c r="N3074" s="49">
        <v>-9.3685399999999999E-3</v>
      </c>
      <c r="O3074" s="49">
        <v>-4.8321120000000002E-2</v>
      </c>
      <c r="P3074" s="49">
        <v>-2.549734E-2</v>
      </c>
      <c r="Q3074" s="49">
        <v>-9.3685399999999999E-3</v>
      </c>
      <c r="R3074" s="49">
        <v>6.7602599999999997E-3</v>
      </c>
      <c r="S3074" s="49">
        <v>2.9584039999999999E-2</v>
      </c>
      <c r="T3074" s="49" t="s">
        <v>92</v>
      </c>
    </row>
    <row r="3075" spans="1:20" x14ac:dyDescent="0.25">
      <c r="A3075" s="49" t="str">
        <f t="shared" ref="A3075:A3138" si="48">CONCATENATE(B3075,D3075,G3075,"_",C3075,T3075)</f>
        <v>41850North Coast and North Bay5_17Dually Enrolled</v>
      </c>
      <c r="B3075" s="7">
        <v>41850</v>
      </c>
      <c r="C3075">
        <v>17</v>
      </c>
      <c r="D3075" t="s">
        <v>47</v>
      </c>
      <c r="E3075">
        <v>1.3454325</v>
      </c>
      <c r="F3075">
        <v>1.1858078000000001</v>
      </c>
      <c r="G3075">
        <v>5</v>
      </c>
      <c r="H3075" s="49">
        <v>214.49100000000001</v>
      </c>
      <c r="I3075" s="49">
        <v>2215.4</v>
      </c>
      <c r="J3075">
        <v>86.467569999999995</v>
      </c>
      <c r="M3075">
        <v>0.14742749999999999</v>
      </c>
      <c r="N3075" s="49">
        <v>0.15962470000000001</v>
      </c>
      <c r="O3075" s="49">
        <v>-2.9082500000000001E-2</v>
      </c>
      <c r="P3075" s="49">
        <v>8.1488119999999997E-2</v>
      </c>
      <c r="Q3075" s="49">
        <v>0.15962470000000001</v>
      </c>
      <c r="R3075" s="49">
        <v>0.23776127</v>
      </c>
      <c r="S3075" s="49">
        <v>0.34833190000000003</v>
      </c>
      <c r="T3075" s="49" t="s">
        <v>92</v>
      </c>
    </row>
    <row r="3076" spans="1:20" x14ac:dyDescent="0.25">
      <c r="A3076" s="49" t="str">
        <f t="shared" si="48"/>
        <v>41850North Coast and North Bay5_20Dually Enrolled</v>
      </c>
      <c r="B3076" s="7">
        <v>41850</v>
      </c>
      <c r="C3076">
        <v>20</v>
      </c>
      <c r="D3076" t="s">
        <v>47</v>
      </c>
      <c r="E3076">
        <v>1.3764396999999999</v>
      </c>
      <c r="F3076">
        <v>1.2277756</v>
      </c>
      <c r="G3076">
        <v>5</v>
      </c>
      <c r="H3076" s="49">
        <v>214.49100000000001</v>
      </c>
      <c r="I3076" s="49">
        <v>2215.4</v>
      </c>
      <c r="J3076">
        <v>75.137919999999994</v>
      </c>
      <c r="M3076">
        <v>0.1358442</v>
      </c>
      <c r="N3076" s="49">
        <v>0.14866409999999999</v>
      </c>
      <c r="O3076" s="49">
        <v>-2.5216479999999999E-2</v>
      </c>
      <c r="P3076" s="49">
        <v>7.6666670000000006E-2</v>
      </c>
      <c r="Q3076" s="49">
        <v>0.14866409999999999</v>
      </c>
      <c r="R3076" s="49">
        <v>0.22066152999999999</v>
      </c>
      <c r="S3076" s="49">
        <v>0.32254467999999997</v>
      </c>
      <c r="T3076" s="49" t="s">
        <v>92</v>
      </c>
    </row>
    <row r="3077" spans="1:20" x14ac:dyDescent="0.25">
      <c r="A3077" s="49" t="str">
        <f t="shared" si="48"/>
        <v>41850North Coast and North Bay5_14Dually Enrolled</v>
      </c>
      <c r="B3077" s="7">
        <v>41850</v>
      </c>
      <c r="C3077">
        <v>14</v>
      </c>
      <c r="D3077" t="s">
        <v>47</v>
      </c>
      <c r="E3077">
        <v>0.73977835000000003</v>
      </c>
      <c r="F3077">
        <v>0.71759223000000005</v>
      </c>
      <c r="G3077">
        <v>5</v>
      </c>
      <c r="H3077" s="49">
        <v>214.49100000000001</v>
      </c>
      <c r="I3077" s="49">
        <v>2215.4</v>
      </c>
      <c r="J3077">
        <v>83.503360000000001</v>
      </c>
      <c r="M3077">
        <v>8.0642400000000003E-2</v>
      </c>
      <c r="N3077" s="49">
        <v>2.218612E-2</v>
      </c>
      <c r="O3077" s="49">
        <v>-8.1036150000000001E-2</v>
      </c>
      <c r="P3077" s="49">
        <v>-2.0554349999999999E-2</v>
      </c>
      <c r="Q3077" s="49">
        <v>2.218612E-2</v>
      </c>
      <c r="R3077" s="49">
        <v>6.4926590000000006E-2</v>
      </c>
      <c r="S3077" s="49">
        <v>0.12540839000000001</v>
      </c>
      <c r="T3077" s="49" t="s">
        <v>92</v>
      </c>
    </row>
    <row r="3078" spans="1:20" x14ac:dyDescent="0.25">
      <c r="A3078" s="49" t="str">
        <f t="shared" si="48"/>
        <v>41850North Coast and North Bay5_16Dually Enrolled</v>
      </c>
      <c r="B3078" s="7">
        <v>41850</v>
      </c>
      <c r="C3078">
        <v>16</v>
      </c>
      <c r="D3078" t="s">
        <v>47</v>
      </c>
      <c r="E3078">
        <v>1.0936246999999999</v>
      </c>
      <c r="F3078">
        <v>0.93053679</v>
      </c>
      <c r="G3078">
        <v>5</v>
      </c>
      <c r="H3078" s="49">
        <v>214.49100000000001</v>
      </c>
      <c r="I3078" s="49">
        <v>2215.4</v>
      </c>
      <c r="J3078">
        <v>87.763570000000001</v>
      </c>
      <c r="M3078">
        <v>0.13284029999999999</v>
      </c>
      <c r="N3078" s="49">
        <v>0.16308791</v>
      </c>
      <c r="O3078" s="49">
        <v>-6.9476700000000004E-3</v>
      </c>
      <c r="P3078" s="49">
        <v>9.2682550000000002E-2</v>
      </c>
      <c r="Q3078" s="49">
        <v>0.16308791</v>
      </c>
      <c r="R3078" s="49">
        <v>0.23349327</v>
      </c>
      <c r="S3078" s="49">
        <v>0.33312349000000002</v>
      </c>
      <c r="T3078" s="49" t="s">
        <v>92</v>
      </c>
    </row>
    <row r="3079" spans="1:20" x14ac:dyDescent="0.25">
      <c r="A3079" s="49" t="str">
        <f t="shared" si="48"/>
        <v>41850North Coast and North Bay5_15Dually Enrolled</v>
      </c>
      <c r="B3079" s="7">
        <v>41850</v>
      </c>
      <c r="C3079">
        <v>15</v>
      </c>
      <c r="D3079" t="s">
        <v>47</v>
      </c>
      <c r="E3079">
        <v>0.92967217000000002</v>
      </c>
      <c r="F3079">
        <v>0.75383056999999998</v>
      </c>
      <c r="G3079">
        <v>5</v>
      </c>
      <c r="H3079" s="49">
        <v>214.49100000000001</v>
      </c>
      <c r="I3079" s="49">
        <v>2215.4</v>
      </c>
      <c r="J3079">
        <v>86.776790000000005</v>
      </c>
      <c r="M3079">
        <v>0.10550809999999999</v>
      </c>
      <c r="N3079" s="49">
        <v>0.17584159999999999</v>
      </c>
      <c r="O3079" s="49">
        <v>4.0791229999999998E-2</v>
      </c>
      <c r="P3079" s="49">
        <v>0.11992231</v>
      </c>
      <c r="Q3079" s="49">
        <v>0.17584159999999999</v>
      </c>
      <c r="R3079" s="49">
        <v>0.23176089</v>
      </c>
      <c r="S3079" s="49">
        <v>0.31089197000000002</v>
      </c>
      <c r="T3079" s="49" t="s">
        <v>92</v>
      </c>
    </row>
    <row r="3080" spans="1:20" x14ac:dyDescent="0.25">
      <c r="A3080" s="49" t="str">
        <f t="shared" si="48"/>
        <v>41850North Coast and North Bay5_2Dually Enrolled</v>
      </c>
      <c r="B3080" s="7">
        <v>41850</v>
      </c>
      <c r="C3080">
        <v>2</v>
      </c>
      <c r="D3080" t="s">
        <v>47</v>
      </c>
      <c r="E3080">
        <v>0.44822887</v>
      </c>
      <c r="F3080">
        <v>0.49641035999999999</v>
      </c>
      <c r="G3080">
        <v>5</v>
      </c>
      <c r="H3080" s="49">
        <v>214.49100000000001</v>
      </c>
      <c r="I3080" s="49">
        <v>2215.4</v>
      </c>
      <c r="J3080">
        <v>59.735939999999999</v>
      </c>
      <c r="M3080">
        <v>4.4783200000000002E-2</v>
      </c>
      <c r="N3080" s="49">
        <v>-4.818149E-2</v>
      </c>
      <c r="O3080" s="49">
        <v>-0.10550399000000001</v>
      </c>
      <c r="P3080" s="49">
        <v>-7.1916590000000002E-2</v>
      </c>
      <c r="Q3080" s="49">
        <v>-4.818149E-2</v>
      </c>
      <c r="R3080" s="49">
        <v>-2.4446389999999998E-2</v>
      </c>
      <c r="S3080" s="49">
        <v>9.1410099999999998E-3</v>
      </c>
      <c r="T3080" s="49" t="s">
        <v>92</v>
      </c>
    </row>
    <row r="3081" spans="1:20" x14ac:dyDescent="0.25">
      <c r="A3081" s="49" t="str">
        <f t="shared" si="48"/>
        <v>41850North Coast and North Bay5_8Dually Enrolled</v>
      </c>
      <c r="B3081" s="7">
        <v>41850</v>
      </c>
      <c r="C3081">
        <v>8</v>
      </c>
      <c r="D3081" t="s">
        <v>47</v>
      </c>
      <c r="E3081">
        <v>0.60877835000000002</v>
      </c>
      <c r="F3081">
        <v>0.55150674</v>
      </c>
      <c r="G3081">
        <v>5</v>
      </c>
      <c r="H3081" s="49">
        <v>214.49100000000001</v>
      </c>
      <c r="I3081" s="49">
        <v>2215.4</v>
      </c>
      <c r="J3081">
        <v>58.513210000000001</v>
      </c>
      <c r="M3081">
        <v>5.25908E-2</v>
      </c>
      <c r="N3081" s="49">
        <v>5.7271610000000001E-2</v>
      </c>
      <c r="O3081" s="49">
        <v>-1.0044610000000001E-2</v>
      </c>
      <c r="P3081" s="49">
        <v>2.9398489999999999E-2</v>
      </c>
      <c r="Q3081" s="49">
        <v>5.7271610000000001E-2</v>
      </c>
      <c r="R3081" s="49">
        <v>8.5144730000000002E-2</v>
      </c>
      <c r="S3081" s="49">
        <v>0.12458783</v>
      </c>
      <c r="T3081" s="49" t="s">
        <v>92</v>
      </c>
    </row>
    <row r="3082" spans="1:20" x14ac:dyDescent="0.25">
      <c r="A3082" s="49" t="str">
        <f t="shared" si="48"/>
        <v>41850North Coast and North Bay5_18Dually Enrolled</v>
      </c>
      <c r="B3082" s="7">
        <v>41850</v>
      </c>
      <c r="C3082">
        <v>18</v>
      </c>
      <c r="D3082" t="s">
        <v>47</v>
      </c>
      <c r="E3082">
        <v>1.3802196</v>
      </c>
      <c r="F3082">
        <v>1.4095394000000001</v>
      </c>
      <c r="G3082">
        <v>5</v>
      </c>
      <c r="H3082" s="49">
        <v>214.49100000000001</v>
      </c>
      <c r="I3082" s="49">
        <v>2215.4</v>
      </c>
      <c r="J3082">
        <v>83.662180000000006</v>
      </c>
      <c r="M3082">
        <v>0.152171</v>
      </c>
      <c r="N3082" s="49">
        <v>-2.93198E-2</v>
      </c>
      <c r="O3082" s="49">
        <v>-0.22409867999999999</v>
      </c>
      <c r="P3082" s="49">
        <v>-0.10997042999999999</v>
      </c>
      <c r="Q3082" s="49">
        <v>-2.93198E-2</v>
      </c>
      <c r="R3082" s="49">
        <v>5.1330830000000001E-2</v>
      </c>
      <c r="S3082" s="49">
        <v>0.16545908000000001</v>
      </c>
      <c r="T3082" s="49" t="s">
        <v>92</v>
      </c>
    </row>
    <row r="3083" spans="1:20" x14ac:dyDescent="0.25">
      <c r="A3083" s="49" t="str">
        <f t="shared" si="48"/>
        <v>41850North Coast and North Bay5_3Dually Enrolled</v>
      </c>
      <c r="B3083" s="7">
        <v>41850</v>
      </c>
      <c r="C3083">
        <v>3</v>
      </c>
      <c r="D3083" t="s">
        <v>47</v>
      </c>
      <c r="E3083">
        <v>0.41381082000000002</v>
      </c>
      <c r="F3083">
        <v>0.44076061999999999</v>
      </c>
      <c r="G3083">
        <v>5</v>
      </c>
      <c r="H3083" s="49">
        <v>214.49100000000001</v>
      </c>
      <c r="I3083" s="49">
        <v>2215.4</v>
      </c>
      <c r="J3083">
        <v>58.747239999999998</v>
      </c>
      <c r="M3083">
        <v>3.6098499999999999E-2</v>
      </c>
      <c r="N3083" s="49">
        <v>-2.6949799999999999E-2</v>
      </c>
      <c r="O3083" s="49">
        <v>-7.3155880000000006E-2</v>
      </c>
      <c r="P3083" s="49">
        <v>-4.6081999999999998E-2</v>
      </c>
      <c r="Q3083" s="49">
        <v>-2.6949799999999999E-2</v>
      </c>
      <c r="R3083" s="49">
        <v>-7.8175899999999993E-3</v>
      </c>
      <c r="S3083" s="49">
        <v>1.9256280000000001E-2</v>
      </c>
      <c r="T3083" s="49" t="s">
        <v>92</v>
      </c>
    </row>
    <row r="3084" spans="1:20" x14ac:dyDescent="0.25">
      <c r="A3084" s="49" t="str">
        <f t="shared" si="48"/>
        <v>41850North Coast and North Bay5_10Dually Enrolled</v>
      </c>
      <c r="B3084" s="7">
        <v>41850</v>
      </c>
      <c r="C3084">
        <v>10</v>
      </c>
      <c r="D3084" t="s">
        <v>47</v>
      </c>
      <c r="E3084">
        <v>0.62751133999999997</v>
      </c>
      <c r="F3084">
        <v>0.57884248999999999</v>
      </c>
      <c r="G3084">
        <v>5</v>
      </c>
      <c r="H3084" s="49">
        <v>214.49100000000001</v>
      </c>
      <c r="I3084" s="49">
        <v>2215.4</v>
      </c>
      <c r="J3084">
        <v>63.478369999999998</v>
      </c>
      <c r="M3084">
        <v>5.2976700000000002E-2</v>
      </c>
      <c r="N3084" s="49">
        <v>4.866885E-2</v>
      </c>
      <c r="O3084" s="49">
        <v>-1.9141330000000002E-2</v>
      </c>
      <c r="P3084" s="49">
        <v>2.05912E-2</v>
      </c>
      <c r="Q3084" s="49">
        <v>4.866885E-2</v>
      </c>
      <c r="R3084" s="49">
        <v>7.6746499999999995E-2</v>
      </c>
      <c r="S3084" s="49">
        <v>0.11647903</v>
      </c>
      <c r="T3084" s="49" t="s">
        <v>92</v>
      </c>
    </row>
    <row r="3085" spans="1:20" x14ac:dyDescent="0.25">
      <c r="A3085" s="49" t="str">
        <f t="shared" si="48"/>
        <v>41850North Coast and North Bay5_7Dually Enrolled</v>
      </c>
      <c r="B3085" s="7">
        <v>41850</v>
      </c>
      <c r="C3085">
        <v>7</v>
      </c>
      <c r="D3085" t="s">
        <v>47</v>
      </c>
      <c r="E3085">
        <v>0.53010875999999996</v>
      </c>
      <c r="F3085">
        <v>0.46944611000000003</v>
      </c>
      <c r="G3085">
        <v>5</v>
      </c>
      <c r="H3085" s="49">
        <v>214.49100000000001</v>
      </c>
      <c r="I3085" s="49">
        <v>2215.4</v>
      </c>
      <c r="J3085">
        <v>57.281120000000001</v>
      </c>
      <c r="M3085">
        <v>4.0400800000000001E-2</v>
      </c>
      <c r="N3085" s="49">
        <v>6.0662649999999999E-2</v>
      </c>
      <c r="O3085" s="49">
        <v>8.9496300000000001E-3</v>
      </c>
      <c r="P3085" s="49">
        <v>3.9250229999999997E-2</v>
      </c>
      <c r="Q3085" s="49">
        <v>6.0662649999999999E-2</v>
      </c>
      <c r="R3085" s="49">
        <v>8.207507E-2</v>
      </c>
      <c r="S3085" s="49">
        <v>0.11237567</v>
      </c>
      <c r="T3085" s="49" t="s">
        <v>92</v>
      </c>
    </row>
    <row r="3086" spans="1:20" x14ac:dyDescent="0.25">
      <c r="A3086" s="49" t="str">
        <f t="shared" si="48"/>
        <v>41850North Coast and North Bay5_12Dually Enrolled</v>
      </c>
      <c r="B3086" s="7">
        <v>41850</v>
      </c>
      <c r="C3086">
        <v>12</v>
      </c>
      <c r="D3086" t="s">
        <v>47</v>
      </c>
      <c r="E3086">
        <v>0.68864844999999997</v>
      </c>
      <c r="F3086">
        <v>0.69258238000000005</v>
      </c>
      <c r="G3086">
        <v>5</v>
      </c>
      <c r="H3086" s="49">
        <v>214.49100000000001</v>
      </c>
      <c r="I3086" s="49">
        <v>2215.4</v>
      </c>
      <c r="J3086">
        <v>73.981020000000001</v>
      </c>
      <c r="M3086">
        <v>7.4531100000000003E-2</v>
      </c>
      <c r="N3086" s="49">
        <v>-3.9339300000000004E-3</v>
      </c>
      <c r="O3086" s="49">
        <v>-9.9333740000000004E-2</v>
      </c>
      <c r="P3086" s="49">
        <v>-4.3435410000000001E-2</v>
      </c>
      <c r="Q3086" s="49">
        <v>-3.9339300000000004E-3</v>
      </c>
      <c r="R3086" s="49">
        <v>3.5567550000000003E-2</v>
      </c>
      <c r="S3086" s="49">
        <v>9.1465879999999999E-2</v>
      </c>
      <c r="T3086" s="49" t="s">
        <v>92</v>
      </c>
    </row>
    <row r="3087" spans="1:20" x14ac:dyDescent="0.25">
      <c r="A3087" s="49" t="str">
        <f t="shared" si="48"/>
        <v>41850North Coast and North Bay5_11Dually Enrolled</v>
      </c>
      <c r="B3087" s="7">
        <v>41850</v>
      </c>
      <c r="C3087">
        <v>11</v>
      </c>
      <c r="D3087" t="s">
        <v>47</v>
      </c>
      <c r="E3087">
        <v>0.67196392000000005</v>
      </c>
      <c r="F3087">
        <v>0.7188544</v>
      </c>
      <c r="G3087">
        <v>5</v>
      </c>
      <c r="H3087" s="49">
        <v>214.49100000000001</v>
      </c>
      <c r="I3087" s="49">
        <v>2215.4</v>
      </c>
      <c r="J3087">
        <v>68.474530000000001</v>
      </c>
      <c r="M3087">
        <v>7.6938800000000002E-2</v>
      </c>
      <c r="N3087" s="49">
        <v>-4.6890479999999998E-2</v>
      </c>
      <c r="O3087" s="49">
        <v>-0.14537214000000001</v>
      </c>
      <c r="P3087" s="49">
        <v>-8.7668040000000003E-2</v>
      </c>
      <c r="Q3087" s="49">
        <v>-4.6890479999999998E-2</v>
      </c>
      <c r="R3087" s="49">
        <v>-6.11292E-3</v>
      </c>
      <c r="S3087" s="49">
        <v>5.159118E-2</v>
      </c>
      <c r="T3087" s="49" t="s">
        <v>92</v>
      </c>
    </row>
    <row r="3088" spans="1:20" x14ac:dyDescent="0.25">
      <c r="A3088" s="49" t="str">
        <f t="shared" si="48"/>
        <v>41850North Coast and North Bay5_1Dually Enrolled</v>
      </c>
      <c r="B3088" s="7">
        <v>41850</v>
      </c>
      <c r="C3088">
        <v>1</v>
      </c>
      <c r="D3088" t="s">
        <v>47</v>
      </c>
      <c r="E3088">
        <v>0.48107886999999999</v>
      </c>
      <c r="F3088">
        <v>0.51863782000000003</v>
      </c>
      <c r="G3088">
        <v>5</v>
      </c>
      <c r="H3088" s="49">
        <v>214.49100000000001</v>
      </c>
      <c r="I3088" s="49">
        <v>2215.4</v>
      </c>
      <c r="J3088">
        <v>60.716239999999999</v>
      </c>
      <c r="M3088">
        <v>4.3676E-2</v>
      </c>
      <c r="N3088" s="49">
        <v>-3.7558950000000001E-2</v>
      </c>
      <c r="O3088" s="49">
        <v>-9.3464229999999995E-2</v>
      </c>
      <c r="P3088" s="49">
        <v>-6.0707230000000001E-2</v>
      </c>
      <c r="Q3088" s="49">
        <v>-3.7558950000000001E-2</v>
      </c>
      <c r="R3088" s="49">
        <v>-1.441067E-2</v>
      </c>
      <c r="S3088" s="49">
        <v>1.8346330000000001E-2</v>
      </c>
      <c r="T3088" s="49" t="s">
        <v>92</v>
      </c>
    </row>
    <row r="3089" spans="1:20" x14ac:dyDescent="0.25">
      <c r="A3089" s="49" t="str">
        <f t="shared" si="48"/>
        <v>41850North Coast and North Bay5_6Dually Enrolled</v>
      </c>
      <c r="B3089" s="7">
        <v>41850</v>
      </c>
      <c r="C3089">
        <v>6</v>
      </c>
      <c r="D3089" t="s">
        <v>47</v>
      </c>
      <c r="E3089">
        <v>0.42802731999999999</v>
      </c>
      <c r="F3089">
        <v>0.41866477000000002</v>
      </c>
      <c r="G3089">
        <v>5</v>
      </c>
      <c r="H3089" s="49">
        <v>214.49100000000001</v>
      </c>
      <c r="I3089" s="49">
        <v>2215.4</v>
      </c>
      <c r="J3089">
        <v>57.025469999999999</v>
      </c>
      <c r="M3089">
        <v>3.2518400000000003E-2</v>
      </c>
      <c r="N3089" s="49">
        <v>9.3625500000000007E-3</v>
      </c>
      <c r="O3089" s="49">
        <v>-3.2260999999999998E-2</v>
      </c>
      <c r="P3089" s="49">
        <v>-7.8721999999999993E-3</v>
      </c>
      <c r="Q3089" s="49">
        <v>9.3625500000000007E-3</v>
      </c>
      <c r="R3089" s="49">
        <v>2.6597300000000001E-2</v>
      </c>
      <c r="S3089" s="49">
        <v>5.0986099999999999E-2</v>
      </c>
      <c r="T3089" s="49" t="s">
        <v>92</v>
      </c>
    </row>
    <row r="3090" spans="1:20" x14ac:dyDescent="0.25">
      <c r="A3090" s="49" t="str">
        <f t="shared" si="48"/>
        <v>41850North Coast and North Bay5_22Dually Enrolled</v>
      </c>
      <c r="B3090" s="7">
        <v>41850</v>
      </c>
      <c r="C3090">
        <v>22</v>
      </c>
      <c r="D3090" t="s">
        <v>47</v>
      </c>
      <c r="E3090">
        <v>0.92732320000000001</v>
      </c>
      <c r="F3090">
        <v>1.072929</v>
      </c>
      <c r="G3090">
        <v>5</v>
      </c>
      <c r="H3090" s="49">
        <v>214.49100000000001</v>
      </c>
      <c r="I3090" s="49">
        <v>2215.4</v>
      </c>
      <c r="J3090">
        <v>63.934170000000002</v>
      </c>
      <c r="M3090">
        <v>8.6384799999999998E-2</v>
      </c>
      <c r="N3090" s="49">
        <v>-0.14560580000000001</v>
      </c>
      <c r="O3090" s="49">
        <v>-0.25617834</v>
      </c>
      <c r="P3090" s="49">
        <v>-0.19138974</v>
      </c>
      <c r="Q3090" s="49">
        <v>-0.14560580000000001</v>
      </c>
      <c r="R3090" s="49">
        <v>-9.9821859999999998E-2</v>
      </c>
      <c r="S3090" s="49">
        <v>-3.5033259999999997E-2</v>
      </c>
      <c r="T3090" s="49" t="s">
        <v>92</v>
      </c>
    </row>
    <row r="3091" spans="1:20" x14ac:dyDescent="0.25">
      <c r="A3091" s="49" t="str">
        <f t="shared" si="48"/>
        <v>41850North Coast and North Bay5_21Dually Enrolled</v>
      </c>
      <c r="B3091" s="7">
        <v>41850</v>
      </c>
      <c r="C3091">
        <v>21</v>
      </c>
      <c r="D3091" t="s">
        <v>47</v>
      </c>
      <c r="E3091">
        <v>1.1225004999999999</v>
      </c>
      <c r="F3091">
        <v>1.1282306</v>
      </c>
      <c r="G3091">
        <v>5</v>
      </c>
      <c r="H3091" s="49">
        <v>214.49100000000001</v>
      </c>
      <c r="I3091" s="49">
        <v>2215.4</v>
      </c>
      <c r="J3091">
        <v>68.163380000000004</v>
      </c>
      <c r="M3091">
        <v>0.1080361</v>
      </c>
      <c r="N3091" s="49">
        <v>-5.7301000000000001E-3</v>
      </c>
      <c r="O3091" s="49">
        <v>-0.14401631000000001</v>
      </c>
      <c r="P3091" s="49">
        <v>-6.2989229999999993E-2</v>
      </c>
      <c r="Q3091" s="49">
        <v>-5.7301000000000001E-3</v>
      </c>
      <c r="R3091" s="49">
        <v>5.1529030000000003E-2</v>
      </c>
      <c r="S3091" s="49">
        <v>0.13255611</v>
      </c>
      <c r="T3091" s="49" t="s">
        <v>92</v>
      </c>
    </row>
    <row r="3092" spans="1:20" x14ac:dyDescent="0.25">
      <c r="A3092" s="49" t="str">
        <f t="shared" si="48"/>
        <v>41850North Coast and North Bay5_9Dually Enrolled</v>
      </c>
      <c r="B3092" s="7">
        <v>41850</v>
      </c>
      <c r="C3092">
        <v>9</v>
      </c>
      <c r="D3092" t="s">
        <v>47</v>
      </c>
      <c r="E3092">
        <v>0.64966752999999999</v>
      </c>
      <c r="F3092">
        <v>0.53923109000000002</v>
      </c>
      <c r="G3092">
        <v>5</v>
      </c>
      <c r="H3092" s="49">
        <v>214.49100000000001</v>
      </c>
      <c r="I3092" s="49">
        <v>2215.4</v>
      </c>
      <c r="J3092">
        <v>60.479340000000001</v>
      </c>
      <c r="M3092">
        <v>5.1421300000000003E-2</v>
      </c>
      <c r="N3092" s="49">
        <v>0.11043644</v>
      </c>
      <c r="O3092" s="49">
        <v>4.4617179999999999E-2</v>
      </c>
      <c r="P3092" s="49">
        <v>8.3183149999999997E-2</v>
      </c>
      <c r="Q3092" s="49">
        <v>0.11043644</v>
      </c>
      <c r="R3092" s="49">
        <v>0.13768973000000001</v>
      </c>
      <c r="S3092" s="49">
        <v>0.17625569999999999</v>
      </c>
      <c r="T3092" s="49" t="s">
        <v>92</v>
      </c>
    </row>
    <row r="3093" spans="1:20" x14ac:dyDescent="0.25">
      <c r="A3093" s="49" t="str">
        <f t="shared" si="48"/>
        <v>41850North Coast and North Bay5_19Dually Enrolled</v>
      </c>
      <c r="B3093" s="7">
        <v>41850</v>
      </c>
      <c r="C3093">
        <v>19</v>
      </c>
      <c r="D3093" t="s">
        <v>47</v>
      </c>
      <c r="E3093">
        <v>1.3769149000000001</v>
      </c>
      <c r="F3093">
        <v>1.3883565</v>
      </c>
      <c r="G3093">
        <v>5</v>
      </c>
      <c r="H3093" s="49">
        <v>214.49100000000001</v>
      </c>
      <c r="I3093" s="49">
        <v>2215.4</v>
      </c>
      <c r="J3093">
        <v>79.653769999999994</v>
      </c>
      <c r="M3093">
        <v>0.15243680000000001</v>
      </c>
      <c r="N3093" s="49">
        <v>-1.14416E-2</v>
      </c>
      <c r="O3093" s="49">
        <v>-0.20656070000000001</v>
      </c>
      <c r="P3093" s="49">
        <v>-9.2233099999999998E-2</v>
      </c>
      <c r="Q3093" s="49">
        <v>-1.14416E-2</v>
      </c>
      <c r="R3093" s="49">
        <v>6.9349900000000006E-2</v>
      </c>
      <c r="S3093" s="49">
        <v>0.18367749999999999</v>
      </c>
      <c r="T3093" s="49" t="s">
        <v>92</v>
      </c>
    </row>
    <row r="3094" spans="1:20" x14ac:dyDescent="0.25">
      <c r="A3094" s="49" t="str">
        <f t="shared" si="48"/>
        <v>41850North Coast and North Bay5_5Dually Enrolled</v>
      </c>
      <c r="B3094" s="7">
        <v>41850</v>
      </c>
      <c r="C3094">
        <v>5</v>
      </c>
      <c r="D3094" t="s">
        <v>47</v>
      </c>
      <c r="E3094">
        <v>0.41662009999999999</v>
      </c>
      <c r="F3094">
        <v>0.38658342000000001</v>
      </c>
      <c r="G3094">
        <v>5</v>
      </c>
      <c r="H3094" s="49">
        <v>214.49100000000001</v>
      </c>
      <c r="I3094" s="49">
        <v>2215.4</v>
      </c>
      <c r="J3094">
        <v>57.524509999999999</v>
      </c>
      <c r="M3094">
        <v>2.9544899999999999E-2</v>
      </c>
      <c r="N3094" s="49">
        <v>3.003668E-2</v>
      </c>
      <c r="O3094" s="49">
        <v>-7.7807900000000001E-3</v>
      </c>
      <c r="P3094" s="49">
        <v>1.4377879999999999E-2</v>
      </c>
      <c r="Q3094" s="49">
        <v>3.003668E-2</v>
      </c>
      <c r="R3094" s="49">
        <v>4.5695479999999997E-2</v>
      </c>
      <c r="S3094" s="49">
        <v>6.7854150000000002E-2</v>
      </c>
      <c r="T3094" s="49" t="s">
        <v>92</v>
      </c>
    </row>
    <row r="3095" spans="1:20" x14ac:dyDescent="0.25">
      <c r="A3095" s="49" t="str">
        <f t="shared" si="48"/>
        <v>41850North Coast and North Bay5_13Dually Enrolled</v>
      </c>
      <c r="B3095" s="7">
        <v>41850</v>
      </c>
      <c r="C3095">
        <v>13</v>
      </c>
      <c r="D3095" t="s">
        <v>47</v>
      </c>
      <c r="E3095">
        <v>0.71816133999999998</v>
      </c>
      <c r="F3095">
        <v>0.66777927000000004</v>
      </c>
      <c r="G3095">
        <v>5</v>
      </c>
      <c r="H3095" s="49">
        <v>214.49100000000001</v>
      </c>
      <c r="I3095" s="49">
        <v>2215.4</v>
      </c>
      <c r="J3095">
        <v>79.253489999999999</v>
      </c>
      <c r="M3095">
        <v>7.9617900000000005E-2</v>
      </c>
      <c r="N3095" s="49">
        <v>5.0382070000000001E-2</v>
      </c>
      <c r="O3095" s="49">
        <v>-5.1528839999999999E-2</v>
      </c>
      <c r="P3095" s="49">
        <v>8.1845800000000003E-3</v>
      </c>
      <c r="Q3095" s="49">
        <v>5.0382070000000001E-2</v>
      </c>
      <c r="R3095" s="49">
        <v>9.2579560000000005E-2</v>
      </c>
      <c r="S3095" s="49">
        <v>0.15229297999999999</v>
      </c>
      <c r="T3095" s="49" t="s">
        <v>92</v>
      </c>
    </row>
    <row r="3096" spans="1:20" x14ac:dyDescent="0.25">
      <c r="A3096" s="49" t="str">
        <f t="shared" si="48"/>
        <v>41850North Coast and North Bay5_24Dually Enrolled</v>
      </c>
      <c r="B3096" s="7">
        <v>41850</v>
      </c>
      <c r="C3096">
        <v>24</v>
      </c>
      <c r="D3096" t="s">
        <v>47</v>
      </c>
      <c r="E3096">
        <v>0.63328041000000002</v>
      </c>
      <c r="F3096">
        <v>0.66763938</v>
      </c>
      <c r="G3096">
        <v>5</v>
      </c>
      <c r="H3096" s="49">
        <v>214.49100000000001</v>
      </c>
      <c r="I3096" s="49">
        <v>2215.4</v>
      </c>
      <c r="J3096">
        <v>59.969009999999997</v>
      </c>
      <c r="M3096">
        <v>6.37355E-2</v>
      </c>
      <c r="N3096" s="49">
        <v>-3.4358970000000003E-2</v>
      </c>
      <c r="O3096" s="49">
        <v>-0.11594040999999999</v>
      </c>
      <c r="P3096" s="49">
        <v>-6.8138779999999996E-2</v>
      </c>
      <c r="Q3096" s="49">
        <v>-3.4358970000000003E-2</v>
      </c>
      <c r="R3096" s="49">
        <v>-5.7914999999999996E-4</v>
      </c>
      <c r="S3096" s="49">
        <v>4.7222470000000002E-2</v>
      </c>
      <c r="T3096" s="49" t="s">
        <v>92</v>
      </c>
    </row>
    <row r="3097" spans="1:20" x14ac:dyDescent="0.25">
      <c r="A3097" s="49" t="str">
        <f t="shared" si="48"/>
        <v>41850North Coast and North Bay5_23Dually Enrolled</v>
      </c>
      <c r="B3097" s="7">
        <v>41850</v>
      </c>
      <c r="C3097">
        <v>23</v>
      </c>
      <c r="D3097" t="s">
        <v>47</v>
      </c>
      <c r="E3097">
        <v>0.78971597999999998</v>
      </c>
      <c r="F3097">
        <v>0.93043005000000001</v>
      </c>
      <c r="G3097">
        <v>5</v>
      </c>
      <c r="H3097" s="49">
        <v>214.49100000000001</v>
      </c>
      <c r="I3097" s="49">
        <v>2215.4</v>
      </c>
      <c r="J3097">
        <v>61.702060000000003</v>
      </c>
      <c r="M3097">
        <v>7.8830499999999998E-2</v>
      </c>
      <c r="N3097" s="49">
        <v>-0.14071407</v>
      </c>
      <c r="O3097" s="49">
        <v>-0.24161711</v>
      </c>
      <c r="P3097" s="49">
        <v>-0.18249424</v>
      </c>
      <c r="Q3097" s="49">
        <v>-0.14071407</v>
      </c>
      <c r="R3097" s="49">
        <v>-9.893391E-2</v>
      </c>
      <c r="S3097" s="49">
        <v>-3.9811029999999997E-2</v>
      </c>
      <c r="T3097" s="49" t="s">
        <v>92</v>
      </c>
    </row>
    <row r="3098" spans="1:20" x14ac:dyDescent="0.25">
      <c r="A3098" s="49" t="str">
        <f t="shared" si="48"/>
        <v>41850North Coast and North Bay6+7_1Dually Enrolled</v>
      </c>
      <c r="B3098" s="7">
        <v>41850</v>
      </c>
      <c r="C3098">
        <v>1</v>
      </c>
      <c r="D3098" t="s">
        <v>47</v>
      </c>
      <c r="E3098">
        <v>0.48107886999999999</v>
      </c>
      <c r="F3098">
        <v>0.57960707</v>
      </c>
      <c r="G3098" t="s">
        <v>69</v>
      </c>
      <c r="H3098" s="49">
        <v>429.98899999999998</v>
      </c>
      <c r="I3098" s="49">
        <v>2215.4</v>
      </c>
      <c r="J3098">
        <v>60.716239999999999</v>
      </c>
      <c r="M3098">
        <v>3.7179900000000002E-2</v>
      </c>
      <c r="N3098" s="49">
        <v>-9.8528199999999996E-2</v>
      </c>
      <c r="O3098" s="49">
        <v>-0.14611847</v>
      </c>
      <c r="P3098" s="49">
        <v>-0.11823355000000001</v>
      </c>
      <c r="Q3098" s="49">
        <v>-9.8528199999999996E-2</v>
      </c>
      <c r="R3098" s="49">
        <v>-7.882285E-2</v>
      </c>
      <c r="S3098" s="49">
        <v>-5.0937929999999999E-2</v>
      </c>
      <c r="T3098" s="49" t="s">
        <v>92</v>
      </c>
    </row>
    <row r="3099" spans="1:20" x14ac:dyDescent="0.25">
      <c r="A3099" s="49" t="str">
        <f t="shared" si="48"/>
        <v>41850North Coast and North Bay6+7_8Dually Enrolled</v>
      </c>
      <c r="B3099" s="7">
        <v>41850</v>
      </c>
      <c r="C3099">
        <v>8</v>
      </c>
      <c r="D3099" t="s">
        <v>47</v>
      </c>
      <c r="E3099">
        <v>0.60877835000000002</v>
      </c>
      <c r="F3099">
        <v>0.64166829000000003</v>
      </c>
      <c r="G3099" t="s">
        <v>69</v>
      </c>
      <c r="H3099" s="49">
        <v>429.98899999999998</v>
      </c>
      <c r="I3099" s="49">
        <v>2215.4</v>
      </c>
      <c r="J3099">
        <v>58.513210000000001</v>
      </c>
      <c r="M3099">
        <v>4.89577E-2</v>
      </c>
      <c r="N3099" s="49">
        <v>-3.2889939999999999E-2</v>
      </c>
      <c r="O3099" s="49">
        <v>-9.5555799999999996E-2</v>
      </c>
      <c r="P3099" s="49">
        <v>-5.8837519999999997E-2</v>
      </c>
      <c r="Q3099" s="49">
        <v>-3.2889939999999999E-2</v>
      </c>
      <c r="R3099" s="49">
        <v>-6.9423599999999999E-3</v>
      </c>
      <c r="S3099" s="49">
        <v>2.9775920000000001E-2</v>
      </c>
      <c r="T3099" s="49" t="s">
        <v>92</v>
      </c>
    </row>
    <row r="3100" spans="1:20" x14ac:dyDescent="0.25">
      <c r="A3100" s="49" t="str">
        <f t="shared" si="48"/>
        <v>41850North Coast and North Bay6+7_13Dually Enrolled</v>
      </c>
      <c r="B3100" s="7">
        <v>41850</v>
      </c>
      <c r="C3100">
        <v>13</v>
      </c>
      <c r="D3100" t="s">
        <v>47</v>
      </c>
      <c r="E3100">
        <v>0.71816133999999998</v>
      </c>
      <c r="F3100">
        <v>0.65099536999999996</v>
      </c>
      <c r="G3100" t="s">
        <v>69</v>
      </c>
      <c r="H3100" s="49">
        <v>429.98899999999998</v>
      </c>
      <c r="I3100" s="49">
        <v>2215.4</v>
      </c>
      <c r="J3100">
        <v>79.253489999999999</v>
      </c>
      <c r="M3100">
        <v>7.2694800000000004E-2</v>
      </c>
      <c r="N3100" s="49">
        <v>6.7165970000000005E-2</v>
      </c>
      <c r="O3100" s="49">
        <v>-2.5883369999999999E-2</v>
      </c>
      <c r="P3100" s="49">
        <v>2.863773E-2</v>
      </c>
      <c r="Q3100" s="49">
        <v>6.7165970000000005E-2</v>
      </c>
      <c r="R3100" s="49">
        <v>0.10569421</v>
      </c>
      <c r="S3100" s="49">
        <v>0.16021531</v>
      </c>
      <c r="T3100" s="49" t="s">
        <v>92</v>
      </c>
    </row>
    <row r="3101" spans="1:20" x14ac:dyDescent="0.25">
      <c r="A3101" s="49" t="str">
        <f t="shared" si="48"/>
        <v>41850North Coast and North Bay6+7_7Dually Enrolled</v>
      </c>
      <c r="B3101" s="7">
        <v>41850</v>
      </c>
      <c r="C3101">
        <v>7</v>
      </c>
      <c r="D3101" t="s">
        <v>47</v>
      </c>
      <c r="E3101">
        <v>0.53010875999999996</v>
      </c>
      <c r="F3101">
        <v>0.56460999999999995</v>
      </c>
      <c r="G3101" t="s">
        <v>69</v>
      </c>
      <c r="H3101" s="49">
        <v>429.98899999999998</v>
      </c>
      <c r="I3101" s="49">
        <v>2215.4</v>
      </c>
      <c r="J3101">
        <v>57.281120000000001</v>
      </c>
      <c r="M3101">
        <v>3.9920400000000002E-2</v>
      </c>
      <c r="N3101" s="49">
        <v>-3.4501240000000002E-2</v>
      </c>
      <c r="O3101" s="49">
        <v>-8.5599350000000005E-2</v>
      </c>
      <c r="P3101" s="49">
        <v>-5.5659050000000002E-2</v>
      </c>
      <c r="Q3101" s="49">
        <v>-3.4501240000000002E-2</v>
      </c>
      <c r="R3101" s="49">
        <v>-1.334343E-2</v>
      </c>
      <c r="S3101" s="49">
        <v>1.659687E-2</v>
      </c>
      <c r="T3101" s="49" t="s">
        <v>92</v>
      </c>
    </row>
    <row r="3102" spans="1:20" x14ac:dyDescent="0.25">
      <c r="A3102" s="49" t="str">
        <f t="shared" si="48"/>
        <v>41850North Coast and North Bay6+7_16Dually Enrolled</v>
      </c>
      <c r="B3102" s="7">
        <v>41850</v>
      </c>
      <c r="C3102">
        <v>16</v>
      </c>
      <c r="D3102" t="s">
        <v>47</v>
      </c>
      <c r="E3102">
        <v>1.0936246999999999</v>
      </c>
      <c r="F3102">
        <v>0.85740927</v>
      </c>
      <c r="G3102" t="s">
        <v>69</v>
      </c>
      <c r="H3102" s="49">
        <v>429.98899999999998</v>
      </c>
      <c r="I3102" s="49">
        <v>2215.4</v>
      </c>
      <c r="J3102">
        <v>87.763570000000001</v>
      </c>
      <c r="M3102">
        <v>0.1168811</v>
      </c>
      <c r="N3102" s="49">
        <v>0.23621543</v>
      </c>
      <c r="O3102" s="49">
        <v>8.6607619999999996E-2</v>
      </c>
      <c r="P3102" s="49">
        <v>0.17426844999999999</v>
      </c>
      <c r="Q3102" s="49">
        <v>0.23621543</v>
      </c>
      <c r="R3102" s="49">
        <v>0.29816240999999999</v>
      </c>
      <c r="S3102" s="49">
        <v>0.38582324000000001</v>
      </c>
      <c r="T3102" s="49" t="s">
        <v>92</v>
      </c>
    </row>
    <row r="3103" spans="1:20" x14ac:dyDescent="0.25">
      <c r="A3103" s="49" t="str">
        <f t="shared" si="48"/>
        <v>41850North Coast and North Bay6+7_6Dually Enrolled</v>
      </c>
      <c r="B3103" s="7">
        <v>41850</v>
      </c>
      <c r="C3103">
        <v>6</v>
      </c>
      <c r="D3103" t="s">
        <v>47</v>
      </c>
      <c r="E3103">
        <v>0.42802731999999999</v>
      </c>
      <c r="F3103">
        <v>0.50617389999999995</v>
      </c>
      <c r="G3103" t="s">
        <v>69</v>
      </c>
      <c r="H3103" s="49">
        <v>429.98899999999998</v>
      </c>
      <c r="I3103" s="49">
        <v>2215.4</v>
      </c>
      <c r="J3103">
        <v>57.025469999999999</v>
      </c>
      <c r="M3103">
        <v>3.3193399999999998E-2</v>
      </c>
      <c r="N3103" s="49">
        <v>-7.8146579999999993E-2</v>
      </c>
      <c r="O3103" s="49">
        <v>-0.12063413000000001</v>
      </c>
      <c r="P3103" s="49">
        <v>-9.5739080000000004E-2</v>
      </c>
      <c r="Q3103" s="49">
        <v>-7.8146579999999993E-2</v>
      </c>
      <c r="R3103" s="49">
        <v>-6.0554080000000003E-2</v>
      </c>
      <c r="S3103" s="49">
        <v>-3.5659030000000001E-2</v>
      </c>
      <c r="T3103" s="49" t="s">
        <v>92</v>
      </c>
    </row>
    <row r="3104" spans="1:20" x14ac:dyDescent="0.25">
      <c r="A3104" s="49" t="str">
        <f t="shared" si="48"/>
        <v>41850North Coast and North Bay6+7_18Dually Enrolled</v>
      </c>
      <c r="B3104" s="7">
        <v>41850</v>
      </c>
      <c r="C3104">
        <v>18</v>
      </c>
      <c r="D3104" t="s">
        <v>47</v>
      </c>
      <c r="E3104">
        <v>1.3802196</v>
      </c>
      <c r="F3104">
        <v>1.0871944</v>
      </c>
      <c r="G3104" t="s">
        <v>69</v>
      </c>
      <c r="H3104" s="49">
        <v>429.98899999999998</v>
      </c>
      <c r="I3104" s="49">
        <v>2215.4</v>
      </c>
      <c r="J3104">
        <v>83.662180000000006</v>
      </c>
      <c r="M3104">
        <v>0.1209645</v>
      </c>
      <c r="N3104" s="49">
        <v>0.29302519999999999</v>
      </c>
      <c r="O3104" s="49">
        <v>0.13819064</v>
      </c>
      <c r="P3104" s="49">
        <v>0.22891401</v>
      </c>
      <c r="Q3104" s="49">
        <v>0.29302519999999999</v>
      </c>
      <c r="R3104" s="49">
        <v>0.35713639000000003</v>
      </c>
      <c r="S3104" s="49">
        <v>0.44785976</v>
      </c>
      <c r="T3104" s="49" t="s">
        <v>92</v>
      </c>
    </row>
    <row r="3105" spans="1:20" x14ac:dyDescent="0.25">
      <c r="A3105" s="49" t="str">
        <f t="shared" si="48"/>
        <v>41850North Coast and North Bay6+7_4Dually Enrolled</v>
      </c>
      <c r="B3105" s="7">
        <v>41850</v>
      </c>
      <c r="C3105">
        <v>4</v>
      </c>
      <c r="D3105" t="s">
        <v>47</v>
      </c>
      <c r="E3105">
        <v>0.39652886999999998</v>
      </c>
      <c r="F3105">
        <v>0.45633805</v>
      </c>
      <c r="G3105" t="s">
        <v>69</v>
      </c>
      <c r="H3105" s="49">
        <v>429.98899999999998</v>
      </c>
      <c r="I3105" s="49">
        <v>2215.4</v>
      </c>
      <c r="J3105">
        <v>58.513210000000001</v>
      </c>
      <c r="M3105">
        <v>2.8426300000000002E-2</v>
      </c>
      <c r="N3105" s="49">
        <v>-5.9809180000000003E-2</v>
      </c>
      <c r="O3105" s="49">
        <v>-9.6194840000000004E-2</v>
      </c>
      <c r="P3105" s="49">
        <v>-7.4875120000000003E-2</v>
      </c>
      <c r="Q3105" s="49">
        <v>-5.9809180000000003E-2</v>
      </c>
      <c r="R3105" s="49">
        <v>-4.4743239999999997E-2</v>
      </c>
      <c r="S3105" s="49">
        <v>-2.342352E-2</v>
      </c>
      <c r="T3105" s="49" t="s">
        <v>92</v>
      </c>
    </row>
    <row r="3106" spans="1:20" x14ac:dyDescent="0.25">
      <c r="A3106" s="49" t="str">
        <f t="shared" si="48"/>
        <v>41850North Coast and North Bay6+7_11Dually Enrolled</v>
      </c>
      <c r="B3106" s="7">
        <v>41850</v>
      </c>
      <c r="C3106">
        <v>11</v>
      </c>
      <c r="D3106" t="s">
        <v>47</v>
      </c>
      <c r="E3106">
        <v>0.67196392000000005</v>
      </c>
      <c r="F3106">
        <v>0.63138366000000001</v>
      </c>
      <c r="G3106" t="s">
        <v>69</v>
      </c>
      <c r="H3106" s="49">
        <v>429.98899999999998</v>
      </c>
      <c r="I3106" s="49">
        <v>2215.4</v>
      </c>
      <c r="J3106">
        <v>68.474530000000001</v>
      </c>
      <c r="M3106">
        <v>6.2132800000000002E-2</v>
      </c>
      <c r="N3106" s="49">
        <v>4.058026E-2</v>
      </c>
      <c r="O3106" s="49">
        <v>-3.894972E-2</v>
      </c>
      <c r="P3106" s="49">
        <v>7.6498800000000004E-3</v>
      </c>
      <c r="Q3106" s="49">
        <v>4.058026E-2</v>
      </c>
      <c r="R3106" s="49">
        <v>7.3510640000000002E-2</v>
      </c>
      <c r="S3106" s="49">
        <v>0.12011023999999999</v>
      </c>
      <c r="T3106" s="49" t="s">
        <v>92</v>
      </c>
    </row>
    <row r="3107" spans="1:20" x14ac:dyDescent="0.25">
      <c r="A3107" s="49" t="str">
        <f t="shared" si="48"/>
        <v>41850North Coast and North Bay6+7_22Dually Enrolled</v>
      </c>
      <c r="B3107" s="7">
        <v>41850</v>
      </c>
      <c r="C3107">
        <v>22</v>
      </c>
      <c r="D3107" t="s">
        <v>47</v>
      </c>
      <c r="E3107">
        <v>0.92732320000000001</v>
      </c>
      <c r="F3107">
        <v>1.0307866000000001</v>
      </c>
      <c r="G3107" t="s">
        <v>69</v>
      </c>
      <c r="H3107" s="49">
        <v>429.98899999999998</v>
      </c>
      <c r="I3107" s="49">
        <v>2215.4</v>
      </c>
      <c r="J3107">
        <v>63.934170000000002</v>
      </c>
      <c r="M3107">
        <v>7.5006500000000004E-2</v>
      </c>
      <c r="N3107" s="49">
        <v>-0.1034634</v>
      </c>
      <c r="O3107" s="49">
        <v>-0.19947171999999999</v>
      </c>
      <c r="P3107" s="49">
        <v>-0.14321685000000001</v>
      </c>
      <c r="Q3107" s="49">
        <v>-0.1034634</v>
      </c>
      <c r="R3107" s="49">
        <v>-6.3709959999999996E-2</v>
      </c>
      <c r="S3107" s="49">
        <v>-7.4550800000000002E-3</v>
      </c>
      <c r="T3107" s="49" t="s">
        <v>92</v>
      </c>
    </row>
    <row r="3108" spans="1:20" x14ac:dyDescent="0.25">
      <c r="A3108" s="49" t="str">
        <f t="shared" si="48"/>
        <v>41850North Coast and North Bay6+7_15Dually Enrolled</v>
      </c>
      <c r="B3108" s="7">
        <v>41850</v>
      </c>
      <c r="C3108">
        <v>15</v>
      </c>
      <c r="D3108" t="s">
        <v>47</v>
      </c>
      <c r="E3108">
        <v>0.92967217000000002</v>
      </c>
      <c r="F3108">
        <v>0.76620902000000002</v>
      </c>
      <c r="G3108" t="s">
        <v>69</v>
      </c>
      <c r="H3108" s="49">
        <v>429.98899999999998</v>
      </c>
      <c r="I3108" s="49">
        <v>2215.4</v>
      </c>
      <c r="J3108">
        <v>86.776790000000005</v>
      </c>
      <c r="M3108">
        <v>0.1009805</v>
      </c>
      <c r="N3108" s="49">
        <v>0.16346315</v>
      </c>
      <c r="O3108" s="49">
        <v>3.420811E-2</v>
      </c>
      <c r="P3108" s="49">
        <v>0.10994349</v>
      </c>
      <c r="Q3108" s="49">
        <v>0.16346315</v>
      </c>
      <c r="R3108" s="49">
        <v>0.21698281999999999</v>
      </c>
      <c r="S3108" s="49">
        <v>0.29271818999999999</v>
      </c>
      <c r="T3108" s="49" t="s">
        <v>92</v>
      </c>
    </row>
    <row r="3109" spans="1:20" x14ac:dyDescent="0.25">
      <c r="A3109" s="49" t="str">
        <f t="shared" si="48"/>
        <v>41850North Coast and North Bay6+7_19Dually Enrolled</v>
      </c>
      <c r="B3109" s="7">
        <v>41850</v>
      </c>
      <c r="C3109">
        <v>19</v>
      </c>
      <c r="D3109" t="s">
        <v>47</v>
      </c>
      <c r="E3109">
        <v>1.3769149000000001</v>
      </c>
      <c r="F3109">
        <v>1.4571002</v>
      </c>
      <c r="G3109" t="s">
        <v>69</v>
      </c>
      <c r="H3109" s="49">
        <v>429.98899999999998</v>
      </c>
      <c r="I3109" s="49">
        <v>2215.4</v>
      </c>
      <c r="J3109">
        <v>79.653769999999994</v>
      </c>
      <c r="M3109">
        <v>0.1331106</v>
      </c>
      <c r="N3109" s="49">
        <v>-8.0185300000000001E-2</v>
      </c>
      <c r="O3109" s="49">
        <v>-0.25056687</v>
      </c>
      <c r="P3109" s="49">
        <v>-0.15073391999999999</v>
      </c>
      <c r="Q3109" s="49">
        <v>-8.0185300000000001E-2</v>
      </c>
      <c r="R3109" s="49">
        <v>-9.6366799999999999E-3</v>
      </c>
      <c r="S3109" s="49">
        <v>9.0196269999999995E-2</v>
      </c>
      <c r="T3109" s="49" t="s">
        <v>92</v>
      </c>
    </row>
    <row r="3110" spans="1:20" x14ac:dyDescent="0.25">
      <c r="A3110" s="49" t="str">
        <f t="shared" si="48"/>
        <v>41850North Coast and North Bay6+7_2Dually Enrolled</v>
      </c>
      <c r="B3110" s="7">
        <v>41850</v>
      </c>
      <c r="C3110">
        <v>2</v>
      </c>
      <c r="D3110" t="s">
        <v>47</v>
      </c>
      <c r="E3110">
        <v>0.44822887</v>
      </c>
      <c r="F3110">
        <v>0.49465536999999998</v>
      </c>
      <c r="G3110" t="s">
        <v>69</v>
      </c>
      <c r="H3110" s="49">
        <v>429.98899999999998</v>
      </c>
      <c r="I3110" s="49">
        <v>2215.4</v>
      </c>
      <c r="J3110">
        <v>59.735939999999999</v>
      </c>
      <c r="M3110">
        <v>3.5556299999999999E-2</v>
      </c>
      <c r="N3110" s="49">
        <v>-4.6426500000000002E-2</v>
      </c>
      <c r="O3110" s="49">
        <v>-9.1938560000000003E-2</v>
      </c>
      <c r="P3110" s="49">
        <v>-6.5271339999999997E-2</v>
      </c>
      <c r="Q3110" s="49">
        <v>-4.6426500000000002E-2</v>
      </c>
      <c r="R3110" s="49">
        <v>-2.7581660000000001E-2</v>
      </c>
      <c r="S3110" s="49">
        <v>-9.1443999999999998E-4</v>
      </c>
      <c r="T3110" s="49" t="s">
        <v>92</v>
      </c>
    </row>
    <row r="3111" spans="1:20" x14ac:dyDescent="0.25">
      <c r="A3111" s="49" t="str">
        <f t="shared" si="48"/>
        <v>41850North Coast and North Bay6+7_17Dually Enrolled</v>
      </c>
      <c r="B3111" s="7">
        <v>41850</v>
      </c>
      <c r="C3111">
        <v>17</v>
      </c>
      <c r="D3111" t="s">
        <v>47</v>
      </c>
      <c r="E3111">
        <v>1.3454325</v>
      </c>
      <c r="F3111">
        <v>0.93700340999999998</v>
      </c>
      <c r="G3111" t="s">
        <v>69</v>
      </c>
      <c r="H3111" s="49">
        <v>429.98899999999998</v>
      </c>
      <c r="I3111" s="49">
        <v>2215.4</v>
      </c>
      <c r="J3111">
        <v>86.467569999999995</v>
      </c>
      <c r="M3111">
        <v>0.12070400000000001</v>
      </c>
      <c r="N3111" s="49">
        <v>0.40842908999999999</v>
      </c>
      <c r="O3111" s="49">
        <v>0.25392797</v>
      </c>
      <c r="P3111" s="49">
        <v>0.34445597</v>
      </c>
      <c r="Q3111" s="49">
        <v>0.40842908999999999</v>
      </c>
      <c r="R3111" s="49">
        <v>0.47240220999999999</v>
      </c>
      <c r="S3111" s="49">
        <v>0.56293020999999999</v>
      </c>
      <c r="T3111" s="49" t="s">
        <v>92</v>
      </c>
    </row>
    <row r="3112" spans="1:20" x14ac:dyDescent="0.25">
      <c r="A3112" s="49" t="str">
        <f t="shared" si="48"/>
        <v>41850North Coast and North Bay6+7_20Dually Enrolled</v>
      </c>
      <c r="B3112" s="7">
        <v>41850</v>
      </c>
      <c r="C3112">
        <v>20</v>
      </c>
      <c r="D3112" t="s">
        <v>47</v>
      </c>
      <c r="E3112">
        <v>1.3764396999999999</v>
      </c>
      <c r="F3112">
        <v>1.3155783000000001</v>
      </c>
      <c r="G3112" t="s">
        <v>69</v>
      </c>
      <c r="H3112" s="49">
        <v>429.98899999999998</v>
      </c>
      <c r="I3112" s="49">
        <v>2215.4</v>
      </c>
      <c r="J3112">
        <v>75.137919999999994</v>
      </c>
      <c r="M3112">
        <v>0.121696</v>
      </c>
      <c r="N3112" s="49">
        <v>6.0861400000000003E-2</v>
      </c>
      <c r="O3112" s="49">
        <v>-9.4909480000000004E-2</v>
      </c>
      <c r="P3112" s="49">
        <v>-3.6374799999999998E-3</v>
      </c>
      <c r="Q3112" s="49">
        <v>6.0861400000000003E-2</v>
      </c>
      <c r="R3112" s="49">
        <v>0.12536027999999999</v>
      </c>
      <c r="S3112" s="49">
        <v>0.21663228000000001</v>
      </c>
      <c r="T3112" s="49" t="s">
        <v>92</v>
      </c>
    </row>
    <row r="3113" spans="1:20" x14ac:dyDescent="0.25">
      <c r="A3113" s="49" t="str">
        <f t="shared" si="48"/>
        <v>41850North Coast and North Bay6+7_21Dually Enrolled</v>
      </c>
      <c r="B3113" s="7">
        <v>41850</v>
      </c>
      <c r="C3113">
        <v>21</v>
      </c>
      <c r="D3113" t="s">
        <v>47</v>
      </c>
      <c r="E3113">
        <v>1.1225004999999999</v>
      </c>
      <c r="F3113">
        <v>1.1137973000000001</v>
      </c>
      <c r="G3113" t="s">
        <v>69</v>
      </c>
      <c r="H3113" s="49">
        <v>429.98899999999998</v>
      </c>
      <c r="I3113" s="49">
        <v>2215.4</v>
      </c>
      <c r="J3113">
        <v>68.163380000000004</v>
      </c>
      <c r="M3113">
        <v>9.2102600000000007E-2</v>
      </c>
      <c r="N3113" s="49">
        <v>8.7031999999999995E-3</v>
      </c>
      <c r="O3113" s="49">
        <v>-0.10918812999999999</v>
      </c>
      <c r="P3113" s="49">
        <v>-4.0111180000000003E-2</v>
      </c>
      <c r="Q3113" s="49">
        <v>8.7031999999999995E-3</v>
      </c>
      <c r="R3113" s="49">
        <v>5.7517579999999999E-2</v>
      </c>
      <c r="S3113" s="49">
        <v>0.12659453000000001</v>
      </c>
      <c r="T3113" s="49" t="s">
        <v>92</v>
      </c>
    </row>
    <row r="3114" spans="1:20" x14ac:dyDescent="0.25">
      <c r="A3114" s="49" t="str">
        <f t="shared" si="48"/>
        <v>41850North Coast and North Bay6+7_10Dually Enrolled</v>
      </c>
      <c r="B3114" s="7">
        <v>41850</v>
      </c>
      <c r="C3114">
        <v>10</v>
      </c>
      <c r="D3114" t="s">
        <v>47</v>
      </c>
      <c r="E3114">
        <v>0.62751133999999997</v>
      </c>
      <c r="F3114">
        <v>0.64223854000000002</v>
      </c>
      <c r="G3114" t="s">
        <v>69</v>
      </c>
      <c r="H3114" s="49">
        <v>429.98899999999998</v>
      </c>
      <c r="I3114" s="49">
        <v>2215.4</v>
      </c>
      <c r="J3114">
        <v>63.478369999999998</v>
      </c>
      <c r="M3114">
        <v>5.2028499999999998E-2</v>
      </c>
      <c r="N3114" s="49">
        <v>-1.4727199999999999E-2</v>
      </c>
      <c r="O3114" s="49">
        <v>-8.1323679999999995E-2</v>
      </c>
      <c r="P3114" s="49">
        <v>-4.2302310000000003E-2</v>
      </c>
      <c r="Q3114" s="49">
        <v>-1.4727199999999999E-2</v>
      </c>
      <c r="R3114" s="49">
        <v>1.2847900000000001E-2</v>
      </c>
      <c r="S3114" s="49">
        <v>5.1869279999999997E-2</v>
      </c>
      <c r="T3114" s="49" t="s">
        <v>92</v>
      </c>
    </row>
    <row r="3115" spans="1:20" x14ac:dyDescent="0.25">
      <c r="A3115" s="49" t="str">
        <f t="shared" si="48"/>
        <v>41850North Coast and North Bay6+7_23Dually Enrolled</v>
      </c>
      <c r="B3115" s="7">
        <v>41850</v>
      </c>
      <c r="C3115">
        <v>23</v>
      </c>
      <c r="D3115" t="s">
        <v>47</v>
      </c>
      <c r="E3115">
        <v>0.78971597999999998</v>
      </c>
      <c r="F3115">
        <v>0.83556536999999997</v>
      </c>
      <c r="G3115" t="s">
        <v>69</v>
      </c>
      <c r="H3115" s="49">
        <v>429.98899999999998</v>
      </c>
      <c r="I3115" s="49">
        <v>2215.4</v>
      </c>
      <c r="J3115">
        <v>61.702060000000003</v>
      </c>
      <c r="M3115">
        <v>6.4881599999999998E-2</v>
      </c>
      <c r="N3115" s="49">
        <v>-4.5849389999999997E-2</v>
      </c>
      <c r="O3115" s="49">
        <v>-0.12889784000000001</v>
      </c>
      <c r="P3115" s="49">
        <v>-8.0236639999999998E-2</v>
      </c>
      <c r="Q3115" s="49">
        <v>-4.5849389999999997E-2</v>
      </c>
      <c r="R3115" s="49">
        <v>-1.1462139999999999E-2</v>
      </c>
      <c r="S3115" s="49">
        <v>3.7199059999999999E-2</v>
      </c>
      <c r="T3115" s="49" t="s">
        <v>92</v>
      </c>
    </row>
    <row r="3116" spans="1:20" x14ac:dyDescent="0.25">
      <c r="A3116" s="49" t="str">
        <f t="shared" si="48"/>
        <v>41850North Coast and North Bay6+7_9Dually Enrolled</v>
      </c>
      <c r="B3116" s="7">
        <v>41850</v>
      </c>
      <c r="C3116">
        <v>9</v>
      </c>
      <c r="D3116" t="s">
        <v>47</v>
      </c>
      <c r="E3116">
        <v>0.64966752999999999</v>
      </c>
      <c r="F3116">
        <v>0.68567462999999995</v>
      </c>
      <c r="G3116" t="s">
        <v>69</v>
      </c>
      <c r="H3116" s="49">
        <v>429.98899999999998</v>
      </c>
      <c r="I3116" s="49">
        <v>2215.4</v>
      </c>
      <c r="J3116">
        <v>60.479340000000001</v>
      </c>
      <c r="M3116">
        <v>5.5221199999999998E-2</v>
      </c>
      <c r="N3116" s="49">
        <v>-3.60071E-2</v>
      </c>
      <c r="O3116" s="49">
        <v>-0.10669024000000001</v>
      </c>
      <c r="P3116" s="49">
        <v>-6.527434E-2</v>
      </c>
      <c r="Q3116" s="49">
        <v>-3.60071E-2</v>
      </c>
      <c r="R3116" s="49">
        <v>-6.7398600000000003E-3</v>
      </c>
      <c r="S3116" s="49">
        <v>3.4676039999999998E-2</v>
      </c>
      <c r="T3116" s="49" t="s">
        <v>92</v>
      </c>
    </row>
    <row r="3117" spans="1:20" x14ac:dyDescent="0.25">
      <c r="A3117" s="49" t="str">
        <f t="shared" si="48"/>
        <v>41850North Coast and North Bay6+7_24Dually Enrolled</v>
      </c>
      <c r="B3117" s="7">
        <v>41850</v>
      </c>
      <c r="C3117">
        <v>24</v>
      </c>
      <c r="D3117" t="s">
        <v>47</v>
      </c>
      <c r="E3117">
        <v>0.63328041000000002</v>
      </c>
      <c r="F3117">
        <v>0.65280121999999996</v>
      </c>
      <c r="G3117" t="s">
        <v>69</v>
      </c>
      <c r="H3117" s="49">
        <v>429.98899999999998</v>
      </c>
      <c r="I3117" s="49">
        <v>2215.4</v>
      </c>
      <c r="J3117">
        <v>59.969009999999997</v>
      </c>
      <c r="M3117">
        <v>5.51853E-2</v>
      </c>
      <c r="N3117" s="49">
        <v>-1.952081E-2</v>
      </c>
      <c r="O3117" s="49">
        <v>-9.0157989999999993E-2</v>
      </c>
      <c r="P3117" s="49">
        <v>-4.8769020000000003E-2</v>
      </c>
      <c r="Q3117" s="49">
        <v>-1.952081E-2</v>
      </c>
      <c r="R3117" s="49">
        <v>9.7274000000000006E-3</v>
      </c>
      <c r="S3117" s="49">
        <v>5.1116370000000001E-2</v>
      </c>
      <c r="T3117" s="49" t="s">
        <v>92</v>
      </c>
    </row>
    <row r="3118" spans="1:20" x14ac:dyDescent="0.25">
      <c r="A3118" s="49" t="str">
        <f t="shared" si="48"/>
        <v>41850North Coast and North Bay6+7_12Dually Enrolled</v>
      </c>
      <c r="B3118" s="7">
        <v>41850</v>
      </c>
      <c r="C3118">
        <v>12</v>
      </c>
      <c r="D3118" t="s">
        <v>47</v>
      </c>
      <c r="E3118">
        <v>0.68864844999999997</v>
      </c>
      <c r="F3118">
        <v>0.63516121999999997</v>
      </c>
      <c r="G3118" t="s">
        <v>69</v>
      </c>
      <c r="H3118" s="49">
        <v>429.98899999999998</v>
      </c>
      <c r="I3118" s="49">
        <v>2215.4</v>
      </c>
      <c r="J3118">
        <v>73.981020000000001</v>
      </c>
      <c r="M3118">
        <v>6.4246399999999995E-2</v>
      </c>
      <c r="N3118" s="49">
        <v>5.3487229999999997E-2</v>
      </c>
      <c r="O3118" s="49">
        <v>-2.8748159999999998E-2</v>
      </c>
      <c r="P3118" s="49">
        <v>1.9436640000000002E-2</v>
      </c>
      <c r="Q3118" s="49">
        <v>5.3487229999999997E-2</v>
      </c>
      <c r="R3118" s="49">
        <v>8.7537820000000002E-2</v>
      </c>
      <c r="S3118" s="49">
        <v>0.13572261999999999</v>
      </c>
      <c r="T3118" s="49" t="s">
        <v>92</v>
      </c>
    </row>
    <row r="3119" spans="1:20" x14ac:dyDescent="0.25">
      <c r="A3119" s="49" t="str">
        <f t="shared" si="48"/>
        <v>41850North Coast and North Bay6+7_5Dually Enrolled</v>
      </c>
      <c r="B3119" s="7">
        <v>41850</v>
      </c>
      <c r="C3119">
        <v>5</v>
      </c>
      <c r="D3119" t="s">
        <v>47</v>
      </c>
      <c r="E3119">
        <v>0.41662009999999999</v>
      </c>
      <c r="F3119">
        <v>0.46221975999999998</v>
      </c>
      <c r="G3119" t="s">
        <v>69</v>
      </c>
      <c r="H3119" s="49">
        <v>429.98899999999998</v>
      </c>
      <c r="I3119" s="49">
        <v>2215.4</v>
      </c>
      <c r="J3119">
        <v>57.524509999999999</v>
      </c>
      <c r="M3119">
        <v>3.2285099999999997E-2</v>
      </c>
      <c r="N3119" s="49">
        <v>-4.559966E-2</v>
      </c>
      <c r="O3119" s="49">
        <v>-8.6924589999999996E-2</v>
      </c>
      <c r="P3119" s="49">
        <v>-6.2710760000000004E-2</v>
      </c>
      <c r="Q3119" s="49">
        <v>-4.559966E-2</v>
      </c>
      <c r="R3119" s="49">
        <v>-2.848856E-2</v>
      </c>
      <c r="S3119" s="49">
        <v>-4.27473E-3</v>
      </c>
      <c r="T3119" s="49" t="s">
        <v>92</v>
      </c>
    </row>
    <row r="3120" spans="1:20" x14ac:dyDescent="0.25">
      <c r="A3120" s="49" t="str">
        <f t="shared" si="48"/>
        <v>41850North Coast and North Bay6+7_14Dually Enrolled</v>
      </c>
      <c r="B3120" s="7">
        <v>41850</v>
      </c>
      <c r="C3120">
        <v>14</v>
      </c>
      <c r="D3120" t="s">
        <v>47</v>
      </c>
      <c r="E3120">
        <v>0.73977835000000003</v>
      </c>
      <c r="F3120">
        <v>0.75575999999999999</v>
      </c>
      <c r="G3120" t="s">
        <v>69</v>
      </c>
      <c r="H3120" s="49">
        <v>429.98899999999998</v>
      </c>
      <c r="I3120" s="49">
        <v>2215.4</v>
      </c>
      <c r="J3120">
        <v>83.503360000000001</v>
      </c>
      <c r="M3120">
        <v>7.5861200000000004E-2</v>
      </c>
      <c r="N3120" s="49">
        <v>-1.598165E-2</v>
      </c>
      <c r="O3120" s="49">
        <v>-0.11308399</v>
      </c>
      <c r="P3120" s="49">
        <v>-5.6188090000000003E-2</v>
      </c>
      <c r="Q3120" s="49">
        <v>-1.598165E-2</v>
      </c>
      <c r="R3120" s="49">
        <v>2.422479E-2</v>
      </c>
      <c r="S3120" s="49">
        <v>8.1120689999999995E-2</v>
      </c>
      <c r="T3120" s="49" t="s">
        <v>92</v>
      </c>
    </row>
    <row r="3121" spans="1:20" x14ac:dyDescent="0.25">
      <c r="A3121" s="49" t="str">
        <f t="shared" si="48"/>
        <v>41850North Coast and North Bay6+7_3Dually Enrolled</v>
      </c>
      <c r="B3121" s="7">
        <v>41850</v>
      </c>
      <c r="C3121">
        <v>3</v>
      </c>
      <c r="D3121" t="s">
        <v>47</v>
      </c>
      <c r="E3121">
        <v>0.41381082000000002</v>
      </c>
      <c r="F3121">
        <v>0.45183438999999997</v>
      </c>
      <c r="G3121" t="s">
        <v>69</v>
      </c>
      <c r="H3121" s="49">
        <v>429.98899999999998</v>
      </c>
      <c r="I3121" s="49">
        <v>2215.4</v>
      </c>
      <c r="J3121">
        <v>58.747239999999998</v>
      </c>
      <c r="M3121">
        <v>3.0173700000000001E-2</v>
      </c>
      <c r="N3121" s="49">
        <v>-3.802357E-2</v>
      </c>
      <c r="O3121" s="49">
        <v>-7.6645909999999998E-2</v>
      </c>
      <c r="P3121" s="49">
        <v>-5.4015630000000002E-2</v>
      </c>
      <c r="Q3121" s="49">
        <v>-3.802357E-2</v>
      </c>
      <c r="R3121" s="49">
        <v>-2.2031510000000001E-2</v>
      </c>
      <c r="S3121" s="49">
        <v>5.9876999999999999E-4</v>
      </c>
      <c r="T3121" s="49" t="s">
        <v>92</v>
      </c>
    </row>
    <row r="3122" spans="1:20" x14ac:dyDescent="0.25">
      <c r="A3122" s="49" t="str">
        <f t="shared" si="48"/>
        <v>41850North Coast and North Bay8_23Dually Enrolled</v>
      </c>
      <c r="B3122" s="7">
        <v>41850</v>
      </c>
      <c r="C3122">
        <v>23</v>
      </c>
      <c r="D3122" t="s">
        <v>47</v>
      </c>
      <c r="E3122">
        <v>0.78971597999999998</v>
      </c>
      <c r="F3122">
        <v>0.89544999999999997</v>
      </c>
      <c r="G3122">
        <v>8</v>
      </c>
      <c r="H3122" s="49">
        <v>216.505</v>
      </c>
      <c r="I3122" s="49">
        <v>2215.4</v>
      </c>
      <c r="J3122">
        <v>61.702060000000003</v>
      </c>
      <c r="M3122">
        <v>7.8215599999999996E-2</v>
      </c>
      <c r="N3122" s="49">
        <v>-0.10573402</v>
      </c>
      <c r="O3122" s="49">
        <v>-0.20584999000000001</v>
      </c>
      <c r="P3122" s="49">
        <v>-0.14718829</v>
      </c>
      <c r="Q3122" s="49">
        <v>-0.10573402</v>
      </c>
      <c r="R3122" s="49">
        <v>-6.4279749999999997E-2</v>
      </c>
      <c r="S3122" s="49">
        <v>-5.6180500000000003E-3</v>
      </c>
      <c r="T3122" s="49" t="s">
        <v>92</v>
      </c>
    </row>
    <row r="3123" spans="1:20" x14ac:dyDescent="0.25">
      <c r="A3123" s="49" t="str">
        <f t="shared" si="48"/>
        <v>41850North Coast and North Bay8_16Dually Enrolled</v>
      </c>
      <c r="B3123" s="7">
        <v>41850</v>
      </c>
      <c r="C3123">
        <v>16</v>
      </c>
      <c r="D3123" t="s">
        <v>47</v>
      </c>
      <c r="E3123">
        <v>1.0936246999999999</v>
      </c>
      <c r="F3123">
        <v>1.0161100999999999</v>
      </c>
      <c r="G3123">
        <v>8</v>
      </c>
      <c r="H3123" s="49">
        <v>216.505</v>
      </c>
      <c r="I3123" s="49">
        <v>2215.4</v>
      </c>
      <c r="J3123">
        <v>87.763570000000001</v>
      </c>
      <c r="M3123">
        <v>0.13274900000000001</v>
      </c>
      <c r="N3123" s="49">
        <v>7.7514600000000003E-2</v>
      </c>
      <c r="O3123" s="49">
        <v>-9.2404120000000006E-2</v>
      </c>
      <c r="P3123" s="49">
        <v>7.1576299999999999E-3</v>
      </c>
      <c r="Q3123" s="49">
        <v>7.7514600000000003E-2</v>
      </c>
      <c r="R3123" s="49">
        <v>0.14787157000000001</v>
      </c>
      <c r="S3123" s="49">
        <v>0.24743332000000001</v>
      </c>
      <c r="T3123" s="49" t="s">
        <v>92</v>
      </c>
    </row>
    <row r="3124" spans="1:20" x14ac:dyDescent="0.25">
      <c r="A3124" s="49" t="str">
        <f t="shared" si="48"/>
        <v>41850North Coast and North Bay8_5Dually Enrolled</v>
      </c>
      <c r="B3124" s="7">
        <v>41850</v>
      </c>
      <c r="C3124">
        <v>5</v>
      </c>
      <c r="D3124" t="s">
        <v>47</v>
      </c>
      <c r="E3124">
        <v>0.41662009999999999</v>
      </c>
      <c r="F3124">
        <v>0.39294807999999998</v>
      </c>
      <c r="G3124">
        <v>8</v>
      </c>
      <c r="H3124" s="49">
        <v>216.505</v>
      </c>
      <c r="I3124" s="49">
        <v>2215.4</v>
      </c>
      <c r="J3124">
        <v>57.524509999999999</v>
      </c>
      <c r="M3124">
        <v>2.8578300000000001E-2</v>
      </c>
      <c r="N3124" s="49">
        <v>2.3672019999999998E-2</v>
      </c>
      <c r="O3124" s="49">
        <v>-1.29082E-2</v>
      </c>
      <c r="P3124" s="49">
        <v>8.52552E-3</v>
      </c>
      <c r="Q3124" s="49">
        <v>2.3672019999999998E-2</v>
      </c>
      <c r="R3124" s="49">
        <v>3.8818520000000002E-2</v>
      </c>
      <c r="S3124" s="49">
        <v>6.0252239999999999E-2</v>
      </c>
      <c r="T3124" s="49" t="s">
        <v>92</v>
      </c>
    </row>
    <row r="3125" spans="1:20" x14ac:dyDescent="0.25">
      <c r="A3125" s="49" t="str">
        <f t="shared" si="48"/>
        <v>41850North Coast and North Bay8_20Dually Enrolled</v>
      </c>
      <c r="B3125" s="7">
        <v>41850</v>
      </c>
      <c r="C3125">
        <v>20</v>
      </c>
      <c r="D3125" t="s">
        <v>47</v>
      </c>
      <c r="E3125">
        <v>1.3764396999999999</v>
      </c>
      <c r="F3125">
        <v>1.3976778999999999</v>
      </c>
      <c r="G3125">
        <v>8</v>
      </c>
      <c r="H3125" s="49">
        <v>216.505</v>
      </c>
      <c r="I3125" s="49">
        <v>2215.4</v>
      </c>
      <c r="J3125">
        <v>75.137919999999994</v>
      </c>
      <c r="M3125">
        <v>0.13611329999999999</v>
      </c>
      <c r="N3125" s="49">
        <v>-2.1238199999999999E-2</v>
      </c>
      <c r="O3125" s="49">
        <v>-0.19546321999999999</v>
      </c>
      <c r="P3125" s="49">
        <v>-9.3378249999999996E-2</v>
      </c>
      <c r="Q3125" s="49">
        <v>-2.1238199999999999E-2</v>
      </c>
      <c r="R3125" s="49">
        <v>5.0901849999999998E-2</v>
      </c>
      <c r="S3125" s="49">
        <v>0.15298682</v>
      </c>
      <c r="T3125" s="49" t="s">
        <v>92</v>
      </c>
    </row>
    <row r="3126" spans="1:20" x14ac:dyDescent="0.25">
      <c r="A3126" s="49" t="str">
        <f t="shared" si="48"/>
        <v>41850North Coast and North Bay8_14Dually Enrolled</v>
      </c>
      <c r="B3126" s="7">
        <v>41850</v>
      </c>
      <c r="C3126">
        <v>14</v>
      </c>
      <c r="D3126" t="s">
        <v>47</v>
      </c>
      <c r="E3126">
        <v>0.73977835000000003</v>
      </c>
      <c r="F3126">
        <v>0.70488653999999995</v>
      </c>
      <c r="G3126">
        <v>8</v>
      </c>
      <c r="H3126" s="49">
        <v>216.505</v>
      </c>
      <c r="I3126" s="49">
        <v>2215.4</v>
      </c>
      <c r="J3126">
        <v>83.503360000000001</v>
      </c>
      <c r="M3126">
        <v>7.8236200000000006E-2</v>
      </c>
      <c r="N3126" s="49">
        <v>3.4891810000000002E-2</v>
      </c>
      <c r="O3126" s="49">
        <v>-6.5250530000000001E-2</v>
      </c>
      <c r="P3126" s="49">
        <v>-6.5733800000000002E-3</v>
      </c>
      <c r="Q3126" s="49">
        <v>3.4891810000000002E-2</v>
      </c>
      <c r="R3126" s="49">
        <v>7.6356999999999994E-2</v>
      </c>
      <c r="S3126" s="49">
        <v>0.13503414999999999</v>
      </c>
      <c r="T3126" s="49" t="s">
        <v>92</v>
      </c>
    </row>
    <row r="3127" spans="1:20" x14ac:dyDescent="0.25">
      <c r="A3127" s="49" t="str">
        <f t="shared" si="48"/>
        <v>41850North Coast and North Bay8_2Dually Enrolled</v>
      </c>
      <c r="B3127" s="7">
        <v>41850</v>
      </c>
      <c r="C3127">
        <v>2</v>
      </c>
      <c r="D3127" t="s">
        <v>47</v>
      </c>
      <c r="E3127">
        <v>0.44822887</v>
      </c>
      <c r="F3127">
        <v>0.44966587000000002</v>
      </c>
      <c r="G3127">
        <v>8</v>
      </c>
      <c r="H3127" s="49">
        <v>216.505</v>
      </c>
      <c r="I3127" s="49">
        <v>2215.4</v>
      </c>
      <c r="J3127">
        <v>59.735939999999999</v>
      </c>
      <c r="M3127">
        <v>3.62081E-2</v>
      </c>
      <c r="N3127" s="49">
        <v>-1.4369999999999999E-3</v>
      </c>
      <c r="O3127" s="49">
        <v>-4.7783369999999999E-2</v>
      </c>
      <c r="P3127" s="49">
        <v>-2.062729E-2</v>
      </c>
      <c r="Q3127" s="49">
        <v>-1.4369999999999999E-3</v>
      </c>
      <c r="R3127" s="49">
        <v>1.7753290000000001E-2</v>
      </c>
      <c r="S3127" s="49">
        <v>4.4909369999999997E-2</v>
      </c>
      <c r="T3127" s="49" t="s">
        <v>92</v>
      </c>
    </row>
    <row r="3128" spans="1:20" x14ac:dyDescent="0.25">
      <c r="A3128" s="49" t="str">
        <f t="shared" si="48"/>
        <v>41850North Coast and North Bay8_10Dually Enrolled</v>
      </c>
      <c r="B3128" s="7">
        <v>41850</v>
      </c>
      <c r="C3128">
        <v>10</v>
      </c>
      <c r="D3128" t="s">
        <v>47</v>
      </c>
      <c r="E3128">
        <v>0.62751133999999997</v>
      </c>
      <c r="F3128">
        <v>0.59416058000000005</v>
      </c>
      <c r="G3128">
        <v>8</v>
      </c>
      <c r="H3128" s="49">
        <v>216.505</v>
      </c>
      <c r="I3128" s="49">
        <v>2215.4</v>
      </c>
      <c r="J3128">
        <v>63.478369999999998</v>
      </c>
      <c r="M3128">
        <v>5.3320199999999998E-2</v>
      </c>
      <c r="N3128" s="49">
        <v>3.335076E-2</v>
      </c>
      <c r="O3128" s="49">
        <v>-3.4899100000000002E-2</v>
      </c>
      <c r="P3128" s="49">
        <v>5.0910499999999997E-3</v>
      </c>
      <c r="Q3128" s="49">
        <v>3.335076E-2</v>
      </c>
      <c r="R3128" s="49">
        <v>6.1610470000000001E-2</v>
      </c>
      <c r="S3128" s="49">
        <v>0.10160062</v>
      </c>
      <c r="T3128" s="49" t="s">
        <v>92</v>
      </c>
    </row>
    <row r="3129" spans="1:20" x14ac:dyDescent="0.25">
      <c r="A3129" s="49" t="str">
        <f t="shared" si="48"/>
        <v>41850North Coast and North Bay8_7Dually Enrolled</v>
      </c>
      <c r="B3129" s="7">
        <v>41850</v>
      </c>
      <c r="C3129">
        <v>7</v>
      </c>
      <c r="D3129" t="s">
        <v>47</v>
      </c>
      <c r="E3129">
        <v>0.53010875999999996</v>
      </c>
      <c r="F3129">
        <v>0.53956393999999996</v>
      </c>
      <c r="G3129">
        <v>8</v>
      </c>
      <c r="H3129" s="49">
        <v>216.505</v>
      </c>
      <c r="I3129" s="49">
        <v>2215.4</v>
      </c>
      <c r="J3129">
        <v>57.281120000000001</v>
      </c>
      <c r="M3129">
        <v>4.5469799999999998E-2</v>
      </c>
      <c r="N3129" s="49">
        <v>-9.4551800000000005E-3</v>
      </c>
      <c r="O3129" s="49">
        <v>-6.7656519999999998E-2</v>
      </c>
      <c r="P3129" s="49">
        <v>-3.3554170000000001E-2</v>
      </c>
      <c r="Q3129" s="49">
        <v>-9.4551800000000005E-3</v>
      </c>
      <c r="R3129" s="49">
        <v>1.464381E-2</v>
      </c>
      <c r="S3129" s="49">
        <v>4.8746159999999997E-2</v>
      </c>
      <c r="T3129" s="49" t="s">
        <v>92</v>
      </c>
    </row>
    <row r="3130" spans="1:20" x14ac:dyDescent="0.25">
      <c r="A3130" s="49" t="str">
        <f t="shared" si="48"/>
        <v>41850North Coast and North Bay8_4Dually Enrolled</v>
      </c>
      <c r="B3130" s="7">
        <v>41850</v>
      </c>
      <c r="C3130">
        <v>4</v>
      </c>
      <c r="D3130" t="s">
        <v>47</v>
      </c>
      <c r="E3130">
        <v>0.39652886999999998</v>
      </c>
      <c r="F3130">
        <v>0.41491346000000001</v>
      </c>
      <c r="G3130">
        <v>8</v>
      </c>
      <c r="H3130" s="49">
        <v>216.505</v>
      </c>
      <c r="I3130" s="49">
        <v>2215.4</v>
      </c>
      <c r="J3130">
        <v>58.513210000000001</v>
      </c>
      <c r="M3130">
        <v>3.2862799999999998E-2</v>
      </c>
      <c r="N3130" s="49">
        <v>-1.8384589999999999E-2</v>
      </c>
      <c r="O3130" s="49">
        <v>-6.0448969999999998E-2</v>
      </c>
      <c r="P3130" s="49">
        <v>-3.580187E-2</v>
      </c>
      <c r="Q3130" s="49">
        <v>-1.8384589999999999E-2</v>
      </c>
      <c r="R3130" s="49">
        <v>-9.6730999999999998E-4</v>
      </c>
      <c r="S3130" s="49">
        <v>2.3679789999999999E-2</v>
      </c>
      <c r="T3130" s="49" t="s">
        <v>92</v>
      </c>
    </row>
    <row r="3131" spans="1:20" x14ac:dyDescent="0.25">
      <c r="A3131" s="49" t="str">
        <f t="shared" si="48"/>
        <v>41850North Coast and North Bay8_22Dually Enrolled</v>
      </c>
      <c r="B3131" s="7">
        <v>41850</v>
      </c>
      <c r="C3131">
        <v>22</v>
      </c>
      <c r="D3131" t="s">
        <v>47</v>
      </c>
      <c r="E3131">
        <v>0.92732320000000001</v>
      </c>
      <c r="F3131">
        <v>1.0365340999999999</v>
      </c>
      <c r="G3131">
        <v>8</v>
      </c>
      <c r="H3131" s="49">
        <v>216.505</v>
      </c>
      <c r="I3131" s="49">
        <v>2215.4</v>
      </c>
      <c r="J3131">
        <v>63.934170000000002</v>
      </c>
      <c r="M3131">
        <v>8.3989599999999998E-2</v>
      </c>
      <c r="N3131" s="49">
        <v>-0.1092109</v>
      </c>
      <c r="O3131" s="49">
        <v>-0.21671758999999999</v>
      </c>
      <c r="P3131" s="49">
        <v>-0.15372538999999999</v>
      </c>
      <c r="Q3131" s="49">
        <v>-0.1092109</v>
      </c>
      <c r="R3131" s="49">
        <v>-6.4696409999999996E-2</v>
      </c>
      <c r="S3131" s="49">
        <v>-1.7042100000000001E-3</v>
      </c>
      <c r="T3131" s="49" t="s">
        <v>92</v>
      </c>
    </row>
    <row r="3132" spans="1:20" x14ac:dyDescent="0.25">
      <c r="A3132" s="49" t="str">
        <f t="shared" si="48"/>
        <v>41850North Coast and North Bay8_11Dually Enrolled</v>
      </c>
      <c r="B3132" s="7">
        <v>41850</v>
      </c>
      <c r="C3132">
        <v>11</v>
      </c>
      <c r="D3132" t="s">
        <v>47</v>
      </c>
      <c r="E3132">
        <v>0.67196392000000005</v>
      </c>
      <c r="F3132">
        <v>0.63154999999999994</v>
      </c>
      <c r="G3132">
        <v>8</v>
      </c>
      <c r="H3132" s="49">
        <v>216.505</v>
      </c>
      <c r="I3132" s="49">
        <v>2215.4</v>
      </c>
      <c r="J3132">
        <v>68.474530000000001</v>
      </c>
      <c r="M3132">
        <v>6.7365999999999995E-2</v>
      </c>
      <c r="N3132" s="49">
        <v>4.0413919999999999E-2</v>
      </c>
      <c r="O3132" s="49">
        <v>-4.5814559999999997E-2</v>
      </c>
      <c r="P3132" s="49">
        <v>4.7099400000000001E-3</v>
      </c>
      <c r="Q3132" s="49">
        <v>4.0413919999999999E-2</v>
      </c>
      <c r="R3132" s="49">
        <v>7.6117900000000002E-2</v>
      </c>
      <c r="S3132" s="49">
        <v>0.12664239999999999</v>
      </c>
      <c r="T3132" s="49" t="s">
        <v>92</v>
      </c>
    </row>
    <row r="3133" spans="1:20" x14ac:dyDescent="0.25">
      <c r="A3133" s="49" t="str">
        <f t="shared" si="48"/>
        <v>41850North Coast and North Bay8_24Dually Enrolled</v>
      </c>
      <c r="B3133" s="7">
        <v>41850</v>
      </c>
      <c r="C3133">
        <v>24</v>
      </c>
      <c r="D3133" t="s">
        <v>47</v>
      </c>
      <c r="E3133">
        <v>0.63328041000000002</v>
      </c>
      <c r="F3133">
        <v>0.65775720999999998</v>
      </c>
      <c r="G3133">
        <v>8</v>
      </c>
      <c r="H3133" s="49">
        <v>216.505</v>
      </c>
      <c r="I3133" s="49">
        <v>2215.4</v>
      </c>
      <c r="J3133">
        <v>59.969009999999997</v>
      </c>
      <c r="M3133">
        <v>6.7422499999999996E-2</v>
      </c>
      <c r="N3133" s="49">
        <v>-2.44768E-2</v>
      </c>
      <c r="O3133" s="49">
        <v>-0.1107776</v>
      </c>
      <c r="P3133" s="49">
        <v>-6.0210720000000002E-2</v>
      </c>
      <c r="Q3133" s="49">
        <v>-2.44768E-2</v>
      </c>
      <c r="R3133" s="49">
        <v>1.1257130000000001E-2</v>
      </c>
      <c r="S3133" s="49">
        <v>6.1823999999999997E-2</v>
      </c>
      <c r="T3133" s="49" t="s">
        <v>92</v>
      </c>
    </row>
    <row r="3134" spans="1:20" x14ac:dyDescent="0.25">
      <c r="A3134" s="49" t="str">
        <f t="shared" si="48"/>
        <v>41850North Coast and North Bay8_6Dually Enrolled</v>
      </c>
      <c r="B3134" s="7">
        <v>41850</v>
      </c>
      <c r="C3134">
        <v>6</v>
      </c>
      <c r="D3134" t="s">
        <v>47</v>
      </c>
      <c r="E3134">
        <v>0.42802731999999999</v>
      </c>
      <c r="F3134">
        <v>0.42392644000000002</v>
      </c>
      <c r="G3134">
        <v>8</v>
      </c>
      <c r="H3134" s="49">
        <v>216.505</v>
      </c>
      <c r="I3134" s="49">
        <v>2215.4</v>
      </c>
      <c r="J3134">
        <v>57.025469999999999</v>
      </c>
      <c r="M3134">
        <v>3.0269000000000001E-2</v>
      </c>
      <c r="N3134" s="49">
        <v>4.1008800000000003E-3</v>
      </c>
      <c r="O3134" s="49">
        <v>-3.4643439999999998E-2</v>
      </c>
      <c r="P3134" s="49">
        <v>-1.194169E-2</v>
      </c>
      <c r="Q3134" s="49">
        <v>4.1008800000000003E-3</v>
      </c>
      <c r="R3134" s="49">
        <v>2.014345E-2</v>
      </c>
      <c r="S3134" s="49">
        <v>4.28452E-2</v>
      </c>
      <c r="T3134" s="49" t="s">
        <v>92</v>
      </c>
    </row>
    <row r="3135" spans="1:20" x14ac:dyDescent="0.25">
      <c r="A3135" s="49" t="str">
        <f t="shared" si="48"/>
        <v>41850North Coast and North Bay8_9Dually Enrolled</v>
      </c>
      <c r="B3135" s="7">
        <v>41850</v>
      </c>
      <c r="C3135">
        <v>9</v>
      </c>
      <c r="D3135" t="s">
        <v>47</v>
      </c>
      <c r="E3135">
        <v>0.64966752999999999</v>
      </c>
      <c r="F3135">
        <v>0.59788076999999995</v>
      </c>
      <c r="G3135">
        <v>8</v>
      </c>
      <c r="H3135" s="49">
        <v>216.505</v>
      </c>
      <c r="I3135" s="49">
        <v>2215.4</v>
      </c>
      <c r="J3135">
        <v>60.479340000000001</v>
      </c>
      <c r="M3135">
        <v>5.7278000000000003E-2</v>
      </c>
      <c r="N3135" s="49">
        <v>5.1786760000000001E-2</v>
      </c>
      <c r="O3135" s="49">
        <v>-2.1529079999999999E-2</v>
      </c>
      <c r="P3135" s="49">
        <v>2.1429420000000001E-2</v>
      </c>
      <c r="Q3135" s="49">
        <v>5.1786760000000001E-2</v>
      </c>
      <c r="R3135" s="49">
        <v>8.2144099999999998E-2</v>
      </c>
      <c r="S3135" s="49">
        <v>0.12510260000000001</v>
      </c>
      <c r="T3135" s="49" t="s">
        <v>92</v>
      </c>
    </row>
    <row r="3136" spans="1:20" x14ac:dyDescent="0.25">
      <c r="A3136" s="49" t="str">
        <f t="shared" si="48"/>
        <v>41850North Coast and North Bay8_19Dually Enrolled</v>
      </c>
      <c r="B3136" s="7">
        <v>41850</v>
      </c>
      <c r="C3136">
        <v>19</v>
      </c>
      <c r="D3136" t="s">
        <v>47</v>
      </c>
      <c r="E3136">
        <v>1.3769149000000001</v>
      </c>
      <c r="F3136">
        <v>1.367375</v>
      </c>
      <c r="G3136">
        <v>8</v>
      </c>
      <c r="H3136" s="49">
        <v>216.505</v>
      </c>
      <c r="I3136" s="49">
        <v>2215.4</v>
      </c>
      <c r="J3136">
        <v>79.653769999999994</v>
      </c>
      <c r="M3136">
        <v>0.138739</v>
      </c>
      <c r="N3136" s="49">
        <v>9.5399000000000005E-3</v>
      </c>
      <c r="O3136" s="49">
        <v>-0.16804601999999999</v>
      </c>
      <c r="P3136" s="49">
        <v>-6.3991770000000003E-2</v>
      </c>
      <c r="Q3136" s="49">
        <v>9.5399000000000005E-3</v>
      </c>
      <c r="R3136" s="49">
        <v>8.3071569999999997E-2</v>
      </c>
      <c r="S3136" s="49">
        <v>0.18712582</v>
      </c>
      <c r="T3136" s="49" t="s">
        <v>92</v>
      </c>
    </row>
    <row r="3137" spans="1:20" x14ac:dyDescent="0.25">
      <c r="A3137" s="49" t="str">
        <f t="shared" si="48"/>
        <v>41850North Coast and North Bay8_15Dually Enrolled</v>
      </c>
      <c r="B3137" s="7">
        <v>41850</v>
      </c>
      <c r="C3137">
        <v>15</v>
      </c>
      <c r="D3137" t="s">
        <v>47</v>
      </c>
      <c r="E3137">
        <v>0.92967217000000002</v>
      </c>
      <c r="F3137">
        <v>0.82203462000000005</v>
      </c>
      <c r="G3137">
        <v>8</v>
      </c>
      <c r="H3137" s="49">
        <v>216.505</v>
      </c>
      <c r="I3137" s="49">
        <v>2215.4</v>
      </c>
      <c r="J3137">
        <v>86.776790000000005</v>
      </c>
      <c r="M3137">
        <v>0.11040419999999999</v>
      </c>
      <c r="N3137" s="49">
        <v>0.10763755</v>
      </c>
      <c r="O3137" s="49">
        <v>-3.3679830000000001E-2</v>
      </c>
      <c r="P3137" s="49">
        <v>4.9123319999999998E-2</v>
      </c>
      <c r="Q3137" s="49">
        <v>0.10763755</v>
      </c>
      <c r="R3137" s="49">
        <v>0.16615178</v>
      </c>
      <c r="S3137" s="49">
        <v>0.24895492999999999</v>
      </c>
      <c r="T3137" s="49" t="s">
        <v>92</v>
      </c>
    </row>
    <row r="3138" spans="1:20" x14ac:dyDescent="0.25">
      <c r="A3138" s="49" t="str">
        <f t="shared" si="48"/>
        <v>41850North Coast and North Bay8_1Dually Enrolled</v>
      </c>
      <c r="B3138" s="7">
        <v>41850</v>
      </c>
      <c r="C3138">
        <v>1</v>
      </c>
      <c r="D3138" t="s">
        <v>47</v>
      </c>
      <c r="E3138">
        <v>0.48107886999999999</v>
      </c>
      <c r="F3138">
        <v>0.54849183000000001</v>
      </c>
      <c r="G3138">
        <v>8</v>
      </c>
      <c r="H3138" s="49">
        <v>216.505</v>
      </c>
      <c r="I3138" s="49">
        <v>2215.4</v>
      </c>
      <c r="J3138">
        <v>60.716239999999999</v>
      </c>
      <c r="M3138">
        <v>4.5902400000000003E-2</v>
      </c>
      <c r="N3138" s="49">
        <v>-6.7412959999999994E-2</v>
      </c>
      <c r="O3138" s="49">
        <v>-0.12616802999999999</v>
      </c>
      <c r="P3138" s="49">
        <v>-9.1741230000000007E-2</v>
      </c>
      <c r="Q3138" s="49">
        <v>-6.7412959999999994E-2</v>
      </c>
      <c r="R3138" s="49">
        <v>-4.3084690000000002E-2</v>
      </c>
      <c r="S3138" s="49">
        <v>-8.6578899999999997E-3</v>
      </c>
      <c r="T3138" s="49" t="s">
        <v>92</v>
      </c>
    </row>
    <row r="3139" spans="1:20" x14ac:dyDescent="0.25">
      <c r="A3139" s="49" t="str">
        <f t="shared" ref="A3139:A3202" si="49">CONCATENATE(B3139,D3139,G3139,"_",C3139,T3139)</f>
        <v>41850North Coast and North Bay8_8Dually Enrolled</v>
      </c>
      <c r="B3139" s="7">
        <v>41850</v>
      </c>
      <c r="C3139">
        <v>8</v>
      </c>
      <c r="D3139" t="s">
        <v>47</v>
      </c>
      <c r="E3139">
        <v>0.60877835000000002</v>
      </c>
      <c r="F3139">
        <v>0.55823268999999998</v>
      </c>
      <c r="G3139">
        <v>8</v>
      </c>
      <c r="H3139" s="49">
        <v>216.505</v>
      </c>
      <c r="I3139" s="49">
        <v>2215.4</v>
      </c>
      <c r="J3139">
        <v>58.513210000000001</v>
      </c>
      <c r="M3139">
        <v>4.9995499999999998E-2</v>
      </c>
      <c r="N3139" s="49">
        <v>5.0545659999999999E-2</v>
      </c>
      <c r="O3139" s="49">
        <v>-1.344858E-2</v>
      </c>
      <c r="P3139" s="49">
        <v>2.4048050000000001E-2</v>
      </c>
      <c r="Q3139" s="49">
        <v>5.0545659999999999E-2</v>
      </c>
      <c r="R3139" s="49">
        <v>7.7043280000000006E-2</v>
      </c>
      <c r="S3139" s="49">
        <v>0.1145399</v>
      </c>
      <c r="T3139" s="49" t="s">
        <v>92</v>
      </c>
    </row>
    <row r="3140" spans="1:20" x14ac:dyDescent="0.25">
      <c r="A3140" s="49" t="str">
        <f t="shared" si="49"/>
        <v>41850North Coast and North Bay8_3Dually Enrolled</v>
      </c>
      <c r="B3140" s="7">
        <v>41850</v>
      </c>
      <c r="C3140">
        <v>3</v>
      </c>
      <c r="D3140" t="s">
        <v>47</v>
      </c>
      <c r="E3140">
        <v>0.41381082000000002</v>
      </c>
      <c r="F3140">
        <v>0.42793942000000001</v>
      </c>
      <c r="G3140">
        <v>8</v>
      </c>
      <c r="H3140" s="49">
        <v>216.505</v>
      </c>
      <c r="I3140" s="49">
        <v>2215.4</v>
      </c>
      <c r="J3140">
        <v>58.747239999999998</v>
      </c>
      <c r="M3140">
        <v>3.3923399999999999E-2</v>
      </c>
      <c r="N3140" s="49">
        <v>-1.41286E-2</v>
      </c>
      <c r="O3140" s="49">
        <v>-5.7550549999999999E-2</v>
      </c>
      <c r="P3140" s="49">
        <v>-3.2107999999999998E-2</v>
      </c>
      <c r="Q3140" s="49">
        <v>-1.41286E-2</v>
      </c>
      <c r="R3140" s="49">
        <v>3.8508000000000001E-3</v>
      </c>
      <c r="S3140" s="49">
        <v>2.9293349999999999E-2</v>
      </c>
      <c r="T3140" s="49" t="s">
        <v>92</v>
      </c>
    </row>
    <row r="3141" spans="1:20" x14ac:dyDescent="0.25">
      <c r="A3141" s="49" t="str">
        <f t="shared" si="49"/>
        <v>41850North Coast and North Bay8_18Dually Enrolled</v>
      </c>
      <c r="B3141" s="7">
        <v>41850</v>
      </c>
      <c r="C3141">
        <v>18</v>
      </c>
      <c r="D3141" t="s">
        <v>47</v>
      </c>
      <c r="E3141">
        <v>1.3802196</v>
      </c>
      <c r="F3141">
        <v>1.4001273999999999</v>
      </c>
      <c r="G3141">
        <v>8</v>
      </c>
      <c r="H3141" s="49">
        <v>216.505</v>
      </c>
      <c r="I3141" s="49">
        <v>2215.4</v>
      </c>
      <c r="J3141">
        <v>83.662180000000006</v>
      </c>
      <c r="M3141">
        <v>0.1455111</v>
      </c>
      <c r="N3141" s="49">
        <v>-1.99078E-2</v>
      </c>
      <c r="O3141" s="49">
        <v>-0.20616201000000001</v>
      </c>
      <c r="P3141" s="49">
        <v>-9.7028680000000006E-2</v>
      </c>
      <c r="Q3141" s="49">
        <v>-1.99078E-2</v>
      </c>
      <c r="R3141" s="49">
        <v>5.7213079999999999E-2</v>
      </c>
      <c r="S3141" s="49">
        <v>0.16634641</v>
      </c>
      <c r="T3141" s="49" t="s">
        <v>92</v>
      </c>
    </row>
    <row r="3142" spans="1:20" x14ac:dyDescent="0.25">
      <c r="A3142" s="49" t="str">
        <f t="shared" si="49"/>
        <v>41850North Coast and North Bay8_12Dually Enrolled</v>
      </c>
      <c r="B3142" s="7">
        <v>41850</v>
      </c>
      <c r="C3142">
        <v>12</v>
      </c>
      <c r="D3142" t="s">
        <v>47</v>
      </c>
      <c r="E3142">
        <v>0.68864844999999997</v>
      </c>
      <c r="F3142">
        <v>0.66161923</v>
      </c>
      <c r="G3142">
        <v>8</v>
      </c>
      <c r="H3142" s="49">
        <v>216.505</v>
      </c>
      <c r="I3142" s="49">
        <v>2215.4</v>
      </c>
      <c r="J3142">
        <v>73.981020000000001</v>
      </c>
      <c r="M3142">
        <v>7.2824399999999997E-2</v>
      </c>
      <c r="N3142" s="49">
        <v>2.702922E-2</v>
      </c>
      <c r="O3142" s="49">
        <v>-6.6186010000000003E-2</v>
      </c>
      <c r="P3142" s="49">
        <v>-1.156771E-2</v>
      </c>
      <c r="Q3142" s="49">
        <v>2.702922E-2</v>
      </c>
      <c r="R3142" s="49">
        <v>6.5626149999999994E-2</v>
      </c>
      <c r="S3142" s="49">
        <v>0.12024445</v>
      </c>
      <c r="T3142" s="49" t="s">
        <v>92</v>
      </c>
    </row>
    <row r="3143" spans="1:20" x14ac:dyDescent="0.25">
      <c r="A3143" s="49" t="str">
        <f t="shared" si="49"/>
        <v>41850North Coast and North Bay8_21Dually Enrolled</v>
      </c>
      <c r="B3143" s="7">
        <v>41850</v>
      </c>
      <c r="C3143">
        <v>21</v>
      </c>
      <c r="D3143" t="s">
        <v>47</v>
      </c>
      <c r="E3143">
        <v>1.1225004999999999</v>
      </c>
      <c r="F3143">
        <v>1.1947274000000001</v>
      </c>
      <c r="G3143">
        <v>8</v>
      </c>
      <c r="H3143" s="49">
        <v>216.505</v>
      </c>
      <c r="I3143" s="49">
        <v>2215.4</v>
      </c>
      <c r="J3143">
        <v>68.163380000000004</v>
      </c>
      <c r="M3143">
        <v>0.1020209</v>
      </c>
      <c r="N3143" s="49">
        <v>-7.2226899999999997E-2</v>
      </c>
      <c r="O3143" s="49">
        <v>-0.20281365000000001</v>
      </c>
      <c r="P3143" s="49">
        <v>-0.12629798</v>
      </c>
      <c r="Q3143" s="49">
        <v>-7.2226899999999997E-2</v>
      </c>
      <c r="R3143" s="49">
        <v>-1.815582E-2</v>
      </c>
      <c r="S3143" s="49">
        <v>5.8359849999999998E-2</v>
      </c>
      <c r="T3143" s="49" t="s">
        <v>92</v>
      </c>
    </row>
    <row r="3144" spans="1:20" x14ac:dyDescent="0.25">
      <c r="A3144" s="49" t="str">
        <f t="shared" si="49"/>
        <v>41850North Coast and North Bay8_17Dually Enrolled</v>
      </c>
      <c r="B3144" s="7">
        <v>41850</v>
      </c>
      <c r="C3144">
        <v>17</v>
      </c>
      <c r="D3144" t="s">
        <v>47</v>
      </c>
      <c r="E3144">
        <v>1.3454325</v>
      </c>
      <c r="F3144">
        <v>1.2815163000000001</v>
      </c>
      <c r="G3144">
        <v>8</v>
      </c>
      <c r="H3144" s="49">
        <v>216.505</v>
      </c>
      <c r="I3144" s="49">
        <v>2215.4</v>
      </c>
      <c r="J3144">
        <v>86.467569999999995</v>
      </c>
      <c r="M3144">
        <v>0.1445949</v>
      </c>
      <c r="N3144" s="49">
        <v>6.3916200000000006E-2</v>
      </c>
      <c r="O3144" s="49">
        <v>-0.12116527000000001</v>
      </c>
      <c r="P3144" s="49">
        <v>-1.2719100000000001E-2</v>
      </c>
      <c r="Q3144" s="49">
        <v>6.3916200000000006E-2</v>
      </c>
      <c r="R3144" s="49">
        <v>0.1405515</v>
      </c>
      <c r="S3144" s="49">
        <v>0.24899767</v>
      </c>
      <c r="T3144" s="49" t="s">
        <v>92</v>
      </c>
    </row>
    <row r="3145" spans="1:20" x14ac:dyDescent="0.25">
      <c r="A3145" s="49" t="str">
        <f t="shared" si="49"/>
        <v>41850North Coast and North Bay8_13Dually Enrolled</v>
      </c>
      <c r="B3145" s="7">
        <v>41850</v>
      </c>
      <c r="C3145">
        <v>13</v>
      </c>
      <c r="D3145" t="s">
        <v>47</v>
      </c>
      <c r="E3145">
        <v>0.71816133999999998</v>
      </c>
      <c r="F3145">
        <v>0.69209856000000003</v>
      </c>
      <c r="G3145">
        <v>8</v>
      </c>
      <c r="H3145" s="49">
        <v>216.505</v>
      </c>
      <c r="I3145" s="49">
        <v>2215.4</v>
      </c>
      <c r="J3145">
        <v>79.253489999999999</v>
      </c>
      <c r="M3145">
        <v>8.2384499999999999E-2</v>
      </c>
      <c r="N3145" s="49">
        <v>2.6062780000000001E-2</v>
      </c>
      <c r="O3145" s="49">
        <v>-7.9389379999999996E-2</v>
      </c>
      <c r="P3145" s="49">
        <v>-1.760101E-2</v>
      </c>
      <c r="Q3145" s="49">
        <v>2.6062780000000001E-2</v>
      </c>
      <c r="R3145" s="49">
        <v>6.9726560000000007E-2</v>
      </c>
      <c r="S3145" s="49">
        <v>0.13151494</v>
      </c>
      <c r="T3145" s="49" t="s">
        <v>92</v>
      </c>
    </row>
    <row r="3146" spans="1:20" x14ac:dyDescent="0.25">
      <c r="A3146" s="49" t="str">
        <f t="shared" si="49"/>
        <v>41850North Coast and North Bay9_3Dually Enrolled</v>
      </c>
      <c r="B3146" s="7">
        <v>41850</v>
      </c>
      <c r="C3146">
        <v>3</v>
      </c>
      <c r="D3146" t="s">
        <v>47</v>
      </c>
      <c r="E3146">
        <v>0.41381082000000002</v>
      </c>
      <c r="F3146">
        <v>0.44064762000000002</v>
      </c>
      <c r="G3146">
        <v>9</v>
      </c>
      <c r="H3146">
        <v>228.589</v>
      </c>
      <c r="I3146" s="49">
        <v>2215.4</v>
      </c>
      <c r="J3146">
        <v>58.747239999999998</v>
      </c>
      <c r="M3146">
        <v>3.4122399999999997E-2</v>
      </c>
      <c r="N3146" s="49">
        <v>-2.6836800000000001E-2</v>
      </c>
      <c r="O3146" s="49">
        <v>-7.0513469999999995E-2</v>
      </c>
      <c r="P3146" s="49">
        <v>-4.4921669999999997E-2</v>
      </c>
      <c r="Q3146" s="49">
        <v>-2.6836800000000001E-2</v>
      </c>
      <c r="R3146" s="49">
        <v>-8.7519299999999998E-3</v>
      </c>
      <c r="S3146" s="49">
        <v>1.683987E-2</v>
      </c>
      <c r="T3146" s="49" t="s">
        <v>92</v>
      </c>
    </row>
    <row r="3147" spans="1:20" x14ac:dyDescent="0.25">
      <c r="A3147" s="49" t="str">
        <f t="shared" si="49"/>
        <v>41850North Coast and North Bay9_21Dually Enrolled</v>
      </c>
      <c r="B3147" s="7">
        <v>41850</v>
      </c>
      <c r="C3147">
        <v>21</v>
      </c>
      <c r="D3147" t="s">
        <v>47</v>
      </c>
      <c r="E3147">
        <v>1.1225004999999999</v>
      </c>
      <c r="F3147">
        <v>1.0732242999999999</v>
      </c>
      <c r="G3147">
        <v>9</v>
      </c>
      <c r="H3147">
        <v>228.589</v>
      </c>
      <c r="I3147" s="49">
        <v>2215.4</v>
      </c>
      <c r="J3147">
        <v>68.163380000000004</v>
      </c>
      <c r="M3147">
        <v>0.104182</v>
      </c>
      <c r="N3147" s="49">
        <v>4.9276199999999999E-2</v>
      </c>
      <c r="O3147" s="49">
        <v>-8.407676E-2</v>
      </c>
      <c r="P3147" s="49">
        <v>-5.9402600000000002E-3</v>
      </c>
      <c r="Q3147" s="49">
        <v>4.9276199999999999E-2</v>
      </c>
      <c r="R3147" s="49">
        <v>0.10449266</v>
      </c>
      <c r="S3147" s="49">
        <v>0.18262916000000001</v>
      </c>
      <c r="T3147" s="49" t="s">
        <v>92</v>
      </c>
    </row>
    <row r="3148" spans="1:20" x14ac:dyDescent="0.25">
      <c r="A3148" s="49" t="str">
        <f t="shared" si="49"/>
        <v>41850North Coast and North Bay9_1Dually Enrolled</v>
      </c>
      <c r="B3148" s="7">
        <v>41850</v>
      </c>
      <c r="C3148">
        <v>1</v>
      </c>
      <c r="D3148" t="s">
        <v>47</v>
      </c>
      <c r="E3148">
        <v>0.48107886999999999</v>
      </c>
      <c r="F3148">
        <v>0.51627761999999999</v>
      </c>
      <c r="G3148">
        <v>9</v>
      </c>
      <c r="H3148">
        <v>228.589</v>
      </c>
      <c r="I3148" s="49">
        <v>2215.4</v>
      </c>
      <c r="J3148">
        <v>60.716239999999999</v>
      </c>
      <c r="M3148">
        <v>3.4404400000000002E-2</v>
      </c>
      <c r="N3148" s="49">
        <v>-3.5198750000000001E-2</v>
      </c>
      <c r="O3148" s="49">
        <v>-7.9236379999999995E-2</v>
      </c>
      <c r="P3148" s="49">
        <v>-5.3433080000000001E-2</v>
      </c>
      <c r="Q3148" s="49">
        <v>-3.5198750000000001E-2</v>
      </c>
      <c r="R3148" s="49">
        <v>-1.6964420000000001E-2</v>
      </c>
      <c r="S3148" s="49">
        <v>8.8388800000000003E-3</v>
      </c>
      <c r="T3148" s="49" t="s">
        <v>92</v>
      </c>
    </row>
    <row r="3149" spans="1:20" x14ac:dyDescent="0.25">
      <c r="A3149" s="49" t="str">
        <f t="shared" si="49"/>
        <v>41850North Coast and North Bay9_2Dually Enrolled</v>
      </c>
      <c r="B3149" s="7">
        <v>41850</v>
      </c>
      <c r="C3149">
        <v>2</v>
      </c>
      <c r="D3149" t="s">
        <v>47</v>
      </c>
      <c r="E3149">
        <v>0.44822887</v>
      </c>
      <c r="F3149">
        <v>0.44051286000000001</v>
      </c>
      <c r="G3149">
        <v>9</v>
      </c>
      <c r="H3149">
        <v>228.589</v>
      </c>
      <c r="I3149" s="49">
        <v>2215.4</v>
      </c>
      <c r="J3149">
        <v>59.735939999999999</v>
      </c>
      <c r="M3149">
        <v>3.3464399999999998E-2</v>
      </c>
      <c r="N3149" s="49">
        <v>7.7160099999999997E-3</v>
      </c>
      <c r="O3149" s="49">
        <v>-3.5118419999999997E-2</v>
      </c>
      <c r="P3149" s="49">
        <v>-1.002012E-2</v>
      </c>
      <c r="Q3149" s="49">
        <v>7.7160099999999997E-3</v>
      </c>
      <c r="R3149" s="49">
        <v>2.5452140000000002E-2</v>
      </c>
      <c r="S3149" s="49">
        <v>5.0550440000000002E-2</v>
      </c>
      <c r="T3149" s="49" t="s">
        <v>92</v>
      </c>
    </row>
    <row r="3150" spans="1:20" x14ac:dyDescent="0.25">
      <c r="A3150" s="49" t="str">
        <f t="shared" si="49"/>
        <v>41850North Coast and North Bay9_24Dually Enrolled</v>
      </c>
      <c r="B3150" s="7">
        <v>41850</v>
      </c>
      <c r="C3150">
        <v>24</v>
      </c>
      <c r="D3150" t="s">
        <v>47</v>
      </c>
      <c r="E3150">
        <v>0.63328041000000002</v>
      </c>
      <c r="F3150">
        <v>0.60464905000000002</v>
      </c>
      <c r="G3150">
        <v>9</v>
      </c>
      <c r="H3150">
        <v>228.589</v>
      </c>
      <c r="I3150" s="49">
        <v>2215.4</v>
      </c>
      <c r="J3150">
        <v>59.969009999999997</v>
      </c>
      <c r="M3150">
        <v>5.7611999999999997E-2</v>
      </c>
      <c r="N3150" s="49">
        <v>2.8631360000000002E-2</v>
      </c>
      <c r="O3150" s="49">
        <v>-4.5111999999999999E-2</v>
      </c>
      <c r="P3150" s="49">
        <v>-1.903E-3</v>
      </c>
      <c r="Q3150" s="49">
        <v>2.8631360000000002E-2</v>
      </c>
      <c r="R3150" s="49">
        <v>5.9165719999999998E-2</v>
      </c>
      <c r="S3150" s="49">
        <v>0.10237472</v>
      </c>
      <c r="T3150" s="49" t="s">
        <v>92</v>
      </c>
    </row>
    <row r="3151" spans="1:20" x14ac:dyDescent="0.25">
      <c r="A3151" s="49" t="str">
        <f t="shared" si="49"/>
        <v>41850North Coast and North Bay9_14Dually Enrolled</v>
      </c>
      <c r="B3151" s="7">
        <v>41850</v>
      </c>
      <c r="C3151">
        <v>14</v>
      </c>
      <c r="D3151" t="s">
        <v>47</v>
      </c>
      <c r="E3151">
        <v>0.73977835000000003</v>
      </c>
      <c r="F3151">
        <v>0.71450142999999999</v>
      </c>
      <c r="G3151">
        <v>9</v>
      </c>
      <c r="H3151">
        <v>228.589</v>
      </c>
      <c r="I3151" s="49">
        <v>2215.4</v>
      </c>
      <c r="J3151">
        <v>83.503360000000001</v>
      </c>
      <c r="M3151">
        <v>8.58458E-2</v>
      </c>
      <c r="N3151" s="49">
        <v>2.5276920000000001E-2</v>
      </c>
      <c r="O3151" s="49">
        <v>-8.4605700000000006E-2</v>
      </c>
      <c r="P3151" s="49">
        <v>-2.0221349999999999E-2</v>
      </c>
      <c r="Q3151" s="49">
        <v>2.5276920000000001E-2</v>
      </c>
      <c r="R3151" s="49">
        <v>7.0775190000000002E-2</v>
      </c>
      <c r="S3151" s="49">
        <v>0.13515953999999999</v>
      </c>
      <c r="T3151" s="49" t="s">
        <v>92</v>
      </c>
    </row>
    <row r="3152" spans="1:20" x14ac:dyDescent="0.25">
      <c r="A3152" s="49" t="str">
        <f t="shared" si="49"/>
        <v>41850North Coast and North Bay9_15Dually Enrolled</v>
      </c>
      <c r="B3152" s="7">
        <v>41850</v>
      </c>
      <c r="C3152">
        <v>15</v>
      </c>
      <c r="D3152" t="s">
        <v>47</v>
      </c>
      <c r="E3152">
        <v>0.92967217000000002</v>
      </c>
      <c r="F3152">
        <v>0.78135666999999998</v>
      </c>
      <c r="G3152">
        <v>9</v>
      </c>
      <c r="H3152">
        <v>228.589</v>
      </c>
      <c r="I3152" s="49">
        <v>2215.4</v>
      </c>
      <c r="J3152">
        <v>86.776790000000005</v>
      </c>
      <c r="M3152">
        <v>0.11626160000000001</v>
      </c>
      <c r="N3152" s="49">
        <v>0.14831549999999999</v>
      </c>
      <c r="O3152" s="49">
        <v>-4.9934999999999997E-4</v>
      </c>
      <c r="P3152" s="49">
        <v>8.6696850000000006E-2</v>
      </c>
      <c r="Q3152" s="49">
        <v>0.14831549999999999</v>
      </c>
      <c r="R3152" s="49">
        <v>0.20993415000000001</v>
      </c>
      <c r="S3152" s="49">
        <v>0.29713034999999999</v>
      </c>
      <c r="T3152" s="49" t="s">
        <v>92</v>
      </c>
    </row>
    <row r="3153" spans="1:20" x14ac:dyDescent="0.25">
      <c r="A3153" s="49" t="str">
        <f t="shared" si="49"/>
        <v>41850North Coast and North Bay9_16Dually Enrolled</v>
      </c>
      <c r="B3153" s="7">
        <v>41850</v>
      </c>
      <c r="C3153">
        <v>16</v>
      </c>
      <c r="D3153" t="s">
        <v>47</v>
      </c>
      <c r="E3153">
        <v>1.0936246999999999</v>
      </c>
      <c r="F3153">
        <v>0.94917523999999998</v>
      </c>
      <c r="G3153">
        <v>9</v>
      </c>
      <c r="H3153" s="49">
        <v>228.589</v>
      </c>
      <c r="I3153" s="49">
        <v>2215.4</v>
      </c>
      <c r="J3153">
        <v>87.763570000000001</v>
      </c>
      <c r="M3153">
        <v>0.13659869999999999</v>
      </c>
      <c r="N3153" s="49">
        <v>0.14444946</v>
      </c>
      <c r="O3153" s="49">
        <v>-3.0396880000000001E-2</v>
      </c>
      <c r="P3153" s="49">
        <v>7.2052149999999995E-2</v>
      </c>
      <c r="Q3153" s="49">
        <v>0.14444946</v>
      </c>
      <c r="R3153" s="49">
        <v>0.21684676999999999</v>
      </c>
      <c r="S3153" s="49">
        <v>0.31929580000000002</v>
      </c>
      <c r="T3153" s="49" t="s">
        <v>92</v>
      </c>
    </row>
    <row r="3154" spans="1:20" x14ac:dyDescent="0.25">
      <c r="A3154" s="49" t="str">
        <f t="shared" si="49"/>
        <v>41850North Coast and North Bay9_4Dually Enrolled</v>
      </c>
      <c r="B3154" s="7">
        <v>41850</v>
      </c>
      <c r="C3154">
        <v>4</v>
      </c>
      <c r="D3154" t="s">
        <v>47</v>
      </c>
      <c r="E3154">
        <v>0.39652886999999998</v>
      </c>
      <c r="F3154">
        <v>0.43537999999999999</v>
      </c>
      <c r="G3154">
        <v>9</v>
      </c>
      <c r="H3154" s="49">
        <v>228.589</v>
      </c>
      <c r="I3154" s="49">
        <v>2215.4</v>
      </c>
      <c r="J3154">
        <v>58.513210000000001</v>
      </c>
      <c r="M3154">
        <v>3.3627600000000001E-2</v>
      </c>
      <c r="N3154" s="49">
        <v>-3.8851129999999998E-2</v>
      </c>
      <c r="O3154" s="49">
        <v>-8.1894460000000002E-2</v>
      </c>
      <c r="P3154" s="49">
        <v>-5.6673759999999997E-2</v>
      </c>
      <c r="Q3154" s="49">
        <v>-3.8851129999999998E-2</v>
      </c>
      <c r="R3154" s="49">
        <v>-2.1028499999999999E-2</v>
      </c>
      <c r="S3154" s="49">
        <v>4.1922000000000001E-3</v>
      </c>
      <c r="T3154" s="49" t="s">
        <v>92</v>
      </c>
    </row>
    <row r="3155" spans="1:20" x14ac:dyDescent="0.25">
      <c r="A3155" s="49" t="str">
        <f t="shared" si="49"/>
        <v>41850North Coast and North Bay9_6Dually Enrolled</v>
      </c>
      <c r="B3155" s="7">
        <v>41850</v>
      </c>
      <c r="C3155">
        <v>6</v>
      </c>
      <c r="D3155" t="s">
        <v>47</v>
      </c>
      <c r="E3155">
        <v>0.42802731999999999</v>
      </c>
      <c r="F3155">
        <v>0.46083332999999999</v>
      </c>
      <c r="G3155">
        <v>9</v>
      </c>
      <c r="H3155" s="49">
        <v>228.589</v>
      </c>
      <c r="I3155" s="49">
        <v>2215.4</v>
      </c>
      <c r="J3155">
        <v>57.025469999999999</v>
      </c>
      <c r="M3155">
        <v>3.3731400000000002E-2</v>
      </c>
      <c r="N3155" s="49">
        <v>-3.2806009999999997E-2</v>
      </c>
      <c r="O3155" s="49">
        <v>-7.59822E-2</v>
      </c>
      <c r="P3155" s="49">
        <v>-5.0683649999999997E-2</v>
      </c>
      <c r="Q3155" s="49">
        <v>-3.2806009999999997E-2</v>
      </c>
      <c r="R3155" s="49">
        <v>-1.492837E-2</v>
      </c>
      <c r="S3155" s="49">
        <v>1.037018E-2</v>
      </c>
      <c r="T3155" s="49" t="s">
        <v>92</v>
      </c>
    </row>
    <row r="3156" spans="1:20" x14ac:dyDescent="0.25">
      <c r="A3156" s="49" t="str">
        <f t="shared" si="49"/>
        <v>41850North Coast and North Bay9_19Dually Enrolled</v>
      </c>
      <c r="B3156" s="7">
        <v>41850</v>
      </c>
      <c r="C3156">
        <v>19</v>
      </c>
      <c r="D3156" t="s">
        <v>47</v>
      </c>
      <c r="E3156">
        <v>1.3769149000000001</v>
      </c>
      <c r="F3156">
        <v>1.1235781</v>
      </c>
      <c r="G3156">
        <v>9</v>
      </c>
      <c r="H3156" s="49">
        <v>228.589</v>
      </c>
      <c r="I3156" s="49">
        <v>2215.4</v>
      </c>
      <c r="J3156">
        <v>79.653769999999994</v>
      </c>
      <c r="M3156">
        <v>0.13392219999999999</v>
      </c>
      <c r="N3156" s="49">
        <v>0.25333679999999997</v>
      </c>
      <c r="O3156" s="49">
        <v>8.1916379999999997E-2</v>
      </c>
      <c r="P3156" s="49">
        <v>0.18235803</v>
      </c>
      <c r="Q3156" s="49">
        <v>0.25333679999999997</v>
      </c>
      <c r="R3156" s="49">
        <v>0.32431557</v>
      </c>
      <c r="S3156" s="49">
        <v>0.42475721999999999</v>
      </c>
      <c r="T3156" s="49" t="s">
        <v>92</v>
      </c>
    </row>
    <row r="3157" spans="1:20" x14ac:dyDescent="0.25">
      <c r="A3157" s="49" t="str">
        <f t="shared" si="49"/>
        <v>41850North Coast and North Bay9_23Dually Enrolled</v>
      </c>
      <c r="B3157" s="7">
        <v>41850</v>
      </c>
      <c r="C3157">
        <v>23</v>
      </c>
      <c r="D3157" t="s">
        <v>47</v>
      </c>
      <c r="E3157">
        <v>0.78971597999999998</v>
      </c>
      <c r="F3157">
        <v>0.76492762000000003</v>
      </c>
      <c r="G3157">
        <v>9</v>
      </c>
      <c r="H3157" s="49">
        <v>228.589</v>
      </c>
      <c r="I3157" s="49">
        <v>2215.4</v>
      </c>
      <c r="J3157">
        <v>61.702060000000003</v>
      </c>
      <c r="M3157">
        <v>6.8102300000000004E-2</v>
      </c>
      <c r="N3157" s="49">
        <v>2.4788359999999999E-2</v>
      </c>
      <c r="O3157" s="49">
        <v>-6.238258E-2</v>
      </c>
      <c r="P3157" s="49">
        <v>-1.1305859999999999E-2</v>
      </c>
      <c r="Q3157" s="49">
        <v>2.4788359999999999E-2</v>
      </c>
      <c r="R3157" s="49">
        <v>6.0882579999999999E-2</v>
      </c>
      <c r="S3157" s="49">
        <v>0.1119593</v>
      </c>
      <c r="T3157" s="49" t="s">
        <v>92</v>
      </c>
    </row>
    <row r="3158" spans="1:20" x14ac:dyDescent="0.25">
      <c r="A3158" s="49" t="str">
        <f t="shared" si="49"/>
        <v>41850North Coast and North Bay9_13Dually Enrolled</v>
      </c>
      <c r="B3158" s="7">
        <v>41850</v>
      </c>
      <c r="C3158">
        <v>13</v>
      </c>
      <c r="D3158" t="s">
        <v>47</v>
      </c>
      <c r="E3158">
        <v>0.71816133999999998</v>
      </c>
      <c r="F3158">
        <v>0.67837762000000001</v>
      </c>
      <c r="G3158">
        <v>9</v>
      </c>
      <c r="H3158" s="49">
        <v>228.589</v>
      </c>
      <c r="I3158" s="49">
        <v>2215.4</v>
      </c>
      <c r="J3158">
        <v>79.253489999999999</v>
      </c>
      <c r="M3158">
        <v>7.9284900000000005E-2</v>
      </c>
      <c r="N3158" s="49">
        <v>3.9783720000000002E-2</v>
      </c>
      <c r="O3158" s="49">
        <v>-6.1700949999999997E-2</v>
      </c>
      <c r="P3158" s="49">
        <v>-2.2372799999999999E-3</v>
      </c>
      <c r="Q3158" s="49">
        <v>3.9783720000000002E-2</v>
      </c>
      <c r="R3158" s="49">
        <v>8.1804719999999997E-2</v>
      </c>
      <c r="S3158" s="49">
        <v>0.14126838999999999</v>
      </c>
      <c r="T3158" s="49" t="s">
        <v>92</v>
      </c>
    </row>
    <row r="3159" spans="1:20" x14ac:dyDescent="0.25">
      <c r="A3159" s="49" t="str">
        <f t="shared" si="49"/>
        <v>41850North Coast and North Bay9_17Dually Enrolled</v>
      </c>
      <c r="B3159" s="7">
        <v>41850</v>
      </c>
      <c r="C3159">
        <v>17</v>
      </c>
      <c r="D3159" t="s">
        <v>47</v>
      </c>
      <c r="E3159">
        <v>1.3454325</v>
      </c>
      <c r="F3159">
        <v>1.1242471000000001</v>
      </c>
      <c r="G3159">
        <v>9</v>
      </c>
      <c r="H3159" s="49">
        <v>228.589</v>
      </c>
      <c r="I3159" s="49">
        <v>2215.4</v>
      </c>
      <c r="J3159">
        <v>86.467569999999995</v>
      </c>
      <c r="M3159">
        <v>0.1466857</v>
      </c>
      <c r="N3159" s="49">
        <v>0.2211854</v>
      </c>
      <c r="O3159" s="49">
        <v>3.3427699999999998E-2</v>
      </c>
      <c r="P3159" s="49">
        <v>0.14344198</v>
      </c>
      <c r="Q3159" s="49">
        <v>0.2211854</v>
      </c>
      <c r="R3159" s="49">
        <v>0.29892881999999998</v>
      </c>
      <c r="S3159" s="49">
        <v>0.4089431</v>
      </c>
      <c r="T3159" s="49" t="s">
        <v>92</v>
      </c>
    </row>
    <row r="3160" spans="1:20" x14ac:dyDescent="0.25">
      <c r="A3160" s="49" t="str">
        <f t="shared" si="49"/>
        <v>41850North Coast and North Bay9_8Dually Enrolled</v>
      </c>
      <c r="B3160" s="7">
        <v>41850</v>
      </c>
      <c r="C3160">
        <v>8</v>
      </c>
      <c r="D3160" t="s">
        <v>47</v>
      </c>
      <c r="E3160">
        <v>0.60877835000000002</v>
      </c>
      <c r="F3160">
        <v>0.63566142999999997</v>
      </c>
      <c r="G3160">
        <v>9</v>
      </c>
      <c r="H3160" s="49">
        <v>228.589</v>
      </c>
      <c r="I3160" s="49">
        <v>2215.4</v>
      </c>
      <c r="J3160">
        <v>58.513210000000001</v>
      </c>
      <c r="M3160">
        <v>5.3293500000000001E-2</v>
      </c>
      <c r="N3160" s="49">
        <v>-2.688308E-2</v>
      </c>
      <c r="O3160" s="49">
        <v>-9.5098760000000004E-2</v>
      </c>
      <c r="P3160" s="49">
        <v>-5.5128629999999998E-2</v>
      </c>
      <c r="Q3160" s="49">
        <v>-2.688308E-2</v>
      </c>
      <c r="R3160" s="49">
        <v>1.3624799999999999E-3</v>
      </c>
      <c r="S3160" s="49">
        <v>4.1332599999999997E-2</v>
      </c>
      <c r="T3160" s="49" t="s">
        <v>92</v>
      </c>
    </row>
    <row r="3161" spans="1:20" x14ac:dyDescent="0.25">
      <c r="A3161" s="49" t="str">
        <f t="shared" si="49"/>
        <v>41850North Coast and North Bay9_12Dually Enrolled</v>
      </c>
      <c r="B3161" s="7">
        <v>41850</v>
      </c>
      <c r="C3161">
        <v>12</v>
      </c>
      <c r="D3161" t="s">
        <v>47</v>
      </c>
      <c r="E3161">
        <v>0.68864844999999997</v>
      </c>
      <c r="F3161">
        <v>0.65178190000000003</v>
      </c>
      <c r="G3161">
        <v>9</v>
      </c>
      <c r="H3161" s="49">
        <v>228.589</v>
      </c>
      <c r="I3161" s="49">
        <v>2215.4</v>
      </c>
      <c r="J3161">
        <v>73.981020000000001</v>
      </c>
      <c r="M3161">
        <v>7.1549100000000004E-2</v>
      </c>
      <c r="N3161" s="49">
        <v>3.6866549999999998E-2</v>
      </c>
      <c r="O3161" s="49">
        <v>-5.4716300000000002E-2</v>
      </c>
      <c r="P3161" s="49">
        <v>-1.0544700000000001E-3</v>
      </c>
      <c r="Q3161" s="49">
        <v>3.6866549999999998E-2</v>
      </c>
      <c r="R3161" s="49">
        <v>7.4787569999999998E-2</v>
      </c>
      <c r="S3161" s="49">
        <v>0.12844939999999999</v>
      </c>
      <c r="T3161" s="49" t="s">
        <v>92</v>
      </c>
    </row>
    <row r="3162" spans="1:20" x14ac:dyDescent="0.25">
      <c r="A3162" s="49" t="str">
        <f t="shared" si="49"/>
        <v>41850North Coast and North Bay9_10Dually Enrolled</v>
      </c>
      <c r="B3162" s="7">
        <v>41850</v>
      </c>
      <c r="C3162">
        <v>10</v>
      </c>
      <c r="D3162" t="s">
        <v>47</v>
      </c>
      <c r="E3162">
        <v>0.62751133999999997</v>
      </c>
      <c r="F3162">
        <v>0.63742951999999997</v>
      </c>
      <c r="G3162">
        <v>9</v>
      </c>
      <c r="H3162" s="49">
        <v>228.589</v>
      </c>
      <c r="I3162" s="49">
        <v>2215.4</v>
      </c>
      <c r="J3162">
        <v>63.478369999999998</v>
      </c>
      <c r="M3162">
        <v>5.7988499999999998E-2</v>
      </c>
      <c r="N3162" s="49">
        <v>-9.9181800000000004E-3</v>
      </c>
      <c r="O3162" s="49">
        <v>-8.4143460000000003E-2</v>
      </c>
      <c r="P3162" s="49">
        <v>-4.0652090000000002E-2</v>
      </c>
      <c r="Q3162" s="49">
        <v>-9.9181800000000004E-3</v>
      </c>
      <c r="R3162" s="49">
        <v>2.0815730000000001E-2</v>
      </c>
      <c r="S3162" s="49">
        <v>6.4307100000000006E-2</v>
      </c>
      <c r="T3162" s="49" t="s">
        <v>92</v>
      </c>
    </row>
    <row r="3163" spans="1:20" x14ac:dyDescent="0.25">
      <c r="A3163" s="49" t="str">
        <f t="shared" si="49"/>
        <v>41850North Coast and North Bay9_18Dually Enrolled</v>
      </c>
      <c r="B3163" s="7">
        <v>41850</v>
      </c>
      <c r="C3163">
        <v>18</v>
      </c>
      <c r="D3163" t="s">
        <v>47</v>
      </c>
      <c r="E3163">
        <v>1.3802196</v>
      </c>
      <c r="F3163">
        <v>1.2071295</v>
      </c>
      <c r="G3163">
        <v>9</v>
      </c>
      <c r="H3163" s="49">
        <v>228.589</v>
      </c>
      <c r="I3163" s="49">
        <v>2215.4</v>
      </c>
      <c r="J3163">
        <v>83.662180000000006</v>
      </c>
      <c r="M3163">
        <v>0.1452735</v>
      </c>
      <c r="N3163" s="49">
        <v>0.1730901</v>
      </c>
      <c r="O3163" s="49">
        <v>-1.285998E-2</v>
      </c>
      <c r="P3163" s="49">
        <v>9.6095150000000004E-2</v>
      </c>
      <c r="Q3163" s="49">
        <v>0.1730901</v>
      </c>
      <c r="R3163" s="49">
        <v>0.25008506000000003</v>
      </c>
      <c r="S3163" s="49">
        <v>0.35904017999999999</v>
      </c>
      <c r="T3163" s="49" t="s">
        <v>92</v>
      </c>
    </row>
    <row r="3164" spans="1:20" x14ac:dyDescent="0.25">
      <c r="A3164" s="49" t="str">
        <f t="shared" si="49"/>
        <v>41850North Coast and North Bay9_20Dually Enrolled</v>
      </c>
      <c r="B3164" s="7">
        <v>41850</v>
      </c>
      <c r="C3164">
        <v>20</v>
      </c>
      <c r="D3164" t="s">
        <v>47</v>
      </c>
      <c r="E3164">
        <v>1.3764396999999999</v>
      </c>
      <c r="F3164">
        <v>1.0003466999999999</v>
      </c>
      <c r="G3164">
        <v>9</v>
      </c>
      <c r="H3164" s="49">
        <v>228.589</v>
      </c>
      <c r="I3164" s="49">
        <v>2215.4</v>
      </c>
      <c r="J3164">
        <v>75.137919999999994</v>
      </c>
      <c r="M3164">
        <v>0.1180324</v>
      </c>
      <c r="N3164" s="49">
        <v>0.37609300000000001</v>
      </c>
      <c r="O3164" s="49">
        <v>0.22501152999999999</v>
      </c>
      <c r="P3164" s="49">
        <v>0.31353583000000002</v>
      </c>
      <c r="Q3164" s="49">
        <v>0.37609300000000001</v>
      </c>
      <c r="R3164" s="49">
        <v>0.43865017000000001</v>
      </c>
      <c r="S3164" s="49">
        <v>0.52717446999999995</v>
      </c>
      <c r="T3164" s="49" t="s">
        <v>92</v>
      </c>
    </row>
    <row r="3165" spans="1:20" x14ac:dyDescent="0.25">
      <c r="A3165" s="49" t="str">
        <f t="shared" si="49"/>
        <v>41850North Coast and North Bay9_5Dually Enrolled</v>
      </c>
      <c r="B3165" s="7">
        <v>41850</v>
      </c>
      <c r="C3165">
        <v>5</v>
      </c>
      <c r="D3165" t="s">
        <v>47</v>
      </c>
      <c r="E3165">
        <v>0.41662009999999999</v>
      </c>
      <c r="F3165">
        <v>0.42919142999999998</v>
      </c>
      <c r="G3165">
        <v>9</v>
      </c>
      <c r="H3165" s="49">
        <v>228.589</v>
      </c>
      <c r="I3165" s="49">
        <v>2215.4</v>
      </c>
      <c r="J3165">
        <v>57.524509999999999</v>
      </c>
      <c r="M3165">
        <v>3.2990999999999999E-2</v>
      </c>
      <c r="N3165" s="49">
        <v>-1.257133E-2</v>
      </c>
      <c r="O3165" s="49">
        <v>-5.4799809999999997E-2</v>
      </c>
      <c r="P3165" s="49">
        <v>-3.005656E-2</v>
      </c>
      <c r="Q3165" s="49">
        <v>-1.257133E-2</v>
      </c>
      <c r="R3165" s="49">
        <v>4.9138999999999997E-3</v>
      </c>
      <c r="S3165" s="49">
        <v>2.965715E-2</v>
      </c>
      <c r="T3165" s="49" t="s">
        <v>92</v>
      </c>
    </row>
    <row r="3166" spans="1:20" x14ac:dyDescent="0.25">
      <c r="A3166" s="49" t="str">
        <f t="shared" si="49"/>
        <v>41850North Coast and North Bay9_9Dually Enrolled</v>
      </c>
      <c r="B3166" s="7">
        <v>41850</v>
      </c>
      <c r="C3166">
        <v>9</v>
      </c>
      <c r="D3166" t="s">
        <v>47</v>
      </c>
      <c r="E3166">
        <v>0.64966752999999999</v>
      </c>
      <c r="F3166">
        <v>0.67250429</v>
      </c>
      <c r="G3166">
        <v>9</v>
      </c>
      <c r="H3166" s="49">
        <v>228.589</v>
      </c>
      <c r="I3166" s="49">
        <v>2215.4</v>
      </c>
      <c r="J3166">
        <v>60.479340000000001</v>
      </c>
      <c r="M3166">
        <v>6.3137399999999996E-2</v>
      </c>
      <c r="N3166" s="49">
        <v>-2.2836760000000001E-2</v>
      </c>
      <c r="O3166" s="49">
        <v>-0.10365263</v>
      </c>
      <c r="P3166" s="49">
        <v>-5.6299580000000002E-2</v>
      </c>
      <c r="Q3166" s="49">
        <v>-2.2836760000000001E-2</v>
      </c>
      <c r="R3166" s="49">
        <v>1.062606E-2</v>
      </c>
      <c r="S3166" s="49">
        <v>5.797911E-2</v>
      </c>
      <c r="T3166" s="49" t="s">
        <v>92</v>
      </c>
    </row>
    <row r="3167" spans="1:20" x14ac:dyDescent="0.25">
      <c r="A3167" s="49" t="str">
        <f t="shared" si="49"/>
        <v>41850North Coast and North Bay9_7Dually Enrolled</v>
      </c>
      <c r="B3167" s="7">
        <v>41850</v>
      </c>
      <c r="C3167">
        <v>7</v>
      </c>
      <c r="D3167" t="s">
        <v>47</v>
      </c>
      <c r="E3167">
        <v>0.53010875999999996</v>
      </c>
      <c r="F3167">
        <v>0.57280713999999999</v>
      </c>
      <c r="G3167">
        <v>9</v>
      </c>
      <c r="H3167" s="49">
        <v>228.589</v>
      </c>
      <c r="I3167" s="49">
        <v>2215.4</v>
      </c>
      <c r="J3167">
        <v>57.281120000000001</v>
      </c>
      <c r="M3167">
        <v>4.93257E-2</v>
      </c>
      <c r="N3167" s="49">
        <v>-4.2698380000000001E-2</v>
      </c>
      <c r="O3167" s="49">
        <v>-0.10583528</v>
      </c>
      <c r="P3167" s="49">
        <v>-6.8840999999999999E-2</v>
      </c>
      <c r="Q3167" s="49">
        <v>-4.2698380000000001E-2</v>
      </c>
      <c r="R3167" s="49">
        <v>-1.6555759999999999E-2</v>
      </c>
      <c r="S3167" s="49">
        <v>2.0438520000000002E-2</v>
      </c>
      <c r="T3167" s="49" t="s">
        <v>92</v>
      </c>
    </row>
    <row r="3168" spans="1:20" x14ac:dyDescent="0.25">
      <c r="A3168" s="49" t="str">
        <f t="shared" si="49"/>
        <v>41850North Coast and North Bay9_11Dually Enrolled</v>
      </c>
      <c r="B3168" s="7">
        <v>41850</v>
      </c>
      <c r="C3168">
        <v>11</v>
      </c>
      <c r="D3168" t="s">
        <v>47</v>
      </c>
      <c r="E3168">
        <v>0.67196392000000005</v>
      </c>
      <c r="F3168">
        <v>0.60380666999999999</v>
      </c>
      <c r="G3168">
        <v>9</v>
      </c>
      <c r="H3168" s="49">
        <v>228.589</v>
      </c>
      <c r="I3168" s="49">
        <v>2215.4</v>
      </c>
      <c r="J3168">
        <v>68.474530000000001</v>
      </c>
      <c r="M3168">
        <v>6.4499500000000001E-2</v>
      </c>
      <c r="N3168" s="49">
        <v>6.8157250000000003E-2</v>
      </c>
      <c r="O3168" s="49">
        <v>-1.4402109999999999E-2</v>
      </c>
      <c r="P3168" s="49">
        <v>3.3972519999999999E-2</v>
      </c>
      <c r="Q3168" s="49">
        <v>6.8157250000000003E-2</v>
      </c>
      <c r="R3168" s="49">
        <v>0.10234198999999999</v>
      </c>
      <c r="S3168" s="49">
        <v>0.15071661</v>
      </c>
      <c r="T3168" s="49" t="s">
        <v>92</v>
      </c>
    </row>
    <row r="3169" spans="1:20" x14ac:dyDescent="0.25">
      <c r="A3169" s="49" t="str">
        <f t="shared" si="49"/>
        <v>41850North Coast and North Bay9_22Dually Enrolled</v>
      </c>
      <c r="B3169" s="7">
        <v>41850</v>
      </c>
      <c r="C3169">
        <v>22</v>
      </c>
      <c r="D3169" t="s">
        <v>47</v>
      </c>
      <c r="E3169">
        <v>0.92732320000000001</v>
      </c>
      <c r="F3169">
        <v>0.99042856999999995</v>
      </c>
      <c r="G3169">
        <v>9</v>
      </c>
      <c r="H3169" s="49">
        <v>228.589</v>
      </c>
      <c r="I3169" s="49">
        <v>2215.4</v>
      </c>
      <c r="J3169">
        <v>63.934170000000002</v>
      </c>
      <c r="M3169">
        <v>8.6050600000000005E-2</v>
      </c>
      <c r="N3169" s="49">
        <v>-6.3105369999999994E-2</v>
      </c>
      <c r="O3169" s="49">
        <v>-0.17325014</v>
      </c>
      <c r="P3169" s="49">
        <v>-0.10871219</v>
      </c>
      <c r="Q3169" s="49">
        <v>-6.3105369999999994E-2</v>
      </c>
      <c r="R3169" s="49">
        <v>-1.7498550000000002E-2</v>
      </c>
      <c r="S3169" s="49">
        <v>4.7039400000000002E-2</v>
      </c>
      <c r="T3169" s="49" t="s">
        <v>92</v>
      </c>
    </row>
    <row r="3170" spans="1:20" x14ac:dyDescent="0.25">
      <c r="A3170" s="49" t="str">
        <f t="shared" si="49"/>
        <v>41852North Coast and North BayN/A_21Dually Enrolled</v>
      </c>
      <c r="B3170" s="7">
        <v>41852</v>
      </c>
      <c r="C3170">
        <v>21</v>
      </c>
      <c r="D3170" t="s">
        <v>47</v>
      </c>
      <c r="E3170">
        <v>1.094339</v>
      </c>
      <c r="F3170">
        <v>1.1933062000000001</v>
      </c>
      <c r="G3170" t="s">
        <v>33</v>
      </c>
      <c r="H3170" s="49">
        <v>471.27600000000001</v>
      </c>
      <c r="I3170" s="49">
        <v>2209.3580000000002</v>
      </c>
      <c r="J3170">
        <v>68.892409999999998</v>
      </c>
      <c r="M3170">
        <v>6.2090399999999997E-2</v>
      </c>
      <c r="N3170" s="49">
        <v>-9.8967200000000005E-2</v>
      </c>
      <c r="O3170" s="49">
        <v>-0.17844291000000001</v>
      </c>
      <c r="P3170" s="49">
        <v>-0.13187510999999999</v>
      </c>
      <c r="Q3170" s="49">
        <v>-9.8967200000000005E-2</v>
      </c>
      <c r="R3170" s="49">
        <v>-6.6059290000000007E-2</v>
      </c>
      <c r="S3170" s="49">
        <v>-1.949149E-2</v>
      </c>
      <c r="T3170" s="49" t="s">
        <v>92</v>
      </c>
    </row>
    <row r="3171" spans="1:20" x14ac:dyDescent="0.25">
      <c r="A3171" s="49" t="str">
        <f t="shared" si="49"/>
        <v>41852North Coast and North BayN/A_23Dually Enrolled</v>
      </c>
      <c r="B3171" s="7">
        <v>41852</v>
      </c>
      <c r="C3171">
        <v>23</v>
      </c>
      <c r="D3171" t="s">
        <v>47</v>
      </c>
      <c r="E3171">
        <v>0.84088034</v>
      </c>
      <c r="F3171">
        <v>0.89145679</v>
      </c>
      <c r="G3171" t="s">
        <v>33</v>
      </c>
      <c r="H3171" s="49">
        <v>471.27600000000001</v>
      </c>
      <c r="I3171" s="49">
        <v>2209.3580000000002</v>
      </c>
      <c r="J3171">
        <v>60.468299999999999</v>
      </c>
      <c r="M3171">
        <v>4.9189999999999998E-2</v>
      </c>
      <c r="N3171" s="49">
        <v>-5.0576450000000002E-2</v>
      </c>
      <c r="O3171" s="49">
        <v>-0.11353965000000001</v>
      </c>
      <c r="P3171" s="49">
        <v>-7.6647149999999997E-2</v>
      </c>
      <c r="Q3171" s="49">
        <v>-5.0576450000000002E-2</v>
      </c>
      <c r="R3171" s="49">
        <v>-2.450575E-2</v>
      </c>
      <c r="S3171" s="49">
        <v>1.238675E-2</v>
      </c>
      <c r="T3171" s="49" t="s">
        <v>92</v>
      </c>
    </row>
    <row r="3172" spans="1:20" x14ac:dyDescent="0.25">
      <c r="A3172" s="49" t="str">
        <f t="shared" si="49"/>
        <v>41852North Coast and North BayN/A_10Dually Enrolled</v>
      </c>
      <c r="B3172" s="7">
        <v>41852</v>
      </c>
      <c r="C3172">
        <v>10</v>
      </c>
      <c r="D3172" t="s">
        <v>47</v>
      </c>
      <c r="E3172">
        <v>0.64772364000000004</v>
      </c>
      <c r="F3172">
        <v>0.66897304999999996</v>
      </c>
      <c r="G3172" t="s">
        <v>33</v>
      </c>
      <c r="H3172" s="49">
        <v>471.27600000000001</v>
      </c>
      <c r="I3172" s="49">
        <v>2209.3580000000002</v>
      </c>
      <c r="J3172">
        <v>66.701009999999997</v>
      </c>
      <c r="M3172">
        <v>3.1862700000000001E-2</v>
      </c>
      <c r="N3172" s="49">
        <v>-2.124941E-2</v>
      </c>
      <c r="O3172" s="49">
        <v>-6.2033669999999999E-2</v>
      </c>
      <c r="P3172" s="49">
        <v>-3.8136639999999999E-2</v>
      </c>
      <c r="Q3172" s="49">
        <v>-2.124941E-2</v>
      </c>
      <c r="R3172" s="49">
        <v>-4.3621800000000002E-3</v>
      </c>
      <c r="S3172" s="49">
        <v>1.9534849999999999E-2</v>
      </c>
      <c r="T3172" s="49" t="s">
        <v>92</v>
      </c>
    </row>
    <row r="3173" spans="1:20" x14ac:dyDescent="0.25">
      <c r="A3173" s="49" t="str">
        <f t="shared" si="49"/>
        <v>41852North Coast and North BayN/A_5Dually Enrolled</v>
      </c>
      <c r="B3173" s="7">
        <v>41852</v>
      </c>
      <c r="C3173">
        <v>5</v>
      </c>
      <c r="D3173" t="s">
        <v>47</v>
      </c>
      <c r="E3173">
        <v>0.41770557000000003</v>
      </c>
      <c r="F3173">
        <v>0.43632716999999999</v>
      </c>
      <c r="G3173" t="s">
        <v>33</v>
      </c>
      <c r="H3173" s="49">
        <v>471.27600000000001</v>
      </c>
      <c r="I3173" s="49">
        <v>2209.3580000000002</v>
      </c>
      <c r="J3173">
        <v>56.251919999999998</v>
      </c>
      <c r="M3173">
        <v>2.29421E-2</v>
      </c>
      <c r="N3173" s="49">
        <v>-1.8621599999999999E-2</v>
      </c>
      <c r="O3173" s="49">
        <v>-4.7987490000000001E-2</v>
      </c>
      <c r="P3173" s="49">
        <v>-3.0780910000000002E-2</v>
      </c>
      <c r="Q3173" s="49">
        <v>-1.8621599999999999E-2</v>
      </c>
      <c r="R3173" s="49">
        <v>-6.4622899999999999E-3</v>
      </c>
      <c r="S3173" s="49">
        <v>1.074429E-2</v>
      </c>
      <c r="T3173" s="49" t="s">
        <v>92</v>
      </c>
    </row>
    <row r="3174" spans="1:20" x14ac:dyDescent="0.25">
      <c r="A3174" s="49" t="str">
        <f t="shared" si="49"/>
        <v>41852North Coast and North BayN/A_19Dually Enrolled</v>
      </c>
      <c r="B3174" s="7">
        <v>41852</v>
      </c>
      <c r="C3174">
        <v>19</v>
      </c>
      <c r="D3174" t="s">
        <v>47</v>
      </c>
      <c r="E3174">
        <v>1.3723331000000001</v>
      </c>
      <c r="F3174">
        <v>1.3952492000000001</v>
      </c>
      <c r="G3174" t="s">
        <v>33</v>
      </c>
      <c r="H3174" s="49">
        <v>471.27600000000001</v>
      </c>
      <c r="I3174" s="49">
        <v>2209.3580000000002</v>
      </c>
      <c r="J3174">
        <v>82.856859999999998</v>
      </c>
      <c r="M3174">
        <v>7.6736100000000002E-2</v>
      </c>
      <c r="N3174" s="49">
        <v>-2.2916099999999998E-2</v>
      </c>
      <c r="O3174" s="49">
        <v>-0.12113831</v>
      </c>
      <c r="P3174" s="49">
        <v>-6.3586229999999994E-2</v>
      </c>
      <c r="Q3174" s="49">
        <v>-2.2916099999999998E-2</v>
      </c>
      <c r="R3174" s="49">
        <v>1.7754030000000001E-2</v>
      </c>
      <c r="S3174" s="49">
        <v>7.5306109999999996E-2</v>
      </c>
      <c r="T3174" s="49" t="s">
        <v>92</v>
      </c>
    </row>
    <row r="3175" spans="1:20" x14ac:dyDescent="0.25">
      <c r="A3175" s="49" t="str">
        <f t="shared" si="49"/>
        <v>41852North Coast and North BayN/A_17Dually Enrolled</v>
      </c>
      <c r="B3175" s="7">
        <v>41852</v>
      </c>
      <c r="C3175">
        <v>17</v>
      </c>
      <c r="D3175" t="s">
        <v>47</v>
      </c>
      <c r="E3175">
        <v>1.2419015</v>
      </c>
      <c r="F3175">
        <v>1.0382655000000001</v>
      </c>
      <c r="G3175" t="s">
        <v>33</v>
      </c>
      <c r="H3175" s="49">
        <v>471.27600000000001</v>
      </c>
      <c r="I3175" s="49">
        <v>2209.3580000000002</v>
      </c>
      <c r="J3175">
        <v>86.177959999999999</v>
      </c>
      <c r="M3175">
        <v>6.2850900000000001E-2</v>
      </c>
      <c r="N3175" s="49">
        <v>0.20363600000000001</v>
      </c>
      <c r="O3175" s="49">
        <v>0.12318685</v>
      </c>
      <c r="P3175" s="49">
        <v>0.17032501999999999</v>
      </c>
      <c r="Q3175" s="49">
        <v>0.20363600000000001</v>
      </c>
      <c r="R3175" s="49">
        <v>0.23694698</v>
      </c>
      <c r="S3175" s="49">
        <v>0.28408515000000001</v>
      </c>
      <c r="T3175" s="49" t="s">
        <v>92</v>
      </c>
    </row>
    <row r="3176" spans="1:20" x14ac:dyDescent="0.25">
      <c r="A3176" s="49" t="str">
        <f t="shared" si="49"/>
        <v>41852North Coast and North BayN/A_24Dually Enrolled</v>
      </c>
      <c r="B3176" s="7">
        <v>41852</v>
      </c>
      <c r="C3176">
        <v>24</v>
      </c>
      <c r="D3176" t="s">
        <v>47</v>
      </c>
      <c r="E3176">
        <v>0.65363159999999998</v>
      </c>
      <c r="F3176">
        <v>0.68959331999999995</v>
      </c>
      <c r="G3176" t="s">
        <v>33</v>
      </c>
      <c r="H3176" s="49">
        <v>471.27600000000001</v>
      </c>
      <c r="I3176" s="49">
        <v>2209.3580000000002</v>
      </c>
      <c r="J3176">
        <v>59.225990000000003</v>
      </c>
      <c r="M3176">
        <v>3.9963400000000003E-2</v>
      </c>
      <c r="N3176" s="49">
        <v>-3.5961720000000003E-2</v>
      </c>
      <c r="O3176" s="49">
        <v>-8.7114869999999997E-2</v>
      </c>
      <c r="P3176" s="49">
        <v>-5.7142320000000003E-2</v>
      </c>
      <c r="Q3176" s="49">
        <v>-3.5961720000000003E-2</v>
      </c>
      <c r="R3176" s="49">
        <v>-1.478112E-2</v>
      </c>
      <c r="S3176" s="49">
        <v>1.5191430000000001E-2</v>
      </c>
      <c r="T3176" s="49" t="s">
        <v>92</v>
      </c>
    </row>
    <row r="3177" spans="1:20" x14ac:dyDescent="0.25">
      <c r="A3177" s="49" t="str">
        <f t="shared" si="49"/>
        <v>41852North Coast and North BayN/A_6Dually Enrolled</v>
      </c>
      <c r="B3177" s="7">
        <v>41852</v>
      </c>
      <c r="C3177">
        <v>6</v>
      </c>
      <c r="D3177" t="s">
        <v>47</v>
      </c>
      <c r="E3177">
        <v>0.45097200999999998</v>
      </c>
      <c r="F3177">
        <v>0.46268508000000003</v>
      </c>
      <c r="G3177" t="s">
        <v>33</v>
      </c>
      <c r="H3177" s="49">
        <v>471.27600000000001</v>
      </c>
      <c r="I3177" s="49">
        <v>2209.3580000000002</v>
      </c>
      <c r="J3177">
        <v>55.253839999999997</v>
      </c>
      <c r="M3177">
        <v>2.3965299999999998E-2</v>
      </c>
      <c r="N3177" s="49">
        <v>-1.1713070000000001E-2</v>
      </c>
      <c r="O3177" s="49">
        <v>-4.238865E-2</v>
      </c>
      <c r="P3177" s="49">
        <v>-2.4414680000000001E-2</v>
      </c>
      <c r="Q3177" s="49">
        <v>-1.1713070000000001E-2</v>
      </c>
      <c r="R3177" s="49">
        <v>9.8853999999999999E-4</v>
      </c>
      <c r="S3177" s="49">
        <v>1.8962509999999998E-2</v>
      </c>
      <c r="T3177" s="49" t="s">
        <v>92</v>
      </c>
    </row>
    <row r="3178" spans="1:20" x14ac:dyDescent="0.25">
      <c r="A3178" s="49" t="str">
        <f t="shared" si="49"/>
        <v>41852North Coast and North BayN/A_9Dually Enrolled</v>
      </c>
      <c r="B3178" s="7">
        <v>41852</v>
      </c>
      <c r="C3178">
        <v>9</v>
      </c>
      <c r="D3178" t="s">
        <v>47</v>
      </c>
      <c r="E3178">
        <v>0.63351378000000003</v>
      </c>
      <c r="F3178">
        <v>0.62734343000000004</v>
      </c>
      <c r="G3178" t="s">
        <v>33</v>
      </c>
      <c r="H3178" s="49">
        <v>471.27600000000001</v>
      </c>
      <c r="I3178" s="49">
        <v>2209.3580000000002</v>
      </c>
      <c r="J3178">
        <v>61.70485</v>
      </c>
      <c r="M3178">
        <v>2.8483399999999999E-2</v>
      </c>
      <c r="N3178" s="49">
        <v>6.1703499999999998E-3</v>
      </c>
      <c r="O3178" s="49">
        <v>-3.02884E-2</v>
      </c>
      <c r="P3178" s="49">
        <v>-8.9258500000000008E-3</v>
      </c>
      <c r="Q3178" s="49">
        <v>6.1703499999999998E-3</v>
      </c>
      <c r="R3178" s="49">
        <v>2.1266549999999999E-2</v>
      </c>
      <c r="S3178" s="49">
        <v>4.2629100000000003E-2</v>
      </c>
      <c r="T3178" s="49" t="s">
        <v>92</v>
      </c>
    </row>
    <row r="3179" spans="1:20" x14ac:dyDescent="0.25">
      <c r="A3179" s="49" t="str">
        <f t="shared" si="49"/>
        <v>41852North Coast and North BayN/A_22Dually Enrolled</v>
      </c>
      <c r="B3179" s="7">
        <v>41852</v>
      </c>
      <c r="C3179">
        <v>22</v>
      </c>
      <c r="D3179" t="s">
        <v>47</v>
      </c>
      <c r="E3179">
        <v>0.99149509999999996</v>
      </c>
      <c r="F3179">
        <v>1.0958000000000001</v>
      </c>
      <c r="G3179" t="s">
        <v>33</v>
      </c>
      <c r="H3179" s="49">
        <v>471.27600000000001</v>
      </c>
      <c r="I3179" s="49">
        <v>2209.3580000000002</v>
      </c>
      <c r="J3179">
        <v>62.45581</v>
      </c>
      <c r="M3179">
        <v>5.4051299999999997E-2</v>
      </c>
      <c r="N3179" s="49">
        <v>-0.10430490000000001</v>
      </c>
      <c r="O3179" s="49">
        <v>-0.17349055999999999</v>
      </c>
      <c r="P3179" s="49">
        <v>-0.13295208999999999</v>
      </c>
      <c r="Q3179" s="49">
        <v>-0.10430490000000001</v>
      </c>
      <c r="R3179" s="49">
        <v>-7.5657710000000003E-2</v>
      </c>
      <c r="S3179" s="49">
        <v>-3.5119240000000003E-2</v>
      </c>
      <c r="T3179" s="49" t="s">
        <v>92</v>
      </c>
    </row>
    <row r="3180" spans="1:20" x14ac:dyDescent="0.25">
      <c r="A3180" s="49" t="str">
        <f t="shared" si="49"/>
        <v>41852North Coast and North BayN/A_2Dually Enrolled</v>
      </c>
      <c r="B3180" s="7">
        <v>41852</v>
      </c>
      <c r="C3180">
        <v>2</v>
      </c>
      <c r="D3180" t="s">
        <v>47</v>
      </c>
      <c r="E3180">
        <v>0.46838255000000001</v>
      </c>
      <c r="F3180">
        <v>0.4894559</v>
      </c>
      <c r="G3180" t="s">
        <v>33</v>
      </c>
      <c r="H3180" s="49">
        <v>471.27600000000001</v>
      </c>
      <c r="I3180" s="49">
        <v>2209.3580000000002</v>
      </c>
      <c r="J3180">
        <v>58.494239999999998</v>
      </c>
      <c r="M3180">
        <v>2.7792600000000001E-2</v>
      </c>
      <c r="N3180" s="49">
        <v>-2.1073350000000001E-2</v>
      </c>
      <c r="O3180" s="49">
        <v>-5.6647879999999998E-2</v>
      </c>
      <c r="P3180" s="49">
        <v>-3.5803429999999997E-2</v>
      </c>
      <c r="Q3180" s="49">
        <v>-2.1073350000000001E-2</v>
      </c>
      <c r="R3180" s="49">
        <v>-6.3432699999999998E-3</v>
      </c>
      <c r="S3180" s="49">
        <v>1.4501180000000001E-2</v>
      </c>
      <c r="T3180" s="49" t="s">
        <v>92</v>
      </c>
    </row>
    <row r="3181" spans="1:20" x14ac:dyDescent="0.25">
      <c r="A3181" s="49" t="str">
        <f t="shared" si="49"/>
        <v>41852North Coast and North BayN/A_18Dually Enrolled</v>
      </c>
      <c r="B3181" s="7">
        <v>41852</v>
      </c>
      <c r="C3181">
        <v>18</v>
      </c>
      <c r="D3181" t="s">
        <v>47</v>
      </c>
      <c r="E3181">
        <v>1.3552500000000001</v>
      </c>
      <c r="F3181">
        <v>1.1586658999999999</v>
      </c>
      <c r="G3181" t="s">
        <v>33</v>
      </c>
      <c r="H3181" s="49">
        <v>471.27600000000001</v>
      </c>
      <c r="I3181" s="49">
        <v>2209.3580000000002</v>
      </c>
      <c r="J3181">
        <v>85.614559999999997</v>
      </c>
      <c r="M3181">
        <v>6.8827799999999995E-2</v>
      </c>
      <c r="N3181" s="49">
        <v>0.19658410000000001</v>
      </c>
      <c r="O3181" s="49">
        <v>0.10848452</v>
      </c>
      <c r="P3181" s="49">
        <v>0.16010537</v>
      </c>
      <c r="Q3181" s="49">
        <v>0.19658410000000001</v>
      </c>
      <c r="R3181" s="49">
        <v>0.23306283</v>
      </c>
      <c r="S3181" s="49">
        <v>0.28468367999999999</v>
      </c>
      <c r="T3181" s="49" t="s">
        <v>92</v>
      </c>
    </row>
    <row r="3182" spans="1:20" x14ac:dyDescent="0.25">
      <c r="A3182" s="49" t="str">
        <f t="shared" si="49"/>
        <v>41852North Coast and North BayN/A_11Dually Enrolled</v>
      </c>
      <c r="B3182" s="7">
        <v>41852</v>
      </c>
      <c r="C3182">
        <v>11</v>
      </c>
      <c r="D3182" t="s">
        <v>47</v>
      </c>
      <c r="E3182">
        <v>0.67121934999999999</v>
      </c>
      <c r="F3182">
        <v>0.68983296000000005</v>
      </c>
      <c r="G3182" t="s">
        <v>33</v>
      </c>
      <c r="H3182" s="49">
        <v>471.27600000000001</v>
      </c>
      <c r="I3182" s="49">
        <v>2209.3580000000002</v>
      </c>
      <c r="J3182">
        <v>72.95581</v>
      </c>
      <c r="M3182">
        <v>3.9750199999999999E-2</v>
      </c>
      <c r="N3182" s="49">
        <v>-1.8613609999999999E-2</v>
      </c>
      <c r="O3182" s="49">
        <v>-6.9493869999999999E-2</v>
      </c>
      <c r="P3182" s="49">
        <v>-3.9681220000000003E-2</v>
      </c>
      <c r="Q3182" s="49">
        <v>-1.8613609999999999E-2</v>
      </c>
      <c r="R3182" s="49">
        <v>2.454E-3</v>
      </c>
      <c r="S3182" s="49">
        <v>3.2266650000000001E-2</v>
      </c>
      <c r="T3182" s="49" t="s">
        <v>92</v>
      </c>
    </row>
    <row r="3183" spans="1:20" x14ac:dyDescent="0.25">
      <c r="A3183" s="49" t="str">
        <f t="shared" si="49"/>
        <v>41852North Coast and North BayN/A_3Dually Enrolled</v>
      </c>
      <c r="B3183" s="7">
        <v>41852</v>
      </c>
      <c r="C3183">
        <v>3</v>
      </c>
      <c r="D3183" t="s">
        <v>47</v>
      </c>
      <c r="E3183">
        <v>0.43626453999999998</v>
      </c>
      <c r="F3183">
        <v>0.44742560999999997</v>
      </c>
      <c r="G3183" t="s">
        <v>33</v>
      </c>
      <c r="H3183" s="49">
        <v>471.27600000000001</v>
      </c>
      <c r="I3183" s="49">
        <v>2209.3580000000002</v>
      </c>
      <c r="J3183">
        <v>57.984630000000003</v>
      </c>
      <c r="M3183">
        <v>2.39703E-2</v>
      </c>
      <c r="N3183" s="49">
        <v>-1.116107E-2</v>
      </c>
      <c r="O3183" s="49">
        <v>-4.184305E-2</v>
      </c>
      <c r="P3183" s="49">
        <v>-2.3865330000000001E-2</v>
      </c>
      <c r="Q3183" s="49">
        <v>-1.116107E-2</v>
      </c>
      <c r="R3183" s="49">
        <v>1.5431900000000001E-3</v>
      </c>
      <c r="S3183" s="49">
        <v>1.9520909999999999E-2</v>
      </c>
      <c r="T3183" s="49" t="s">
        <v>92</v>
      </c>
    </row>
    <row r="3184" spans="1:20" x14ac:dyDescent="0.25">
      <c r="A3184" s="49" t="str">
        <f t="shared" si="49"/>
        <v>41852North Coast and North BayN/A_13Dually Enrolled</v>
      </c>
      <c r="B3184" s="7">
        <v>41852</v>
      </c>
      <c r="C3184">
        <v>13</v>
      </c>
      <c r="D3184" t="s">
        <v>47</v>
      </c>
      <c r="E3184">
        <v>0.74814727999999997</v>
      </c>
      <c r="F3184">
        <v>0.79360624000000002</v>
      </c>
      <c r="G3184" t="s">
        <v>33</v>
      </c>
      <c r="H3184" s="49">
        <v>471.27600000000001</v>
      </c>
      <c r="I3184" s="49">
        <v>2209.3580000000002</v>
      </c>
      <c r="J3184">
        <v>81.766329999999996</v>
      </c>
      <c r="M3184">
        <v>4.7482200000000002E-2</v>
      </c>
      <c r="N3184" s="49">
        <v>-4.545896E-2</v>
      </c>
      <c r="O3184" s="49">
        <v>-0.10623618</v>
      </c>
      <c r="P3184" s="49">
        <v>-7.0624530000000005E-2</v>
      </c>
      <c r="Q3184" s="49">
        <v>-4.545896E-2</v>
      </c>
      <c r="R3184" s="49">
        <v>-2.0293390000000001E-2</v>
      </c>
      <c r="S3184" s="49">
        <v>1.531826E-2</v>
      </c>
      <c r="T3184" s="49" t="s">
        <v>92</v>
      </c>
    </row>
    <row r="3185" spans="1:20" x14ac:dyDescent="0.25">
      <c r="A3185" s="49" t="str">
        <f t="shared" si="49"/>
        <v>41852North Coast and North BayN/A_7Dually Enrolled</v>
      </c>
      <c r="B3185" s="7">
        <v>41852</v>
      </c>
      <c r="C3185">
        <v>7</v>
      </c>
      <c r="D3185" t="s">
        <v>47</v>
      </c>
      <c r="E3185">
        <v>0.51897649000000001</v>
      </c>
      <c r="F3185">
        <v>0.54155233999999997</v>
      </c>
      <c r="G3185" t="s">
        <v>33</v>
      </c>
      <c r="H3185" s="49">
        <v>471.27600000000001</v>
      </c>
      <c r="I3185" s="49">
        <v>2209.3580000000002</v>
      </c>
      <c r="J3185">
        <v>55.253839999999997</v>
      </c>
      <c r="M3185">
        <v>2.8932699999999999E-2</v>
      </c>
      <c r="N3185" s="49">
        <v>-2.2575850000000001E-2</v>
      </c>
      <c r="O3185" s="49">
        <v>-5.9609710000000003E-2</v>
      </c>
      <c r="P3185" s="49">
        <v>-3.7910180000000002E-2</v>
      </c>
      <c r="Q3185" s="49">
        <v>-2.2575850000000001E-2</v>
      </c>
      <c r="R3185" s="49">
        <v>-7.2415200000000004E-3</v>
      </c>
      <c r="S3185" s="49">
        <v>1.445801E-2</v>
      </c>
      <c r="T3185" s="49" t="s">
        <v>92</v>
      </c>
    </row>
    <row r="3186" spans="1:20" x14ac:dyDescent="0.25">
      <c r="A3186" s="49" t="str">
        <f t="shared" si="49"/>
        <v>41852North Coast and North BayN/A_12Dually Enrolled</v>
      </c>
      <c r="B3186" s="7">
        <v>41852</v>
      </c>
      <c r="C3186">
        <v>12</v>
      </c>
      <c r="D3186" t="s">
        <v>47</v>
      </c>
      <c r="E3186">
        <v>0.70835210999999998</v>
      </c>
      <c r="F3186">
        <v>0.72490290000000002</v>
      </c>
      <c r="G3186" t="s">
        <v>33</v>
      </c>
      <c r="H3186" s="49">
        <v>471.27600000000001</v>
      </c>
      <c r="I3186" s="49">
        <v>2209.3580000000002</v>
      </c>
      <c r="J3186">
        <v>78.480789999999999</v>
      </c>
      <c r="M3186">
        <v>4.14343E-2</v>
      </c>
      <c r="N3186" s="49">
        <v>-1.6550789999999999E-2</v>
      </c>
      <c r="O3186" s="49">
        <v>-6.9586690000000007E-2</v>
      </c>
      <c r="P3186" s="49">
        <v>-3.8510969999999999E-2</v>
      </c>
      <c r="Q3186" s="49">
        <v>-1.6550789999999999E-2</v>
      </c>
      <c r="R3186" s="49">
        <v>5.40939E-3</v>
      </c>
      <c r="S3186" s="49">
        <v>3.6485110000000001E-2</v>
      </c>
      <c r="T3186" s="49" t="s">
        <v>92</v>
      </c>
    </row>
    <row r="3187" spans="1:20" x14ac:dyDescent="0.25">
      <c r="A3187" s="49" t="str">
        <f t="shared" si="49"/>
        <v>41852North Coast and North BayN/A_20Dually Enrolled</v>
      </c>
      <c r="B3187" s="7">
        <v>41852</v>
      </c>
      <c r="C3187">
        <v>20</v>
      </c>
      <c r="D3187" t="s">
        <v>47</v>
      </c>
      <c r="E3187">
        <v>1.2435836</v>
      </c>
      <c r="F3187">
        <v>1.2670262999999999</v>
      </c>
      <c r="G3187" t="s">
        <v>33</v>
      </c>
      <c r="H3187" s="49">
        <v>471.27600000000001</v>
      </c>
      <c r="I3187" s="49">
        <v>2209.3580000000002</v>
      </c>
      <c r="J3187">
        <v>77.105909999999994</v>
      </c>
      <c r="M3187">
        <v>6.9630200000000003E-2</v>
      </c>
      <c r="N3187" s="49">
        <v>-2.34427E-2</v>
      </c>
      <c r="O3187" s="49">
        <v>-0.11256935999999999</v>
      </c>
      <c r="P3187" s="49">
        <v>-6.0346709999999998E-2</v>
      </c>
      <c r="Q3187" s="49">
        <v>-2.34427E-2</v>
      </c>
      <c r="R3187" s="49">
        <v>1.3461310000000001E-2</v>
      </c>
      <c r="S3187" s="49">
        <v>6.568396E-2</v>
      </c>
      <c r="T3187" s="49" t="s">
        <v>92</v>
      </c>
    </row>
    <row r="3188" spans="1:20" x14ac:dyDescent="0.25">
      <c r="A3188" s="49" t="str">
        <f t="shared" si="49"/>
        <v>41852North Coast and North BayN/A_4Dually Enrolled</v>
      </c>
      <c r="B3188" s="7">
        <v>41852</v>
      </c>
      <c r="C3188">
        <v>4</v>
      </c>
      <c r="D3188" t="s">
        <v>47</v>
      </c>
      <c r="E3188">
        <v>0.41984342000000002</v>
      </c>
      <c r="F3188">
        <v>0.42505145</v>
      </c>
      <c r="G3188" t="s">
        <v>33</v>
      </c>
      <c r="H3188" s="49">
        <v>471.27600000000001</v>
      </c>
      <c r="I3188" s="49">
        <v>2209.3580000000002</v>
      </c>
      <c r="J3188">
        <v>57.494239999999998</v>
      </c>
      <c r="M3188">
        <v>2.20173E-2</v>
      </c>
      <c r="N3188" s="49">
        <v>-5.2080299999999998E-3</v>
      </c>
      <c r="O3188" s="49">
        <v>-3.3390169999999997E-2</v>
      </c>
      <c r="P3188" s="49">
        <v>-1.6877199999999998E-2</v>
      </c>
      <c r="Q3188" s="49">
        <v>-5.2080299999999998E-3</v>
      </c>
      <c r="R3188" s="49">
        <v>6.4611399999999998E-3</v>
      </c>
      <c r="S3188" s="49">
        <v>2.2974109999999999E-2</v>
      </c>
      <c r="T3188" s="49" t="s">
        <v>92</v>
      </c>
    </row>
    <row r="3189" spans="1:20" x14ac:dyDescent="0.25">
      <c r="A3189" s="49" t="str">
        <f t="shared" si="49"/>
        <v>41852North Coast and North BayN/A_14Dually Enrolled</v>
      </c>
      <c r="B3189" s="7">
        <v>41852</v>
      </c>
      <c r="C3189">
        <v>14</v>
      </c>
      <c r="D3189" t="s">
        <v>47</v>
      </c>
      <c r="E3189">
        <v>0.83060648999999998</v>
      </c>
      <c r="F3189">
        <v>0.87345523000000003</v>
      </c>
      <c r="G3189" t="s">
        <v>33</v>
      </c>
      <c r="H3189" s="49">
        <v>471.27600000000001</v>
      </c>
      <c r="I3189" s="49">
        <v>2209.3580000000002</v>
      </c>
      <c r="J3189">
        <v>83.521129999999999</v>
      </c>
      <c r="M3189">
        <v>5.2637099999999999E-2</v>
      </c>
      <c r="N3189" s="49">
        <v>-4.2848740000000003E-2</v>
      </c>
      <c r="O3189" s="49">
        <v>-0.11022423000000001</v>
      </c>
      <c r="P3189" s="49">
        <v>-7.0746400000000001E-2</v>
      </c>
      <c r="Q3189" s="49">
        <v>-4.2848740000000003E-2</v>
      </c>
      <c r="R3189" s="49">
        <v>-1.495108E-2</v>
      </c>
      <c r="S3189" s="49">
        <v>2.452675E-2</v>
      </c>
      <c r="T3189" s="49" t="s">
        <v>92</v>
      </c>
    </row>
    <row r="3190" spans="1:20" x14ac:dyDescent="0.25">
      <c r="A3190" s="49" t="str">
        <f t="shared" si="49"/>
        <v>41852North Coast and North BayN/A_16Dually Enrolled</v>
      </c>
      <c r="B3190" s="7">
        <v>41852</v>
      </c>
      <c r="C3190">
        <v>16</v>
      </c>
      <c r="D3190" t="s">
        <v>47</v>
      </c>
      <c r="E3190">
        <v>1.0674808</v>
      </c>
      <c r="F3190">
        <v>0.91074031</v>
      </c>
      <c r="G3190" t="s">
        <v>33</v>
      </c>
      <c r="H3190" s="49">
        <v>471.27600000000001</v>
      </c>
      <c r="I3190" s="49">
        <v>2209.3580000000002</v>
      </c>
      <c r="J3190">
        <v>86.722149999999999</v>
      </c>
      <c r="M3190">
        <v>5.6020599999999997E-2</v>
      </c>
      <c r="N3190" s="49">
        <v>0.15674049000000001</v>
      </c>
      <c r="O3190" s="49">
        <v>8.5034120000000005E-2</v>
      </c>
      <c r="P3190" s="49">
        <v>0.12704957</v>
      </c>
      <c r="Q3190" s="49">
        <v>0.15674049000000001</v>
      </c>
      <c r="R3190" s="49">
        <v>0.18643140999999999</v>
      </c>
      <c r="S3190" s="49">
        <v>0.22844686</v>
      </c>
      <c r="T3190" s="49" t="s">
        <v>92</v>
      </c>
    </row>
    <row r="3191" spans="1:20" x14ac:dyDescent="0.25">
      <c r="A3191" s="49" t="str">
        <f t="shared" si="49"/>
        <v>41852North Coast and North BayN/A_15Dually Enrolled</v>
      </c>
      <c r="B3191" s="7">
        <v>41852</v>
      </c>
      <c r="C3191">
        <v>15</v>
      </c>
      <c r="D3191" t="s">
        <v>47</v>
      </c>
      <c r="E3191">
        <v>0.90904856000000001</v>
      </c>
      <c r="F3191">
        <v>0.87301090999999997</v>
      </c>
      <c r="G3191" t="s">
        <v>33</v>
      </c>
      <c r="H3191" s="49">
        <v>471.27600000000001</v>
      </c>
      <c r="I3191" s="49">
        <v>2209.3580000000002</v>
      </c>
      <c r="J3191">
        <v>85.756720000000001</v>
      </c>
      <c r="M3191">
        <v>5.41617E-2</v>
      </c>
      <c r="N3191" s="49">
        <v>3.6037649999999997E-2</v>
      </c>
      <c r="O3191" s="49">
        <v>-3.3289329999999999E-2</v>
      </c>
      <c r="P3191" s="49">
        <v>7.3319500000000003E-3</v>
      </c>
      <c r="Q3191" s="49">
        <v>3.6037649999999997E-2</v>
      </c>
      <c r="R3191" s="49">
        <v>6.4743350000000005E-2</v>
      </c>
      <c r="S3191" s="49">
        <v>0.10536463</v>
      </c>
      <c r="T3191" s="49" t="s">
        <v>92</v>
      </c>
    </row>
    <row r="3192" spans="1:20" x14ac:dyDescent="0.25">
      <c r="A3192" s="49" t="str">
        <f t="shared" si="49"/>
        <v>41852North Coast and North BayN/A_8Dually Enrolled</v>
      </c>
      <c r="B3192" s="7">
        <v>41852</v>
      </c>
      <c r="C3192">
        <v>8</v>
      </c>
      <c r="D3192" t="s">
        <v>47</v>
      </c>
      <c r="E3192">
        <v>0.59868321999999996</v>
      </c>
      <c r="F3192">
        <v>0.64020756999999995</v>
      </c>
      <c r="G3192" t="s">
        <v>33</v>
      </c>
      <c r="H3192" s="49">
        <v>471.27600000000001</v>
      </c>
      <c r="I3192" s="49">
        <v>2209.3580000000002</v>
      </c>
      <c r="J3192">
        <v>56.48847</v>
      </c>
      <c r="M3192">
        <v>3.3324800000000002E-2</v>
      </c>
      <c r="N3192" s="49">
        <v>-4.1524350000000002E-2</v>
      </c>
      <c r="O3192" s="49">
        <v>-8.4180089999999999E-2</v>
      </c>
      <c r="P3192" s="49">
        <v>-5.9186490000000001E-2</v>
      </c>
      <c r="Q3192" s="49">
        <v>-4.1524350000000002E-2</v>
      </c>
      <c r="R3192" s="49">
        <v>-2.3862209999999998E-2</v>
      </c>
      <c r="S3192" s="49">
        <v>1.1313899999999999E-3</v>
      </c>
      <c r="T3192" s="49" t="s">
        <v>92</v>
      </c>
    </row>
    <row r="3193" spans="1:20" x14ac:dyDescent="0.25">
      <c r="A3193" s="49" t="str">
        <f t="shared" si="49"/>
        <v>41852North Coast and North BayN/A_1Dually Enrolled</v>
      </c>
      <c r="B3193" s="7">
        <v>41852</v>
      </c>
      <c r="C3193">
        <v>1</v>
      </c>
      <c r="D3193" t="s">
        <v>47</v>
      </c>
      <c r="E3193">
        <v>0.52929442999999998</v>
      </c>
      <c r="F3193">
        <v>0.55503963999999995</v>
      </c>
      <c r="G3193" t="s">
        <v>33</v>
      </c>
      <c r="H3193" s="49">
        <v>471.27600000000001</v>
      </c>
      <c r="I3193" s="49">
        <v>2209.3580000000002</v>
      </c>
      <c r="J3193">
        <v>59.492310000000003</v>
      </c>
      <c r="M3193">
        <v>3.2202000000000001E-2</v>
      </c>
      <c r="N3193" s="49">
        <v>-2.5745210000000001E-2</v>
      </c>
      <c r="O3193" s="49">
        <v>-6.6963770000000006E-2</v>
      </c>
      <c r="P3193" s="49">
        <v>-4.2812269999999999E-2</v>
      </c>
      <c r="Q3193" s="49">
        <v>-2.5745210000000001E-2</v>
      </c>
      <c r="R3193" s="49">
        <v>-8.6781500000000008E-3</v>
      </c>
      <c r="S3193" s="49">
        <v>1.547335E-2</v>
      </c>
      <c r="T3193" s="49" t="s">
        <v>92</v>
      </c>
    </row>
    <row r="3194" spans="1:20" x14ac:dyDescent="0.25">
      <c r="A3194" s="49" t="str">
        <f t="shared" si="49"/>
        <v>41850Other1_16Dually Enrolled</v>
      </c>
      <c r="B3194" s="7">
        <v>41850</v>
      </c>
      <c r="C3194">
        <v>16</v>
      </c>
      <c r="D3194" t="s">
        <v>13</v>
      </c>
      <c r="E3194">
        <v>2.1702601000000001</v>
      </c>
      <c r="F3194">
        <v>2.2186880000000002</v>
      </c>
      <c r="G3194">
        <v>1</v>
      </c>
      <c r="H3194" s="49">
        <v>831.78200000000004</v>
      </c>
      <c r="I3194" s="49">
        <v>8093.259</v>
      </c>
      <c r="J3194">
        <v>98.187730000000002</v>
      </c>
      <c r="M3194">
        <v>9.61814E-2</v>
      </c>
      <c r="N3194" s="49">
        <v>-4.8427900000000003E-2</v>
      </c>
      <c r="O3194" s="49">
        <v>-0.17154009000000001</v>
      </c>
      <c r="P3194" s="49">
        <v>-9.9404039999999999E-2</v>
      </c>
      <c r="Q3194" s="49">
        <v>-4.8427900000000003E-2</v>
      </c>
      <c r="R3194" s="49">
        <v>2.5482399999999998E-3</v>
      </c>
      <c r="S3194" s="49">
        <v>7.468429E-2</v>
      </c>
      <c r="T3194" s="49" t="s">
        <v>92</v>
      </c>
    </row>
    <row r="3195" spans="1:20" x14ac:dyDescent="0.25">
      <c r="A3195" s="49" t="str">
        <f t="shared" si="49"/>
        <v>41850Other1_9Dually Enrolled</v>
      </c>
      <c r="B3195" s="7">
        <v>41850</v>
      </c>
      <c r="C3195">
        <v>9</v>
      </c>
      <c r="D3195" t="s">
        <v>13</v>
      </c>
      <c r="E3195">
        <v>0.86227476000000003</v>
      </c>
      <c r="F3195">
        <v>0.88252458</v>
      </c>
      <c r="G3195">
        <v>1</v>
      </c>
      <c r="H3195" s="49">
        <v>831.78200000000004</v>
      </c>
      <c r="I3195" s="49">
        <v>8093.259</v>
      </c>
      <c r="J3195">
        <v>75.6096</v>
      </c>
      <c r="M3195">
        <v>4.2715200000000002E-2</v>
      </c>
      <c r="N3195" s="49">
        <v>-2.0249820000000002E-2</v>
      </c>
      <c r="O3195" s="49">
        <v>-7.4925279999999997E-2</v>
      </c>
      <c r="P3195" s="49">
        <v>-4.2888879999999997E-2</v>
      </c>
      <c r="Q3195" s="49">
        <v>-2.0249820000000002E-2</v>
      </c>
      <c r="R3195" s="49">
        <v>2.3892399999999999E-3</v>
      </c>
      <c r="S3195" s="49">
        <v>3.442564E-2</v>
      </c>
      <c r="T3195" s="49" t="s">
        <v>92</v>
      </c>
    </row>
    <row r="3196" spans="1:20" x14ac:dyDescent="0.25">
      <c r="A3196" s="49" t="str">
        <f t="shared" si="49"/>
        <v>41850Other1_4Dually Enrolled</v>
      </c>
      <c r="B3196" s="7">
        <v>41850</v>
      </c>
      <c r="C3196">
        <v>4</v>
      </c>
      <c r="D3196" t="s">
        <v>13</v>
      </c>
      <c r="E3196">
        <v>0.67045173999999996</v>
      </c>
      <c r="F3196">
        <v>0.65909441000000002</v>
      </c>
      <c r="G3196">
        <v>1</v>
      </c>
      <c r="H3196" s="49">
        <v>831.78200000000004</v>
      </c>
      <c r="I3196" s="49">
        <v>8093.259</v>
      </c>
      <c r="J3196">
        <v>73.770129999999995</v>
      </c>
      <c r="M3196">
        <v>3.2390099999999998E-2</v>
      </c>
      <c r="N3196" s="49">
        <v>1.1357330000000001E-2</v>
      </c>
      <c r="O3196" s="49">
        <v>-3.0102E-2</v>
      </c>
      <c r="P3196" s="49">
        <v>-5.80942E-3</v>
      </c>
      <c r="Q3196" s="49">
        <v>1.1357330000000001E-2</v>
      </c>
      <c r="R3196" s="49">
        <v>2.852408E-2</v>
      </c>
      <c r="S3196" s="49">
        <v>5.2816660000000001E-2</v>
      </c>
      <c r="T3196" s="49" t="s">
        <v>92</v>
      </c>
    </row>
    <row r="3197" spans="1:20" x14ac:dyDescent="0.25">
      <c r="A3197" s="49" t="str">
        <f t="shared" si="49"/>
        <v>41850Other1_6Dually Enrolled</v>
      </c>
      <c r="B3197" s="7">
        <v>41850</v>
      </c>
      <c r="C3197">
        <v>6</v>
      </c>
      <c r="D3197" t="s">
        <v>13</v>
      </c>
      <c r="E3197">
        <v>0.67716513</v>
      </c>
      <c r="F3197">
        <v>0.67344303999999999</v>
      </c>
      <c r="G3197">
        <v>1</v>
      </c>
      <c r="H3197" s="49">
        <v>831.78200000000004</v>
      </c>
      <c r="I3197" s="49">
        <v>8093.259</v>
      </c>
      <c r="J3197">
        <v>71.199029999999993</v>
      </c>
      <c r="M3197">
        <v>3.17857E-2</v>
      </c>
      <c r="N3197" s="49">
        <v>3.7220899999999999E-3</v>
      </c>
      <c r="O3197" s="49">
        <v>-3.6963610000000001E-2</v>
      </c>
      <c r="P3197" s="49">
        <v>-1.312433E-2</v>
      </c>
      <c r="Q3197" s="49">
        <v>3.7220899999999999E-3</v>
      </c>
      <c r="R3197" s="49">
        <v>2.0568510000000002E-2</v>
      </c>
      <c r="S3197" s="49">
        <v>4.4407790000000003E-2</v>
      </c>
      <c r="T3197" s="49" t="s">
        <v>92</v>
      </c>
    </row>
    <row r="3198" spans="1:20" x14ac:dyDescent="0.25">
      <c r="A3198" s="49" t="str">
        <f t="shared" si="49"/>
        <v>41850Other1_13Dually Enrolled</v>
      </c>
      <c r="B3198" s="7">
        <v>41850</v>
      </c>
      <c r="C3198">
        <v>13</v>
      </c>
      <c r="D3198" t="s">
        <v>13</v>
      </c>
      <c r="E3198">
        <v>1.4708118999999999</v>
      </c>
      <c r="F3198">
        <v>1.4652619</v>
      </c>
      <c r="G3198">
        <v>1</v>
      </c>
      <c r="H3198" s="49">
        <v>831.78200000000004</v>
      </c>
      <c r="I3198" s="49">
        <v>8093.259</v>
      </c>
      <c r="J3198">
        <v>91.107150000000004</v>
      </c>
      <c r="M3198">
        <v>7.4039900000000006E-2</v>
      </c>
      <c r="N3198" s="49">
        <v>5.5500000000000002E-3</v>
      </c>
      <c r="O3198" s="49">
        <v>-8.922107E-2</v>
      </c>
      <c r="P3198" s="49">
        <v>-3.3691150000000003E-2</v>
      </c>
      <c r="Q3198" s="49">
        <v>5.5500000000000002E-3</v>
      </c>
      <c r="R3198" s="49">
        <v>4.4791150000000002E-2</v>
      </c>
      <c r="S3198" s="49">
        <v>0.10032107</v>
      </c>
      <c r="T3198" s="49" t="s">
        <v>92</v>
      </c>
    </row>
    <row r="3199" spans="1:20" x14ac:dyDescent="0.25">
      <c r="A3199" s="49" t="str">
        <f t="shared" si="49"/>
        <v>41850Other1_8Dually Enrolled</v>
      </c>
      <c r="B3199" s="7">
        <v>41850</v>
      </c>
      <c r="C3199">
        <v>8</v>
      </c>
      <c r="D3199" t="s">
        <v>13</v>
      </c>
      <c r="E3199">
        <v>0.81926986999999996</v>
      </c>
      <c r="F3199">
        <v>0.83819206999999996</v>
      </c>
      <c r="G3199">
        <v>1</v>
      </c>
      <c r="H3199" s="49">
        <v>831.78200000000004</v>
      </c>
      <c r="I3199" s="49">
        <v>8093.259</v>
      </c>
      <c r="J3199">
        <v>72.739069999999998</v>
      </c>
      <c r="M3199">
        <v>4.0750799999999997E-2</v>
      </c>
      <c r="N3199" s="49">
        <v>-1.89222E-2</v>
      </c>
      <c r="O3199" s="49">
        <v>-7.1083220000000003E-2</v>
      </c>
      <c r="P3199" s="49">
        <v>-4.052012E-2</v>
      </c>
      <c r="Q3199" s="49">
        <v>-1.89222E-2</v>
      </c>
      <c r="R3199" s="49">
        <v>2.6757199999999999E-3</v>
      </c>
      <c r="S3199" s="49">
        <v>3.3238820000000002E-2</v>
      </c>
      <c r="T3199" s="49" t="s">
        <v>92</v>
      </c>
    </row>
    <row r="3200" spans="1:20" x14ac:dyDescent="0.25">
      <c r="A3200" s="49" t="str">
        <f t="shared" si="49"/>
        <v>41850Other1_3Dually Enrolled</v>
      </c>
      <c r="B3200" s="7">
        <v>41850</v>
      </c>
      <c r="C3200">
        <v>3</v>
      </c>
      <c r="D3200" t="s">
        <v>13</v>
      </c>
      <c r="E3200">
        <v>0.72937392000000001</v>
      </c>
      <c r="F3200">
        <v>0.71377281999999997</v>
      </c>
      <c r="G3200">
        <v>1</v>
      </c>
      <c r="H3200" s="49">
        <v>831.78200000000004</v>
      </c>
      <c r="I3200" s="49">
        <v>8093.259</v>
      </c>
      <c r="J3200">
        <v>74.879990000000006</v>
      </c>
      <c r="M3200">
        <v>3.65966E-2</v>
      </c>
      <c r="N3200" s="49">
        <v>1.56011E-2</v>
      </c>
      <c r="O3200" s="49">
        <v>-3.1242550000000001E-2</v>
      </c>
      <c r="P3200" s="49">
        <v>-3.7951E-3</v>
      </c>
      <c r="Q3200" s="49">
        <v>1.56011E-2</v>
      </c>
      <c r="R3200" s="49">
        <v>3.4997300000000002E-2</v>
      </c>
      <c r="S3200" s="49">
        <v>6.244475E-2</v>
      </c>
      <c r="T3200" s="49" t="s">
        <v>92</v>
      </c>
    </row>
    <row r="3201" spans="1:20" x14ac:dyDescent="0.25">
      <c r="A3201" s="49" t="str">
        <f t="shared" si="49"/>
        <v>41850Other1_24Dually Enrolled</v>
      </c>
      <c r="B3201" s="7">
        <v>41850</v>
      </c>
      <c r="C3201">
        <v>24</v>
      </c>
      <c r="D3201" t="s">
        <v>13</v>
      </c>
      <c r="E3201">
        <v>1.2256336000000001</v>
      </c>
      <c r="F3201">
        <v>1.1894349</v>
      </c>
      <c r="G3201">
        <v>1</v>
      </c>
      <c r="H3201" s="49">
        <v>831.78200000000004</v>
      </c>
      <c r="I3201" s="49">
        <v>8093.259</v>
      </c>
      <c r="J3201">
        <v>79.135840000000002</v>
      </c>
      <c r="M3201">
        <v>6.1216E-2</v>
      </c>
      <c r="N3201" s="49">
        <v>3.61987E-2</v>
      </c>
      <c r="O3201" s="49">
        <v>-4.2157779999999999E-2</v>
      </c>
      <c r="P3201" s="49">
        <v>3.75422E-3</v>
      </c>
      <c r="Q3201" s="49">
        <v>3.61987E-2</v>
      </c>
      <c r="R3201" s="49">
        <v>6.8643179999999998E-2</v>
      </c>
      <c r="S3201" s="49">
        <v>0.11455518000000001</v>
      </c>
      <c r="T3201" s="49" t="s">
        <v>92</v>
      </c>
    </row>
    <row r="3202" spans="1:20" x14ac:dyDescent="0.25">
      <c r="A3202" s="49" t="str">
        <f t="shared" si="49"/>
        <v>41850Other1_22Dually Enrolled</v>
      </c>
      <c r="B3202" s="7">
        <v>41850</v>
      </c>
      <c r="C3202">
        <v>22</v>
      </c>
      <c r="D3202" t="s">
        <v>13</v>
      </c>
      <c r="E3202">
        <v>2.0352275</v>
      </c>
      <c r="F3202">
        <v>2.0430046000000002</v>
      </c>
      <c r="G3202">
        <v>1</v>
      </c>
      <c r="H3202" s="49">
        <v>831.78200000000004</v>
      </c>
      <c r="I3202" s="49">
        <v>8093.259</v>
      </c>
      <c r="J3202">
        <v>86.414420000000007</v>
      </c>
      <c r="M3202">
        <v>8.3078200000000005E-2</v>
      </c>
      <c r="N3202" s="49">
        <v>-7.7771000000000003E-3</v>
      </c>
      <c r="O3202" s="49">
        <v>-0.1141172</v>
      </c>
      <c r="P3202" s="49">
        <v>-5.1808550000000002E-2</v>
      </c>
      <c r="Q3202" s="49">
        <v>-7.7771000000000003E-3</v>
      </c>
      <c r="R3202" s="49">
        <v>3.6254349999999998E-2</v>
      </c>
      <c r="S3202" s="49">
        <v>9.8562999999999998E-2</v>
      </c>
      <c r="T3202" s="49" t="s">
        <v>92</v>
      </c>
    </row>
    <row r="3203" spans="1:20" x14ac:dyDescent="0.25">
      <c r="A3203" s="49" t="str">
        <f t="shared" ref="A3203:A3266" si="50">CONCATENATE(B3203,D3203,G3203,"_",C3203,T3203)</f>
        <v>41850Other1_14Dually Enrolled</v>
      </c>
      <c r="B3203" s="7">
        <v>41850</v>
      </c>
      <c r="C3203">
        <v>14</v>
      </c>
      <c r="D3203" t="s">
        <v>13</v>
      </c>
      <c r="E3203">
        <v>1.7562989</v>
      </c>
      <c r="F3203">
        <v>1.7706388</v>
      </c>
      <c r="G3203">
        <v>1</v>
      </c>
      <c r="H3203" s="49">
        <v>831.78200000000004</v>
      </c>
      <c r="I3203" s="49">
        <v>8093.259</v>
      </c>
      <c r="J3203">
        <v>94.065349999999995</v>
      </c>
      <c r="M3203">
        <v>8.6523100000000006E-2</v>
      </c>
      <c r="N3203" s="49">
        <v>-1.4339899999999999E-2</v>
      </c>
      <c r="O3203" s="49">
        <v>-0.12508947000000001</v>
      </c>
      <c r="P3203" s="49">
        <v>-6.0197140000000003E-2</v>
      </c>
      <c r="Q3203" s="49">
        <v>-1.4339899999999999E-2</v>
      </c>
      <c r="R3203" s="49">
        <v>3.1517339999999998E-2</v>
      </c>
      <c r="S3203" s="49">
        <v>9.6409670000000003E-2</v>
      </c>
      <c r="T3203" s="49" t="s">
        <v>92</v>
      </c>
    </row>
    <row r="3204" spans="1:20" x14ac:dyDescent="0.25">
      <c r="A3204" s="49" t="str">
        <f t="shared" si="50"/>
        <v>41850Other1_23Dually Enrolled</v>
      </c>
      <c r="B3204" s="7">
        <v>41850</v>
      </c>
      <c r="C3204">
        <v>23</v>
      </c>
      <c r="D3204" t="s">
        <v>13</v>
      </c>
      <c r="E3204">
        <v>1.5694813000000001</v>
      </c>
      <c r="F3204">
        <v>1.5427382000000001</v>
      </c>
      <c r="G3204">
        <v>1</v>
      </c>
      <c r="H3204" s="49">
        <v>831.78200000000004</v>
      </c>
      <c r="I3204" s="49">
        <v>8093.259</v>
      </c>
      <c r="J3204">
        <v>82.377560000000003</v>
      </c>
      <c r="M3204">
        <v>7.1106699999999995E-2</v>
      </c>
      <c r="N3204" s="49">
        <v>2.6743099999999999E-2</v>
      </c>
      <c r="O3204" s="49">
        <v>-6.4273479999999994E-2</v>
      </c>
      <c r="P3204" s="49">
        <v>-1.094345E-2</v>
      </c>
      <c r="Q3204" s="49">
        <v>2.6743099999999999E-2</v>
      </c>
      <c r="R3204" s="49">
        <v>6.4429650000000005E-2</v>
      </c>
      <c r="S3204" s="49">
        <v>0.11775968000000001</v>
      </c>
      <c r="T3204" s="49" t="s">
        <v>92</v>
      </c>
    </row>
    <row r="3205" spans="1:20" x14ac:dyDescent="0.25">
      <c r="A3205" s="49" t="str">
        <f t="shared" si="50"/>
        <v>41850Other1_5Dually Enrolled</v>
      </c>
      <c r="B3205" s="7">
        <v>41850</v>
      </c>
      <c r="C3205">
        <v>5</v>
      </c>
      <c r="D3205" t="s">
        <v>13</v>
      </c>
      <c r="E3205">
        <v>0.67820809000000004</v>
      </c>
      <c r="F3205">
        <v>0.63129102999999998</v>
      </c>
      <c r="G3205">
        <v>1</v>
      </c>
      <c r="H3205" s="49">
        <v>831.78200000000004</v>
      </c>
      <c r="I3205" s="49">
        <v>8093.259</v>
      </c>
      <c r="J3205">
        <v>72.275540000000007</v>
      </c>
      <c r="M3205">
        <v>3.1811399999999997E-2</v>
      </c>
      <c r="N3205" s="49">
        <v>4.6917059999999997E-2</v>
      </c>
      <c r="O3205" s="49">
        <v>6.1984700000000002E-3</v>
      </c>
      <c r="P3205" s="49">
        <v>3.005702E-2</v>
      </c>
      <c r="Q3205" s="49">
        <v>4.6917059999999997E-2</v>
      </c>
      <c r="R3205" s="49">
        <v>6.3777100000000003E-2</v>
      </c>
      <c r="S3205" s="49">
        <v>8.7635649999999995E-2</v>
      </c>
      <c r="T3205" s="49" t="s">
        <v>92</v>
      </c>
    </row>
    <row r="3206" spans="1:20" x14ac:dyDescent="0.25">
      <c r="A3206" s="49" t="str">
        <f t="shared" si="50"/>
        <v>41850Other1_1Dually Enrolled</v>
      </c>
      <c r="B3206" s="7">
        <v>41850</v>
      </c>
      <c r="C3206">
        <v>1</v>
      </c>
      <c r="D3206" t="s">
        <v>13</v>
      </c>
      <c r="E3206">
        <v>0.97037503999999997</v>
      </c>
      <c r="F3206">
        <v>0.93769323999999998</v>
      </c>
      <c r="G3206">
        <v>1</v>
      </c>
      <c r="H3206" s="49">
        <v>831.78200000000004</v>
      </c>
      <c r="I3206" s="49">
        <v>8093.259</v>
      </c>
      <c r="J3206">
        <v>78.108509999999995</v>
      </c>
      <c r="M3206">
        <v>4.8918499999999997E-2</v>
      </c>
      <c r="N3206" s="49">
        <v>3.2681799999999997E-2</v>
      </c>
      <c r="O3206" s="49">
        <v>-2.993388E-2</v>
      </c>
      <c r="P3206" s="49">
        <v>6.7549899999999998E-3</v>
      </c>
      <c r="Q3206" s="49">
        <v>3.2681799999999997E-2</v>
      </c>
      <c r="R3206" s="49">
        <v>5.8608599999999997E-2</v>
      </c>
      <c r="S3206" s="49">
        <v>9.5297480000000004E-2</v>
      </c>
      <c r="T3206" s="49" t="s">
        <v>92</v>
      </c>
    </row>
    <row r="3207" spans="1:20" x14ac:dyDescent="0.25">
      <c r="A3207" s="49" t="str">
        <f t="shared" si="50"/>
        <v>41850Other1_20Dually Enrolled</v>
      </c>
      <c r="B3207" s="7">
        <v>41850</v>
      </c>
      <c r="C3207">
        <v>20</v>
      </c>
      <c r="D3207" t="s">
        <v>13</v>
      </c>
      <c r="E3207">
        <v>2.3764816</v>
      </c>
      <c r="F3207">
        <v>2.4907965999999999</v>
      </c>
      <c r="G3207">
        <v>1</v>
      </c>
      <c r="H3207" s="49">
        <v>831.78200000000004</v>
      </c>
      <c r="I3207" s="49">
        <v>8093.259</v>
      </c>
      <c r="J3207">
        <v>94.350629999999995</v>
      </c>
      <c r="M3207">
        <v>8.9987999999999999E-2</v>
      </c>
      <c r="N3207" s="49">
        <v>-0.114315</v>
      </c>
      <c r="O3207" s="49">
        <v>-0.22949964</v>
      </c>
      <c r="P3207" s="49">
        <v>-0.16200864000000001</v>
      </c>
      <c r="Q3207" s="49">
        <v>-0.114315</v>
      </c>
      <c r="R3207" s="49">
        <v>-6.6621360000000004E-2</v>
      </c>
      <c r="S3207" s="49">
        <v>8.6963999999999997E-4</v>
      </c>
      <c r="T3207" s="49" t="s">
        <v>92</v>
      </c>
    </row>
    <row r="3208" spans="1:20" x14ac:dyDescent="0.25">
      <c r="A3208" s="49" t="str">
        <f t="shared" si="50"/>
        <v>41850Other1_18Dually Enrolled</v>
      </c>
      <c r="B3208" s="7">
        <v>41850</v>
      </c>
      <c r="C3208">
        <v>18</v>
      </c>
      <c r="D3208" t="s">
        <v>13</v>
      </c>
      <c r="E3208">
        <v>2.5268060000000001</v>
      </c>
      <c r="F3208">
        <v>2.5680084999999999</v>
      </c>
      <c r="G3208">
        <v>1</v>
      </c>
      <c r="H3208" s="49">
        <v>831.78200000000004</v>
      </c>
      <c r="I3208" s="49">
        <v>8093.259</v>
      </c>
      <c r="J3208">
        <v>98.949200000000005</v>
      </c>
      <c r="M3208">
        <v>9.8978899999999995E-2</v>
      </c>
      <c r="N3208" s="49">
        <v>-4.1202500000000003E-2</v>
      </c>
      <c r="O3208" s="49">
        <v>-0.16789549000000001</v>
      </c>
      <c r="P3208" s="49">
        <v>-9.3661320000000006E-2</v>
      </c>
      <c r="Q3208" s="49">
        <v>-4.1202500000000003E-2</v>
      </c>
      <c r="R3208" s="49">
        <v>1.125632E-2</v>
      </c>
      <c r="S3208" s="49">
        <v>8.5490490000000002E-2</v>
      </c>
      <c r="T3208" s="49" t="s">
        <v>92</v>
      </c>
    </row>
    <row r="3209" spans="1:20" x14ac:dyDescent="0.25">
      <c r="A3209" s="49" t="str">
        <f t="shared" si="50"/>
        <v>41850Other1_11Dually Enrolled</v>
      </c>
      <c r="B3209" s="7">
        <v>41850</v>
      </c>
      <c r="C3209">
        <v>11</v>
      </c>
      <c r="D3209" t="s">
        <v>13</v>
      </c>
      <c r="E3209">
        <v>1.0567731</v>
      </c>
      <c r="F3209">
        <v>1.0068535999999999</v>
      </c>
      <c r="G3209">
        <v>1</v>
      </c>
      <c r="H3209" s="49">
        <v>831.78200000000004</v>
      </c>
      <c r="I3209" s="49">
        <v>8093.259</v>
      </c>
      <c r="J3209">
        <v>83.964209999999994</v>
      </c>
      <c r="M3209">
        <v>5.2494499999999999E-2</v>
      </c>
      <c r="N3209" s="49">
        <v>4.9919499999999999E-2</v>
      </c>
      <c r="O3209" s="49">
        <v>-1.7273460000000001E-2</v>
      </c>
      <c r="P3209" s="49">
        <v>2.209742E-2</v>
      </c>
      <c r="Q3209" s="49">
        <v>4.9919499999999999E-2</v>
      </c>
      <c r="R3209" s="49">
        <v>7.7741589999999999E-2</v>
      </c>
      <c r="S3209" s="49">
        <v>0.11711246</v>
      </c>
      <c r="T3209" s="49" t="s">
        <v>92</v>
      </c>
    </row>
    <row r="3210" spans="1:20" x14ac:dyDescent="0.25">
      <c r="A3210" s="49" t="str">
        <f t="shared" si="50"/>
        <v>41850Other1_10Dually Enrolled</v>
      </c>
      <c r="B3210" s="7">
        <v>41850</v>
      </c>
      <c r="C3210">
        <v>10</v>
      </c>
      <c r="D3210" t="s">
        <v>13</v>
      </c>
      <c r="E3210">
        <v>0.94692399000000005</v>
      </c>
      <c r="F3210">
        <v>0.94522704999999996</v>
      </c>
      <c r="G3210">
        <v>1</v>
      </c>
      <c r="H3210" s="49">
        <v>831.78200000000004</v>
      </c>
      <c r="I3210" s="49">
        <v>8093.259</v>
      </c>
      <c r="J3210">
        <v>79.521169999999998</v>
      </c>
      <c r="M3210">
        <v>4.7926799999999999E-2</v>
      </c>
      <c r="N3210" s="49">
        <v>1.6969400000000001E-3</v>
      </c>
      <c r="O3210" s="49">
        <v>-5.9649359999999998E-2</v>
      </c>
      <c r="P3210" s="49">
        <v>-2.3704260000000001E-2</v>
      </c>
      <c r="Q3210" s="49">
        <v>1.6969400000000001E-3</v>
      </c>
      <c r="R3210" s="49">
        <v>2.709814E-2</v>
      </c>
      <c r="S3210" s="49">
        <v>6.304324E-2</v>
      </c>
      <c r="T3210" s="49" t="s">
        <v>92</v>
      </c>
    </row>
    <row r="3211" spans="1:20" x14ac:dyDescent="0.25">
      <c r="A3211" s="49" t="str">
        <f t="shared" si="50"/>
        <v>41850Other1_2Dually Enrolled</v>
      </c>
      <c r="B3211" s="7">
        <v>41850</v>
      </c>
      <c r="C3211">
        <v>2</v>
      </c>
      <c r="D3211" t="s">
        <v>13</v>
      </c>
      <c r="E3211">
        <v>0.82988256999999999</v>
      </c>
      <c r="F3211">
        <v>0.79888985999999995</v>
      </c>
      <c r="G3211">
        <v>1</v>
      </c>
      <c r="H3211" s="49">
        <v>831.78200000000004</v>
      </c>
      <c r="I3211" s="49">
        <v>8093.259</v>
      </c>
      <c r="J3211">
        <v>76.289540000000002</v>
      </c>
      <c r="M3211">
        <v>4.0766999999999998E-2</v>
      </c>
      <c r="N3211" s="49">
        <v>3.099271E-2</v>
      </c>
      <c r="O3211" s="49">
        <v>-2.1189050000000001E-2</v>
      </c>
      <c r="P3211" s="49">
        <v>9.3862000000000008E-3</v>
      </c>
      <c r="Q3211" s="49">
        <v>3.099271E-2</v>
      </c>
      <c r="R3211" s="49">
        <v>5.2599220000000002E-2</v>
      </c>
      <c r="S3211" s="49">
        <v>8.317447E-2</v>
      </c>
      <c r="T3211" s="49" t="s">
        <v>92</v>
      </c>
    </row>
    <row r="3212" spans="1:20" x14ac:dyDescent="0.25">
      <c r="A3212" s="49" t="str">
        <f t="shared" si="50"/>
        <v>41850Other1_7Dually Enrolled</v>
      </c>
      <c r="B3212" s="7">
        <v>41850</v>
      </c>
      <c r="C3212">
        <v>7</v>
      </c>
      <c r="D3212" t="s">
        <v>13</v>
      </c>
      <c r="E3212">
        <v>0.75391408999999998</v>
      </c>
      <c r="F3212">
        <v>0.76174421000000003</v>
      </c>
      <c r="G3212">
        <v>1</v>
      </c>
      <c r="H3212" s="49">
        <v>831.78200000000004</v>
      </c>
      <c r="I3212" s="49">
        <v>8093.259</v>
      </c>
      <c r="J3212">
        <v>70.716419999999999</v>
      </c>
      <c r="M3212">
        <v>3.6054099999999999E-2</v>
      </c>
      <c r="N3212" s="49">
        <v>-7.8301199999999994E-3</v>
      </c>
      <c r="O3212" s="49">
        <v>-5.3979369999999999E-2</v>
      </c>
      <c r="P3212" s="49">
        <v>-2.6938790000000001E-2</v>
      </c>
      <c r="Q3212" s="49">
        <v>-7.8301199999999994E-3</v>
      </c>
      <c r="R3212" s="49">
        <v>1.127855E-2</v>
      </c>
      <c r="S3212" s="49">
        <v>3.831913E-2</v>
      </c>
      <c r="T3212" s="49" t="s">
        <v>92</v>
      </c>
    </row>
    <row r="3213" spans="1:20" x14ac:dyDescent="0.25">
      <c r="A3213" s="49" t="str">
        <f t="shared" si="50"/>
        <v>41850Other1_15Dually Enrolled</v>
      </c>
      <c r="B3213" s="7">
        <v>41850</v>
      </c>
      <c r="C3213">
        <v>15</v>
      </c>
      <c r="D3213" t="s">
        <v>13</v>
      </c>
      <c r="E3213">
        <v>1.8606731999999999</v>
      </c>
      <c r="F3213">
        <v>1.9381660999999999</v>
      </c>
      <c r="G3213">
        <v>1</v>
      </c>
      <c r="H3213" s="49">
        <v>831.78200000000004</v>
      </c>
      <c r="I3213" s="49">
        <v>8093.259</v>
      </c>
      <c r="J3213">
        <v>96.267759999999996</v>
      </c>
      <c r="M3213">
        <v>8.7966199999999994E-2</v>
      </c>
      <c r="N3213" s="49">
        <v>-7.7492900000000003E-2</v>
      </c>
      <c r="O3213" s="49">
        <v>-0.19008964</v>
      </c>
      <c r="P3213" s="49">
        <v>-0.12411498999999999</v>
      </c>
      <c r="Q3213" s="49">
        <v>-7.7492900000000003E-2</v>
      </c>
      <c r="R3213" s="49">
        <v>-3.0870809999999999E-2</v>
      </c>
      <c r="S3213" s="49">
        <v>3.5103839999999997E-2</v>
      </c>
      <c r="T3213" s="49" t="s">
        <v>92</v>
      </c>
    </row>
    <row r="3214" spans="1:20" x14ac:dyDescent="0.25">
      <c r="A3214" s="49" t="str">
        <f t="shared" si="50"/>
        <v>41850Other1_12Dually Enrolled</v>
      </c>
      <c r="B3214" s="7">
        <v>41850</v>
      </c>
      <c r="C3214">
        <v>12</v>
      </c>
      <c r="D3214" t="s">
        <v>13</v>
      </c>
      <c r="E3214">
        <v>1.2436015</v>
      </c>
      <c r="F3214">
        <v>1.2453350000000001</v>
      </c>
      <c r="G3214">
        <v>1</v>
      </c>
      <c r="H3214" s="49">
        <v>831.78200000000004</v>
      </c>
      <c r="I3214" s="49">
        <v>8093.259</v>
      </c>
      <c r="J3214">
        <v>87.33784</v>
      </c>
      <c r="M3214">
        <v>6.3596100000000003E-2</v>
      </c>
      <c r="N3214" s="49">
        <v>-1.7335E-3</v>
      </c>
      <c r="O3214" s="49">
        <v>-8.3136509999999997E-2</v>
      </c>
      <c r="P3214" s="49">
        <v>-3.5439430000000001E-2</v>
      </c>
      <c r="Q3214" s="49">
        <v>-1.7335E-3</v>
      </c>
      <c r="R3214" s="49">
        <v>3.1972430000000003E-2</v>
      </c>
      <c r="S3214" s="49">
        <v>7.9669509999999999E-2</v>
      </c>
      <c r="T3214" s="49" t="s">
        <v>92</v>
      </c>
    </row>
    <row r="3215" spans="1:20" x14ac:dyDescent="0.25">
      <c r="A3215" s="49" t="str">
        <f t="shared" si="50"/>
        <v>41850Other1_17Dually Enrolled</v>
      </c>
      <c r="B3215" s="7">
        <v>41850</v>
      </c>
      <c r="C3215">
        <v>17</v>
      </c>
      <c r="D3215" t="s">
        <v>13</v>
      </c>
      <c r="E3215">
        <v>2.3712916000000002</v>
      </c>
      <c r="F3215">
        <v>2.3941034999999999</v>
      </c>
      <c r="G3215">
        <v>1</v>
      </c>
      <c r="H3215" s="49">
        <v>831.78200000000004</v>
      </c>
      <c r="I3215" s="49">
        <v>8093.259</v>
      </c>
      <c r="J3215">
        <v>99.386960000000002</v>
      </c>
      <c r="M3215">
        <v>9.9799499999999999E-2</v>
      </c>
      <c r="N3215" s="49">
        <v>-2.28119E-2</v>
      </c>
      <c r="O3215" s="49">
        <v>-0.15055526</v>
      </c>
      <c r="P3215" s="49">
        <v>-7.5705629999999996E-2</v>
      </c>
      <c r="Q3215" s="49">
        <v>-2.28119E-2</v>
      </c>
      <c r="R3215" s="49">
        <v>3.0081839999999999E-2</v>
      </c>
      <c r="S3215" s="49">
        <v>0.10493146</v>
      </c>
      <c r="T3215" s="49" t="s">
        <v>92</v>
      </c>
    </row>
    <row r="3216" spans="1:20" x14ac:dyDescent="0.25">
      <c r="A3216" s="49" t="str">
        <f t="shared" si="50"/>
        <v>41850Other1_21Dually Enrolled</v>
      </c>
      <c r="B3216" s="7">
        <v>41850</v>
      </c>
      <c r="C3216">
        <v>21</v>
      </c>
      <c r="D3216" t="s">
        <v>13</v>
      </c>
      <c r="E3216">
        <v>2.2153790999999998</v>
      </c>
      <c r="F3216">
        <v>2.3602338</v>
      </c>
      <c r="G3216">
        <v>1</v>
      </c>
      <c r="H3216" s="49">
        <v>831.78200000000004</v>
      </c>
      <c r="I3216" s="49">
        <v>8093.259</v>
      </c>
      <c r="J3216">
        <v>90.180760000000006</v>
      </c>
      <c r="M3216">
        <v>8.6812299999999995E-2</v>
      </c>
      <c r="N3216" s="49">
        <v>-0.1448547</v>
      </c>
      <c r="O3216" s="49">
        <v>-0.25597444000000003</v>
      </c>
      <c r="P3216" s="49">
        <v>-0.19086522</v>
      </c>
      <c r="Q3216" s="49">
        <v>-0.1448547</v>
      </c>
      <c r="R3216" s="49">
        <v>-9.8844180000000004E-2</v>
      </c>
      <c r="S3216" s="49">
        <v>-3.3734960000000001E-2</v>
      </c>
      <c r="T3216" s="49" t="s">
        <v>92</v>
      </c>
    </row>
    <row r="3217" spans="1:20" x14ac:dyDescent="0.25">
      <c r="A3217" s="49" t="str">
        <f t="shared" si="50"/>
        <v>41850Other1_19Dually Enrolled</v>
      </c>
      <c r="B3217" s="7">
        <v>41850</v>
      </c>
      <c r="C3217">
        <v>19</v>
      </c>
      <c r="D3217" t="s">
        <v>13</v>
      </c>
      <c r="E3217">
        <v>2.4385905000000001</v>
      </c>
      <c r="F3217">
        <v>2.5978576000000002</v>
      </c>
      <c r="G3217">
        <v>1</v>
      </c>
      <c r="H3217" s="49">
        <v>831.78200000000004</v>
      </c>
      <c r="I3217" s="49">
        <v>8093.259</v>
      </c>
      <c r="J3217">
        <v>97.693680000000001</v>
      </c>
      <c r="M3217">
        <v>9.5559500000000006E-2</v>
      </c>
      <c r="N3217" s="49">
        <v>-0.15926709999999999</v>
      </c>
      <c r="O3217" s="49">
        <v>-0.28158326</v>
      </c>
      <c r="P3217" s="49">
        <v>-0.20991364000000001</v>
      </c>
      <c r="Q3217" s="49">
        <v>-0.15926709999999999</v>
      </c>
      <c r="R3217" s="49">
        <v>-0.10862057</v>
      </c>
      <c r="S3217" s="49">
        <v>-3.6950940000000002E-2</v>
      </c>
      <c r="T3217" s="49" t="s">
        <v>92</v>
      </c>
    </row>
    <row r="3218" spans="1:20" x14ac:dyDescent="0.25">
      <c r="A3218" s="49" t="str">
        <f t="shared" si="50"/>
        <v>41850Other2_20Dually Enrolled</v>
      </c>
      <c r="B3218" s="7">
        <v>41850</v>
      </c>
      <c r="C3218">
        <v>20</v>
      </c>
      <c r="D3218" t="s">
        <v>13</v>
      </c>
      <c r="E3218">
        <v>2.3764816</v>
      </c>
      <c r="F3218">
        <v>2.4848050000000002</v>
      </c>
      <c r="G3218">
        <v>2</v>
      </c>
      <c r="H3218" s="49">
        <v>840.84500000000003</v>
      </c>
      <c r="I3218" s="49">
        <v>8093.259</v>
      </c>
      <c r="J3218">
        <v>94.350629999999995</v>
      </c>
      <c r="M3218">
        <v>9.0187799999999999E-2</v>
      </c>
      <c r="N3218" s="49">
        <v>-0.1083234</v>
      </c>
      <c r="O3218" s="49">
        <v>-0.22376378</v>
      </c>
      <c r="P3218" s="49">
        <v>-0.15612292999999999</v>
      </c>
      <c r="Q3218" s="49">
        <v>-0.1083234</v>
      </c>
      <c r="R3218" s="49">
        <v>-6.052387E-2</v>
      </c>
      <c r="S3218" s="49">
        <v>7.1169800000000002E-3</v>
      </c>
      <c r="T3218" s="49" t="s">
        <v>92</v>
      </c>
    </row>
    <row r="3219" spans="1:20" x14ac:dyDescent="0.25">
      <c r="A3219" s="49" t="str">
        <f t="shared" si="50"/>
        <v>41850Other2_14Dually Enrolled</v>
      </c>
      <c r="B3219" s="7">
        <v>41850</v>
      </c>
      <c r="C3219">
        <v>14</v>
      </c>
      <c r="D3219" t="s">
        <v>13</v>
      </c>
      <c r="E3219">
        <v>1.7562989</v>
      </c>
      <c r="F3219">
        <v>1.756589</v>
      </c>
      <c r="G3219">
        <v>2</v>
      </c>
      <c r="H3219" s="49">
        <v>840.84500000000003</v>
      </c>
      <c r="I3219" s="49">
        <v>8093.259</v>
      </c>
      <c r="J3219">
        <v>94.065349999999995</v>
      </c>
      <c r="M3219">
        <v>8.5656800000000005E-2</v>
      </c>
      <c r="N3219" s="49">
        <v>-2.901E-4</v>
      </c>
      <c r="O3219" s="49">
        <v>-0.1099308</v>
      </c>
      <c r="P3219" s="49">
        <v>-4.5688199999999998E-2</v>
      </c>
      <c r="Q3219" s="49">
        <v>-2.901E-4</v>
      </c>
      <c r="R3219" s="49">
        <v>4.5108000000000002E-2</v>
      </c>
      <c r="S3219" s="49">
        <v>0.10935060000000001</v>
      </c>
      <c r="T3219" s="49" t="s">
        <v>92</v>
      </c>
    </row>
    <row r="3220" spans="1:20" x14ac:dyDescent="0.25">
      <c r="A3220" s="49" t="str">
        <f t="shared" si="50"/>
        <v>41850Other2_12Dually Enrolled</v>
      </c>
      <c r="B3220" s="7">
        <v>41850</v>
      </c>
      <c r="C3220">
        <v>12</v>
      </c>
      <c r="D3220" t="s">
        <v>13</v>
      </c>
      <c r="E3220">
        <v>1.2436015</v>
      </c>
      <c r="F3220">
        <v>1.1620954999999999</v>
      </c>
      <c r="G3220">
        <v>2</v>
      </c>
      <c r="H3220" s="49">
        <v>840.84500000000003</v>
      </c>
      <c r="I3220" s="49">
        <v>8093.259</v>
      </c>
      <c r="J3220">
        <v>87.33784</v>
      </c>
      <c r="M3220">
        <v>6.19532E-2</v>
      </c>
      <c r="N3220" s="49">
        <v>8.1505999999999995E-2</v>
      </c>
      <c r="O3220" s="49">
        <v>2.2058999999999998E-3</v>
      </c>
      <c r="P3220" s="49">
        <v>4.86708E-2</v>
      </c>
      <c r="Q3220" s="49">
        <v>8.1505999999999995E-2</v>
      </c>
      <c r="R3220" s="49">
        <v>0.1143412</v>
      </c>
      <c r="S3220" s="49">
        <v>0.16080610000000001</v>
      </c>
      <c r="T3220" s="49" t="s">
        <v>92</v>
      </c>
    </row>
    <row r="3221" spans="1:20" x14ac:dyDescent="0.25">
      <c r="A3221" s="49" t="str">
        <f t="shared" si="50"/>
        <v>41850Other2_1Dually Enrolled</v>
      </c>
      <c r="B3221" s="7">
        <v>41850</v>
      </c>
      <c r="C3221">
        <v>1</v>
      </c>
      <c r="D3221" t="s">
        <v>13</v>
      </c>
      <c r="E3221">
        <v>0.97037503999999997</v>
      </c>
      <c r="F3221">
        <v>0.89932749000000001</v>
      </c>
      <c r="G3221">
        <v>2</v>
      </c>
      <c r="H3221" s="49">
        <v>840.84500000000003</v>
      </c>
      <c r="I3221" s="49">
        <v>8093.259</v>
      </c>
      <c r="J3221">
        <v>78.108509999999995</v>
      </c>
      <c r="M3221">
        <v>4.7380699999999998E-2</v>
      </c>
      <c r="N3221" s="49">
        <v>7.1047550000000001E-2</v>
      </c>
      <c r="O3221" s="49">
        <v>1.040025E-2</v>
      </c>
      <c r="P3221" s="49">
        <v>4.5935780000000002E-2</v>
      </c>
      <c r="Q3221" s="49">
        <v>7.1047550000000001E-2</v>
      </c>
      <c r="R3221" s="49">
        <v>9.6159320000000006E-2</v>
      </c>
      <c r="S3221" s="49">
        <v>0.13169485</v>
      </c>
      <c r="T3221" s="49" t="s">
        <v>92</v>
      </c>
    </row>
    <row r="3222" spans="1:20" x14ac:dyDescent="0.25">
      <c r="A3222" s="49" t="str">
        <f t="shared" si="50"/>
        <v>41850Other2_22Dually Enrolled</v>
      </c>
      <c r="B3222" s="7">
        <v>41850</v>
      </c>
      <c r="C3222">
        <v>22</v>
      </c>
      <c r="D3222" t="s">
        <v>13</v>
      </c>
      <c r="E3222">
        <v>2.0352275</v>
      </c>
      <c r="F3222">
        <v>1.9803675000000001</v>
      </c>
      <c r="G3222">
        <v>2</v>
      </c>
      <c r="H3222" s="49">
        <v>840.84500000000003</v>
      </c>
      <c r="I3222" s="49">
        <v>8093.259</v>
      </c>
      <c r="J3222">
        <v>86.414420000000007</v>
      </c>
      <c r="M3222">
        <v>8.5827700000000007E-2</v>
      </c>
      <c r="N3222" s="49">
        <v>5.4859999999999999E-2</v>
      </c>
      <c r="O3222" s="49">
        <v>-5.499946E-2</v>
      </c>
      <c r="P3222" s="49">
        <v>9.3713200000000007E-3</v>
      </c>
      <c r="Q3222" s="49">
        <v>5.4859999999999999E-2</v>
      </c>
      <c r="R3222" s="49">
        <v>0.10034868</v>
      </c>
      <c r="S3222" s="49">
        <v>0.16471946000000001</v>
      </c>
      <c r="T3222" s="49" t="s">
        <v>92</v>
      </c>
    </row>
    <row r="3223" spans="1:20" x14ac:dyDescent="0.25">
      <c r="A3223" s="49" t="str">
        <f t="shared" si="50"/>
        <v>41850Other2_6Dually Enrolled</v>
      </c>
      <c r="B3223" s="7">
        <v>41850</v>
      </c>
      <c r="C3223">
        <v>6</v>
      </c>
      <c r="D3223" t="s">
        <v>13</v>
      </c>
      <c r="E3223">
        <v>0.67716513</v>
      </c>
      <c r="F3223">
        <v>0.64726919000000005</v>
      </c>
      <c r="G3223">
        <v>2</v>
      </c>
      <c r="H3223" s="49">
        <v>840.84500000000003</v>
      </c>
      <c r="I3223" s="49">
        <v>8093.259</v>
      </c>
      <c r="J3223">
        <v>71.199029999999993</v>
      </c>
      <c r="M3223">
        <v>3.2307700000000002E-2</v>
      </c>
      <c r="N3223" s="49">
        <v>2.9895939999999999E-2</v>
      </c>
      <c r="O3223" s="49">
        <v>-1.145792E-2</v>
      </c>
      <c r="P3223" s="49">
        <v>1.277286E-2</v>
      </c>
      <c r="Q3223" s="49">
        <v>2.9895939999999999E-2</v>
      </c>
      <c r="R3223" s="49">
        <v>4.7019020000000002E-2</v>
      </c>
      <c r="S3223" s="49">
        <v>7.1249800000000002E-2</v>
      </c>
      <c r="T3223" s="49" t="s">
        <v>92</v>
      </c>
    </row>
    <row r="3224" spans="1:20" x14ac:dyDescent="0.25">
      <c r="A3224" s="49" t="str">
        <f t="shared" si="50"/>
        <v>41850Other2_24Dually Enrolled</v>
      </c>
      <c r="B3224" s="7">
        <v>41850</v>
      </c>
      <c r="C3224">
        <v>24</v>
      </c>
      <c r="D3224" t="s">
        <v>13</v>
      </c>
      <c r="E3224">
        <v>1.2256336000000001</v>
      </c>
      <c r="F3224">
        <v>1.171225</v>
      </c>
      <c r="G3224">
        <v>2</v>
      </c>
      <c r="H3224" s="49">
        <v>840.84500000000003</v>
      </c>
      <c r="I3224" s="49">
        <v>8093.259</v>
      </c>
      <c r="J3224">
        <v>79.135840000000002</v>
      </c>
      <c r="M3224">
        <v>6.0350899999999999E-2</v>
      </c>
      <c r="N3224" s="49">
        <v>5.4408600000000001E-2</v>
      </c>
      <c r="O3224" s="49">
        <v>-2.2840550000000001E-2</v>
      </c>
      <c r="P3224" s="49">
        <v>2.2422620000000001E-2</v>
      </c>
      <c r="Q3224" s="49">
        <v>5.4408600000000001E-2</v>
      </c>
      <c r="R3224" s="49">
        <v>8.6394579999999999E-2</v>
      </c>
      <c r="S3224" s="49">
        <v>0.13165774999999999</v>
      </c>
      <c r="T3224" s="49" t="s">
        <v>92</v>
      </c>
    </row>
    <row r="3225" spans="1:20" x14ac:dyDescent="0.25">
      <c r="A3225" s="49" t="str">
        <f t="shared" si="50"/>
        <v>41850Other2_11Dually Enrolled</v>
      </c>
      <c r="B3225" s="7">
        <v>41850</v>
      </c>
      <c r="C3225">
        <v>11</v>
      </c>
      <c r="D3225" t="s">
        <v>13</v>
      </c>
      <c r="E3225">
        <v>1.0567731</v>
      </c>
      <c r="F3225">
        <v>1.0202628</v>
      </c>
      <c r="G3225">
        <v>2</v>
      </c>
      <c r="H3225" s="49">
        <v>840.84500000000003</v>
      </c>
      <c r="I3225" s="49">
        <v>8093.259</v>
      </c>
      <c r="J3225">
        <v>83.964209999999994</v>
      </c>
      <c r="M3225">
        <v>5.4832100000000002E-2</v>
      </c>
      <c r="N3225" s="49">
        <v>3.6510300000000002E-2</v>
      </c>
      <c r="O3225" s="49">
        <v>-3.3674790000000003E-2</v>
      </c>
      <c r="P3225" s="49">
        <v>7.4492899999999999E-3</v>
      </c>
      <c r="Q3225" s="49">
        <v>3.6510300000000002E-2</v>
      </c>
      <c r="R3225" s="49">
        <v>6.5571309999999994E-2</v>
      </c>
      <c r="S3225" s="49">
        <v>0.10669539</v>
      </c>
      <c r="T3225" s="49" t="s">
        <v>92</v>
      </c>
    </row>
    <row r="3226" spans="1:20" x14ac:dyDescent="0.25">
      <c r="A3226" s="49" t="str">
        <f t="shared" si="50"/>
        <v>41850Other2_9Dually Enrolled</v>
      </c>
      <c r="B3226" s="7">
        <v>41850</v>
      </c>
      <c r="C3226">
        <v>9</v>
      </c>
      <c r="D3226" t="s">
        <v>13</v>
      </c>
      <c r="E3226">
        <v>0.86227476000000003</v>
      </c>
      <c r="F3226">
        <v>0.89692523000000002</v>
      </c>
      <c r="G3226">
        <v>2</v>
      </c>
      <c r="H3226" s="49">
        <v>840.84500000000003</v>
      </c>
      <c r="I3226" s="49">
        <v>8093.259</v>
      </c>
      <c r="J3226">
        <v>75.6096</v>
      </c>
      <c r="M3226">
        <v>4.4999499999999998E-2</v>
      </c>
      <c r="N3226" s="49">
        <v>-3.4650470000000003E-2</v>
      </c>
      <c r="O3226" s="49">
        <v>-9.2249830000000005E-2</v>
      </c>
      <c r="P3226" s="49">
        <v>-5.8500200000000002E-2</v>
      </c>
      <c r="Q3226" s="49">
        <v>-3.4650470000000003E-2</v>
      </c>
      <c r="R3226" s="49">
        <v>-1.080073E-2</v>
      </c>
      <c r="S3226" s="49">
        <v>2.294889E-2</v>
      </c>
      <c r="T3226" s="49" t="s">
        <v>92</v>
      </c>
    </row>
    <row r="3227" spans="1:20" x14ac:dyDescent="0.25">
      <c r="A3227" s="49" t="str">
        <f t="shared" si="50"/>
        <v>41850Other2_8Dually Enrolled</v>
      </c>
      <c r="B3227" s="7">
        <v>41850</v>
      </c>
      <c r="C3227">
        <v>8</v>
      </c>
      <c r="D3227" t="s">
        <v>13</v>
      </c>
      <c r="E3227">
        <v>0.81926986999999996</v>
      </c>
      <c r="F3227">
        <v>0.80275178999999997</v>
      </c>
      <c r="G3227">
        <v>2</v>
      </c>
      <c r="H3227" s="49">
        <v>840.84500000000003</v>
      </c>
      <c r="I3227" s="49">
        <v>8093.259</v>
      </c>
      <c r="J3227">
        <v>72.739069999999998</v>
      </c>
      <c r="M3227">
        <v>4.0301099999999999E-2</v>
      </c>
      <c r="N3227" s="49">
        <v>1.6518080000000001E-2</v>
      </c>
      <c r="O3227" s="49">
        <v>-3.5067330000000001E-2</v>
      </c>
      <c r="P3227" s="49">
        <v>-4.8415000000000003E-3</v>
      </c>
      <c r="Q3227" s="49">
        <v>1.6518080000000001E-2</v>
      </c>
      <c r="R3227" s="49">
        <v>3.787766E-2</v>
      </c>
      <c r="S3227" s="49">
        <v>6.8103490000000003E-2</v>
      </c>
      <c r="T3227" s="49" t="s">
        <v>92</v>
      </c>
    </row>
    <row r="3228" spans="1:20" x14ac:dyDescent="0.25">
      <c r="A3228" s="49" t="str">
        <f t="shared" si="50"/>
        <v>41850Other2_19Dually Enrolled</v>
      </c>
      <c r="B3228" s="7">
        <v>41850</v>
      </c>
      <c r="C3228">
        <v>19</v>
      </c>
      <c r="D3228" t="s">
        <v>13</v>
      </c>
      <c r="E3228">
        <v>2.4385905000000001</v>
      </c>
      <c r="F3228">
        <v>2.5041498</v>
      </c>
      <c r="G3228">
        <v>2</v>
      </c>
      <c r="H3228" s="49">
        <v>840.84500000000003</v>
      </c>
      <c r="I3228" s="49">
        <v>8093.259</v>
      </c>
      <c r="J3228">
        <v>97.693680000000001</v>
      </c>
      <c r="M3228">
        <v>9.38219E-2</v>
      </c>
      <c r="N3228" s="49">
        <v>-6.5559300000000001E-2</v>
      </c>
      <c r="O3228" s="49">
        <v>-0.18565133</v>
      </c>
      <c r="P3228" s="49">
        <v>-0.11528491</v>
      </c>
      <c r="Q3228" s="49">
        <v>-6.5559300000000001E-2</v>
      </c>
      <c r="R3228" s="49">
        <v>-1.5833690000000001E-2</v>
      </c>
      <c r="S3228" s="49">
        <v>5.4532730000000001E-2</v>
      </c>
      <c r="T3228" s="49" t="s">
        <v>92</v>
      </c>
    </row>
    <row r="3229" spans="1:20" x14ac:dyDescent="0.25">
      <c r="A3229" s="49" t="str">
        <f t="shared" si="50"/>
        <v>41850Other2_3Dually Enrolled</v>
      </c>
      <c r="B3229" s="7">
        <v>41850</v>
      </c>
      <c r="C3229">
        <v>3</v>
      </c>
      <c r="D3229" t="s">
        <v>13</v>
      </c>
      <c r="E3229">
        <v>0.72937392000000001</v>
      </c>
      <c r="F3229">
        <v>0.69684288999999999</v>
      </c>
      <c r="G3229">
        <v>2</v>
      </c>
      <c r="H3229" s="49">
        <v>840.84500000000003</v>
      </c>
      <c r="I3229" s="49">
        <v>8093.259</v>
      </c>
      <c r="J3229">
        <v>74.879990000000006</v>
      </c>
      <c r="M3229">
        <v>3.5248300000000003E-2</v>
      </c>
      <c r="N3229" s="49">
        <v>3.2531030000000002E-2</v>
      </c>
      <c r="O3229" s="49">
        <v>-1.258679E-2</v>
      </c>
      <c r="P3229" s="49">
        <v>1.3849429999999999E-2</v>
      </c>
      <c r="Q3229" s="49">
        <v>3.2531030000000002E-2</v>
      </c>
      <c r="R3229" s="49">
        <v>5.1212630000000002E-2</v>
      </c>
      <c r="S3229" s="49">
        <v>7.7648850000000005E-2</v>
      </c>
      <c r="T3229" s="49" t="s">
        <v>92</v>
      </c>
    </row>
    <row r="3230" spans="1:20" x14ac:dyDescent="0.25">
      <c r="A3230" s="49" t="str">
        <f t="shared" si="50"/>
        <v>41850Other2_10Dually Enrolled</v>
      </c>
      <c r="B3230" s="7">
        <v>41850</v>
      </c>
      <c r="C3230">
        <v>10</v>
      </c>
      <c r="D3230" t="s">
        <v>13</v>
      </c>
      <c r="E3230">
        <v>0.94692399000000005</v>
      </c>
      <c r="F3230">
        <v>0.94410583999999997</v>
      </c>
      <c r="G3230">
        <v>2</v>
      </c>
      <c r="H3230" s="49">
        <v>840.84500000000003</v>
      </c>
      <c r="I3230" s="49">
        <v>8093.259</v>
      </c>
      <c r="J3230">
        <v>79.521169999999998</v>
      </c>
      <c r="M3230">
        <v>4.8953299999999998E-2</v>
      </c>
      <c r="N3230" s="49">
        <v>2.8181500000000002E-3</v>
      </c>
      <c r="O3230" s="49">
        <v>-5.9842069999999997E-2</v>
      </c>
      <c r="P3230" s="49">
        <v>-2.3127100000000001E-2</v>
      </c>
      <c r="Q3230" s="49">
        <v>2.8181500000000002E-3</v>
      </c>
      <c r="R3230" s="49">
        <v>2.8763400000000001E-2</v>
      </c>
      <c r="S3230" s="49">
        <v>6.5478369999999994E-2</v>
      </c>
      <c r="T3230" s="49" t="s">
        <v>92</v>
      </c>
    </row>
    <row r="3231" spans="1:20" x14ac:dyDescent="0.25">
      <c r="A3231" s="49" t="str">
        <f t="shared" si="50"/>
        <v>41850Other2_18Dually Enrolled</v>
      </c>
      <c r="B3231" s="7">
        <v>41850</v>
      </c>
      <c r="C3231">
        <v>18</v>
      </c>
      <c r="D3231" t="s">
        <v>13</v>
      </c>
      <c r="E3231">
        <v>2.5268060000000001</v>
      </c>
      <c r="F3231">
        <v>2.4800057</v>
      </c>
      <c r="G3231">
        <v>2</v>
      </c>
      <c r="H3231" s="49">
        <v>840.84500000000003</v>
      </c>
      <c r="I3231" s="49">
        <v>8093.259</v>
      </c>
      <c r="J3231">
        <v>98.949200000000005</v>
      </c>
      <c r="M3231">
        <v>9.7828100000000001E-2</v>
      </c>
      <c r="N3231" s="49">
        <v>4.6800300000000003E-2</v>
      </c>
      <c r="O3231" s="49">
        <v>-7.8419669999999997E-2</v>
      </c>
      <c r="P3231" s="49">
        <v>-5.0485900000000004E-3</v>
      </c>
      <c r="Q3231" s="49">
        <v>4.6800300000000003E-2</v>
      </c>
      <c r="R3231" s="49">
        <v>9.8649189999999998E-2</v>
      </c>
      <c r="S3231" s="49">
        <v>0.17202027</v>
      </c>
      <c r="T3231" s="49" t="s">
        <v>92</v>
      </c>
    </row>
    <row r="3232" spans="1:20" x14ac:dyDescent="0.25">
      <c r="A3232" s="49" t="str">
        <f t="shared" si="50"/>
        <v>41850Other2_4Dually Enrolled</v>
      </c>
      <c r="B3232" s="7">
        <v>41850</v>
      </c>
      <c r="C3232">
        <v>4</v>
      </c>
      <c r="D3232" t="s">
        <v>13</v>
      </c>
      <c r="E3232">
        <v>0.67045173999999996</v>
      </c>
      <c r="F3232">
        <v>0.65531527000000001</v>
      </c>
      <c r="G3232">
        <v>2</v>
      </c>
      <c r="H3232" s="49">
        <v>840.84500000000003</v>
      </c>
      <c r="I3232" s="49">
        <v>8093.259</v>
      </c>
      <c r="J3232">
        <v>73.770129999999995</v>
      </c>
      <c r="M3232">
        <v>3.2268499999999999E-2</v>
      </c>
      <c r="N3232" s="49">
        <v>1.5136470000000001E-2</v>
      </c>
      <c r="O3232" s="49">
        <v>-2.616721E-2</v>
      </c>
      <c r="P3232" s="49">
        <v>-1.9658399999999999E-3</v>
      </c>
      <c r="Q3232" s="49">
        <v>1.5136470000000001E-2</v>
      </c>
      <c r="R3232" s="49">
        <v>3.223877E-2</v>
      </c>
      <c r="S3232" s="49">
        <v>5.6440150000000001E-2</v>
      </c>
      <c r="T3232" s="49" t="s">
        <v>92</v>
      </c>
    </row>
    <row r="3233" spans="1:20" x14ac:dyDescent="0.25">
      <c r="A3233" s="49" t="str">
        <f t="shared" si="50"/>
        <v>41850Other2_21Dually Enrolled</v>
      </c>
      <c r="B3233" s="7">
        <v>41850</v>
      </c>
      <c r="C3233">
        <v>21</v>
      </c>
      <c r="D3233" t="s">
        <v>13</v>
      </c>
      <c r="E3233">
        <v>2.2153790999999998</v>
      </c>
      <c r="F3233">
        <v>2.2993142</v>
      </c>
      <c r="G3233">
        <v>2</v>
      </c>
      <c r="H3233" s="49">
        <v>840.84500000000003</v>
      </c>
      <c r="I3233" s="49">
        <v>8093.259</v>
      </c>
      <c r="J3233">
        <v>90.180760000000006</v>
      </c>
      <c r="M3233">
        <v>8.72E-2</v>
      </c>
      <c r="N3233" s="49">
        <v>-8.3935099999999999E-2</v>
      </c>
      <c r="O3233" s="49">
        <v>-0.19555110000000001</v>
      </c>
      <c r="P3233" s="49">
        <v>-0.13015109999999999</v>
      </c>
      <c r="Q3233" s="49">
        <v>-8.3935099999999999E-2</v>
      </c>
      <c r="R3233" s="49">
        <v>-3.7719099999999998E-2</v>
      </c>
      <c r="S3233" s="49">
        <v>2.7680900000000001E-2</v>
      </c>
      <c r="T3233" s="49" t="s">
        <v>92</v>
      </c>
    </row>
    <row r="3234" spans="1:20" x14ac:dyDescent="0.25">
      <c r="A3234" s="49" t="str">
        <f t="shared" si="50"/>
        <v>41850Other2_7Dually Enrolled</v>
      </c>
      <c r="B3234" s="7">
        <v>41850</v>
      </c>
      <c r="C3234">
        <v>7</v>
      </c>
      <c r="D3234" t="s">
        <v>13</v>
      </c>
      <c r="E3234">
        <v>0.75391408999999998</v>
      </c>
      <c r="F3234">
        <v>0.73377901999999995</v>
      </c>
      <c r="G3234">
        <v>2</v>
      </c>
      <c r="H3234" s="49">
        <v>840.84500000000003</v>
      </c>
      <c r="I3234" s="49">
        <v>8093.259</v>
      </c>
      <c r="J3234">
        <v>70.716419999999999</v>
      </c>
      <c r="M3234">
        <v>3.5418400000000003E-2</v>
      </c>
      <c r="N3234" s="49">
        <v>2.0135070000000001E-2</v>
      </c>
      <c r="O3234" s="49">
        <v>-2.5200480000000001E-2</v>
      </c>
      <c r="P3234" s="49">
        <v>1.3633199999999999E-3</v>
      </c>
      <c r="Q3234" s="49">
        <v>2.0135070000000001E-2</v>
      </c>
      <c r="R3234" s="49">
        <v>3.8906820000000002E-2</v>
      </c>
      <c r="S3234" s="49">
        <v>6.5470619999999993E-2</v>
      </c>
      <c r="T3234" s="49" t="s">
        <v>92</v>
      </c>
    </row>
    <row r="3235" spans="1:20" x14ac:dyDescent="0.25">
      <c r="A3235" s="49" t="str">
        <f t="shared" si="50"/>
        <v>41850Other2_2Dually Enrolled</v>
      </c>
      <c r="B3235" s="7">
        <v>41850</v>
      </c>
      <c r="C3235">
        <v>2</v>
      </c>
      <c r="D3235" t="s">
        <v>13</v>
      </c>
      <c r="E3235">
        <v>0.82988256999999999</v>
      </c>
      <c r="F3235">
        <v>0.79291712999999997</v>
      </c>
      <c r="G3235">
        <v>2</v>
      </c>
      <c r="H3235" s="49">
        <v>840.84500000000003</v>
      </c>
      <c r="I3235" s="49">
        <v>8093.259</v>
      </c>
      <c r="J3235">
        <v>76.289540000000002</v>
      </c>
      <c r="M3235">
        <v>4.0776E-2</v>
      </c>
      <c r="N3235" s="49">
        <v>3.6965440000000002E-2</v>
      </c>
      <c r="O3235" s="49">
        <v>-1.5227839999999999E-2</v>
      </c>
      <c r="P3235" s="49">
        <v>1.535416E-2</v>
      </c>
      <c r="Q3235" s="49">
        <v>3.6965440000000002E-2</v>
      </c>
      <c r="R3235" s="49">
        <v>5.8576719999999999E-2</v>
      </c>
      <c r="S3235" s="49">
        <v>8.9158719999999997E-2</v>
      </c>
      <c r="T3235" s="49" t="s">
        <v>92</v>
      </c>
    </row>
    <row r="3236" spans="1:20" x14ac:dyDescent="0.25">
      <c r="A3236" s="49" t="str">
        <f t="shared" si="50"/>
        <v>41850Other2_13Dually Enrolled</v>
      </c>
      <c r="B3236" s="7">
        <v>41850</v>
      </c>
      <c r="C3236">
        <v>13</v>
      </c>
      <c r="D3236" t="s">
        <v>13</v>
      </c>
      <c r="E3236">
        <v>1.4708118999999999</v>
      </c>
      <c r="F3236">
        <v>1.5419122000000001</v>
      </c>
      <c r="G3236">
        <v>2</v>
      </c>
      <c r="H3236" s="49">
        <v>840.84500000000003</v>
      </c>
      <c r="I3236" s="49">
        <v>8093.259</v>
      </c>
      <c r="J3236">
        <v>91.107150000000004</v>
      </c>
      <c r="M3236">
        <v>7.5948100000000004E-2</v>
      </c>
      <c r="N3236" s="49">
        <v>-7.1100300000000005E-2</v>
      </c>
      <c r="O3236" s="49">
        <v>-0.16831387</v>
      </c>
      <c r="P3236" s="49">
        <v>-0.11135278999999999</v>
      </c>
      <c r="Q3236" s="49">
        <v>-7.1100300000000005E-2</v>
      </c>
      <c r="R3236" s="49">
        <v>-3.084781E-2</v>
      </c>
      <c r="S3236" s="49">
        <v>2.6113270000000001E-2</v>
      </c>
      <c r="T3236" s="49" t="s">
        <v>92</v>
      </c>
    </row>
    <row r="3237" spans="1:20" x14ac:dyDescent="0.25">
      <c r="A3237" s="49" t="str">
        <f t="shared" si="50"/>
        <v>41850Other2_23Dually Enrolled</v>
      </c>
      <c r="B3237" s="7">
        <v>41850</v>
      </c>
      <c r="C3237">
        <v>23</v>
      </c>
      <c r="D3237" t="s">
        <v>13</v>
      </c>
      <c r="E3237">
        <v>1.5694813000000001</v>
      </c>
      <c r="F3237">
        <v>1.5228218</v>
      </c>
      <c r="G3237">
        <v>2</v>
      </c>
      <c r="H3237" s="49">
        <v>840.84500000000003</v>
      </c>
      <c r="I3237" s="49">
        <v>8093.259</v>
      </c>
      <c r="J3237">
        <v>82.377560000000003</v>
      </c>
      <c r="M3237">
        <v>7.0371500000000003E-2</v>
      </c>
      <c r="N3237" s="49">
        <v>4.66595E-2</v>
      </c>
      <c r="O3237" s="49">
        <v>-4.341602E-2</v>
      </c>
      <c r="P3237" s="49">
        <v>9.3626100000000004E-3</v>
      </c>
      <c r="Q3237" s="49">
        <v>4.66595E-2</v>
      </c>
      <c r="R3237" s="49">
        <v>8.39564E-2</v>
      </c>
      <c r="S3237" s="49">
        <v>0.13673502000000001</v>
      </c>
      <c r="T3237" s="49" t="s">
        <v>92</v>
      </c>
    </row>
    <row r="3238" spans="1:20" x14ac:dyDescent="0.25">
      <c r="A3238" s="49" t="str">
        <f t="shared" si="50"/>
        <v>41850Other2_17Dually Enrolled</v>
      </c>
      <c r="B3238" s="7">
        <v>41850</v>
      </c>
      <c r="C3238">
        <v>17</v>
      </c>
      <c r="D3238" t="s">
        <v>13</v>
      </c>
      <c r="E3238">
        <v>2.3712916000000002</v>
      </c>
      <c r="F3238">
        <v>2.3834379999999999</v>
      </c>
      <c r="G3238">
        <v>2</v>
      </c>
      <c r="H3238" s="49">
        <v>840.84500000000003</v>
      </c>
      <c r="I3238" s="49">
        <v>8093.259</v>
      </c>
      <c r="J3238">
        <v>99.386960000000002</v>
      </c>
      <c r="M3238">
        <v>9.7604499999999997E-2</v>
      </c>
      <c r="N3238" s="49">
        <v>-1.21464E-2</v>
      </c>
      <c r="O3238" s="49">
        <v>-0.13708016000000001</v>
      </c>
      <c r="P3238" s="49">
        <v>-6.3876779999999994E-2</v>
      </c>
      <c r="Q3238" s="49">
        <v>-1.21464E-2</v>
      </c>
      <c r="R3238" s="49">
        <v>3.9583989999999999E-2</v>
      </c>
      <c r="S3238" s="49">
        <v>0.11278736</v>
      </c>
      <c r="T3238" s="49" t="s">
        <v>92</v>
      </c>
    </row>
    <row r="3239" spans="1:20" x14ac:dyDescent="0.25">
      <c r="A3239" s="49" t="str">
        <f t="shared" si="50"/>
        <v>41850Other2_5Dually Enrolled</v>
      </c>
      <c r="B3239" s="7">
        <v>41850</v>
      </c>
      <c r="C3239">
        <v>5</v>
      </c>
      <c r="D3239" t="s">
        <v>13</v>
      </c>
      <c r="E3239">
        <v>0.67820809000000004</v>
      </c>
      <c r="F3239">
        <v>0.62577530000000003</v>
      </c>
      <c r="G3239">
        <v>2</v>
      </c>
      <c r="H3239" s="49">
        <v>840.84500000000003</v>
      </c>
      <c r="I3239" s="49">
        <v>8093.259</v>
      </c>
      <c r="J3239">
        <v>72.275540000000007</v>
      </c>
      <c r="M3239">
        <v>3.2123100000000002E-2</v>
      </c>
      <c r="N3239" s="49">
        <v>5.243279E-2</v>
      </c>
      <c r="O3239" s="49">
        <v>1.1315220000000001E-2</v>
      </c>
      <c r="P3239" s="49">
        <v>3.5407550000000003E-2</v>
      </c>
      <c r="Q3239" s="49">
        <v>5.243279E-2</v>
      </c>
      <c r="R3239" s="49">
        <v>6.9458030000000004E-2</v>
      </c>
      <c r="S3239" s="49">
        <v>9.3550359999999999E-2</v>
      </c>
      <c r="T3239" s="49" t="s">
        <v>92</v>
      </c>
    </row>
    <row r="3240" spans="1:20" x14ac:dyDescent="0.25">
      <c r="A3240" s="49" t="str">
        <f t="shared" si="50"/>
        <v>41850Other2_15Dually Enrolled</v>
      </c>
      <c r="B3240" s="7">
        <v>41850</v>
      </c>
      <c r="C3240">
        <v>15</v>
      </c>
      <c r="D3240" t="s">
        <v>13</v>
      </c>
      <c r="E3240">
        <v>1.8606731999999999</v>
      </c>
      <c r="F3240">
        <v>1.9141367</v>
      </c>
      <c r="G3240">
        <v>2</v>
      </c>
      <c r="H3240" s="49">
        <v>840.84500000000003</v>
      </c>
      <c r="I3240" s="49">
        <v>8093.259</v>
      </c>
      <c r="J3240">
        <v>96.267759999999996</v>
      </c>
      <c r="M3240">
        <v>8.6185300000000006E-2</v>
      </c>
      <c r="N3240" s="49">
        <v>-5.3463499999999997E-2</v>
      </c>
      <c r="O3240" s="49">
        <v>-0.16378068000000001</v>
      </c>
      <c r="P3240" s="49">
        <v>-9.9141709999999994E-2</v>
      </c>
      <c r="Q3240" s="49">
        <v>-5.3463499999999997E-2</v>
      </c>
      <c r="R3240" s="49">
        <v>-7.7852900000000003E-3</v>
      </c>
      <c r="S3240" s="49">
        <v>5.6853679999999997E-2</v>
      </c>
      <c r="T3240" s="49" t="s">
        <v>92</v>
      </c>
    </row>
    <row r="3241" spans="1:20" x14ac:dyDescent="0.25">
      <c r="A3241" s="49" t="str">
        <f t="shared" si="50"/>
        <v>41850Other2_16Dually Enrolled</v>
      </c>
      <c r="B3241" s="7">
        <v>41850</v>
      </c>
      <c r="C3241">
        <v>16</v>
      </c>
      <c r="D3241" t="s">
        <v>13</v>
      </c>
      <c r="E3241">
        <v>2.1702601000000001</v>
      </c>
      <c r="F3241">
        <v>2.1278250999999999</v>
      </c>
      <c r="G3241">
        <v>2</v>
      </c>
      <c r="H3241" s="49">
        <v>840.84500000000003</v>
      </c>
      <c r="I3241" s="49">
        <v>8093.259</v>
      </c>
      <c r="J3241">
        <v>98.187730000000002</v>
      </c>
      <c r="M3241">
        <v>9.3059100000000006E-2</v>
      </c>
      <c r="N3241" s="49">
        <v>4.2435E-2</v>
      </c>
      <c r="O3241" s="49">
        <v>-7.6680650000000003E-2</v>
      </c>
      <c r="P3241" s="49">
        <v>-6.8863199999999996E-3</v>
      </c>
      <c r="Q3241" s="49">
        <v>4.2435E-2</v>
      </c>
      <c r="R3241" s="49">
        <v>9.1756320000000002E-2</v>
      </c>
      <c r="S3241" s="49">
        <v>0.16155064999999999</v>
      </c>
      <c r="T3241" s="49" t="s">
        <v>92</v>
      </c>
    </row>
    <row r="3242" spans="1:20" x14ac:dyDescent="0.25">
      <c r="A3242" s="49" t="str">
        <f t="shared" si="50"/>
        <v>41850Other3_24Dually Enrolled</v>
      </c>
      <c r="B3242" s="7">
        <v>41850</v>
      </c>
      <c r="C3242">
        <v>24</v>
      </c>
      <c r="D3242" t="s">
        <v>13</v>
      </c>
      <c r="E3242">
        <v>1.2256336000000001</v>
      </c>
      <c r="F3242">
        <v>1.2873486999999999</v>
      </c>
      <c r="G3242">
        <v>3</v>
      </c>
      <c r="H3242" s="49">
        <v>816.67700000000002</v>
      </c>
      <c r="I3242" s="49">
        <v>8093.259</v>
      </c>
      <c r="J3242">
        <v>79.135840000000002</v>
      </c>
      <c r="M3242">
        <v>6.2456200000000003E-2</v>
      </c>
      <c r="N3242" s="49">
        <v>-6.1715100000000002E-2</v>
      </c>
      <c r="O3242" s="49">
        <v>-0.14165904000000001</v>
      </c>
      <c r="P3242" s="49">
        <v>-9.4816890000000001E-2</v>
      </c>
      <c r="Q3242" s="49">
        <v>-6.1715100000000002E-2</v>
      </c>
      <c r="R3242" s="49">
        <v>-2.8613309999999999E-2</v>
      </c>
      <c r="S3242" s="49">
        <v>1.822884E-2</v>
      </c>
      <c r="T3242" s="49" t="s">
        <v>92</v>
      </c>
    </row>
    <row r="3243" spans="1:20" x14ac:dyDescent="0.25">
      <c r="A3243" s="49" t="str">
        <f t="shared" si="50"/>
        <v>41850Other3_16Dually Enrolled</v>
      </c>
      <c r="B3243" s="7">
        <v>41850</v>
      </c>
      <c r="C3243">
        <v>16</v>
      </c>
      <c r="D3243" t="s">
        <v>13</v>
      </c>
      <c r="E3243">
        <v>2.1702601000000001</v>
      </c>
      <c r="F3243">
        <v>2.2184803999999998</v>
      </c>
      <c r="G3243">
        <v>3</v>
      </c>
      <c r="H3243" s="49">
        <v>816.67700000000002</v>
      </c>
      <c r="I3243" s="49">
        <v>8093.259</v>
      </c>
      <c r="J3243">
        <v>98.187730000000002</v>
      </c>
      <c r="M3243">
        <v>9.4490199999999996E-2</v>
      </c>
      <c r="N3243" s="49">
        <v>-4.8220300000000001E-2</v>
      </c>
      <c r="O3243" s="49">
        <v>-0.16916776</v>
      </c>
      <c r="P3243" s="49">
        <v>-9.8300109999999996E-2</v>
      </c>
      <c r="Q3243" s="49">
        <v>-4.8220300000000001E-2</v>
      </c>
      <c r="R3243" s="49">
        <v>1.85951E-3</v>
      </c>
      <c r="S3243" s="49">
        <v>7.2727159999999999E-2</v>
      </c>
      <c r="T3243" s="49" t="s">
        <v>92</v>
      </c>
    </row>
    <row r="3244" spans="1:20" x14ac:dyDescent="0.25">
      <c r="A3244" s="49" t="str">
        <f t="shared" si="50"/>
        <v>41850Other3_15Dually Enrolled</v>
      </c>
      <c r="B3244" s="7">
        <v>41850</v>
      </c>
      <c r="C3244">
        <v>15</v>
      </c>
      <c r="D3244" t="s">
        <v>13</v>
      </c>
      <c r="E3244">
        <v>1.8606731999999999</v>
      </c>
      <c r="F3244">
        <v>2.0115625000000001</v>
      </c>
      <c r="G3244">
        <v>3</v>
      </c>
      <c r="H3244" s="49">
        <v>816.67700000000002</v>
      </c>
      <c r="I3244" s="49">
        <v>8093.259</v>
      </c>
      <c r="J3244">
        <v>96.267759999999996</v>
      </c>
      <c r="M3244">
        <v>8.8225700000000004E-2</v>
      </c>
      <c r="N3244" s="49">
        <v>-0.1508893</v>
      </c>
      <c r="O3244" s="49">
        <v>-0.2638182</v>
      </c>
      <c r="P3244" s="49">
        <v>-0.19764892000000001</v>
      </c>
      <c r="Q3244" s="49">
        <v>-0.1508893</v>
      </c>
      <c r="R3244" s="49">
        <v>-0.10412968</v>
      </c>
      <c r="S3244" s="49">
        <v>-3.7960399999999998E-2</v>
      </c>
      <c r="T3244" s="49" t="s">
        <v>92</v>
      </c>
    </row>
    <row r="3245" spans="1:20" x14ac:dyDescent="0.25">
      <c r="A3245" s="49" t="str">
        <f t="shared" si="50"/>
        <v>41850Other3_20Dually Enrolled</v>
      </c>
      <c r="B3245" s="7">
        <v>41850</v>
      </c>
      <c r="C3245">
        <v>20</v>
      </c>
      <c r="D3245" t="s">
        <v>13</v>
      </c>
      <c r="E3245">
        <v>2.3764816</v>
      </c>
      <c r="F3245">
        <v>2.5427143000000001</v>
      </c>
      <c r="G3245">
        <v>3</v>
      </c>
      <c r="H3245" s="49">
        <v>816.67700000000002</v>
      </c>
      <c r="I3245" s="49">
        <v>8093.259</v>
      </c>
      <c r="J3245">
        <v>94.350629999999995</v>
      </c>
      <c r="M3245">
        <v>9.1278799999999993E-2</v>
      </c>
      <c r="N3245" s="49">
        <v>-0.16623270000000001</v>
      </c>
      <c r="O3245" s="49">
        <v>-0.28306956</v>
      </c>
      <c r="P3245" s="49">
        <v>-0.21461046</v>
      </c>
      <c r="Q3245" s="49">
        <v>-0.16623270000000001</v>
      </c>
      <c r="R3245" s="49">
        <v>-0.11785494000000001</v>
      </c>
      <c r="S3245" s="49">
        <v>-4.9395840000000003E-2</v>
      </c>
      <c r="T3245" s="49" t="s">
        <v>92</v>
      </c>
    </row>
    <row r="3246" spans="1:20" x14ac:dyDescent="0.25">
      <c r="A3246" s="49" t="str">
        <f t="shared" si="50"/>
        <v>41850Other3_21Dually Enrolled</v>
      </c>
      <c r="B3246" s="7">
        <v>41850</v>
      </c>
      <c r="C3246">
        <v>21</v>
      </c>
      <c r="D3246" t="s">
        <v>13</v>
      </c>
      <c r="E3246">
        <v>2.2153790999999998</v>
      </c>
      <c r="F3246">
        <v>2.3157538</v>
      </c>
      <c r="G3246">
        <v>3</v>
      </c>
      <c r="H3246" s="49">
        <v>816.67700000000002</v>
      </c>
      <c r="I3246" s="49">
        <v>8093.259</v>
      </c>
      <c r="J3246">
        <v>90.180760000000006</v>
      </c>
      <c r="M3246">
        <v>8.7538699999999997E-2</v>
      </c>
      <c r="N3246" s="49">
        <v>-0.1003747</v>
      </c>
      <c r="O3246" s="49">
        <v>-0.21242423999999999</v>
      </c>
      <c r="P3246" s="49">
        <v>-0.14677021000000001</v>
      </c>
      <c r="Q3246" s="49">
        <v>-0.1003747</v>
      </c>
      <c r="R3246" s="49">
        <v>-5.3979190000000003E-2</v>
      </c>
      <c r="S3246" s="49">
        <v>1.1674840000000001E-2</v>
      </c>
      <c r="T3246" s="49" t="s">
        <v>92</v>
      </c>
    </row>
    <row r="3247" spans="1:20" x14ac:dyDescent="0.25">
      <c r="A3247" s="49" t="str">
        <f t="shared" si="50"/>
        <v>41850Other3_7Dually Enrolled</v>
      </c>
      <c r="B3247" s="7">
        <v>41850</v>
      </c>
      <c r="C3247">
        <v>7</v>
      </c>
      <c r="D3247" t="s">
        <v>13</v>
      </c>
      <c r="E3247">
        <v>0.75391408999999998</v>
      </c>
      <c r="F3247">
        <v>0.78491681999999996</v>
      </c>
      <c r="G3247">
        <v>3</v>
      </c>
      <c r="H3247" s="49">
        <v>816.67700000000002</v>
      </c>
      <c r="I3247" s="49">
        <v>8093.259</v>
      </c>
      <c r="J3247">
        <v>70.716419999999999</v>
      </c>
      <c r="M3247">
        <v>3.6816399999999999E-2</v>
      </c>
      <c r="N3247" s="49">
        <v>-3.1002729999999999E-2</v>
      </c>
      <c r="O3247" s="49">
        <v>-7.8127719999999998E-2</v>
      </c>
      <c r="P3247" s="49">
        <v>-5.0515419999999998E-2</v>
      </c>
      <c r="Q3247" s="49">
        <v>-3.1002729999999999E-2</v>
      </c>
      <c r="R3247" s="49">
        <v>-1.149004E-2</v>
      </c>
      <c r="S3247" s="49">
        <v>1.6122259999999999E-2</v>
      </c>
      <c r="T3247" s="49" t="s">
        <v>92</v>
      </c>
    </row>
    <row r="3248" spans="1:20" x14ac:dyDescent="0.25">
      <c r="A3248" s="49" t="str">
        <f t="shared" si="50"/>
        <v>41850Other3_23Dually Enrolled</v>
      </c>
      <c r="B3248" s="7">
        <v>41850</v>
      </c>
      <c r="C3248">
        <v>23</v>
      </c>
      <c r="D3248" t="s">
        <v>13</v>
      </c>
      <c r="E3248">
        <v>1.5694813000000001</v>
      </c>
      <c r="F3248">
        <v>1.5764587000000001</v>
      </c>
      <c r="G3248">
        <v>3</v>
      </c>
      <c r="H3248" s="49">
        <v>816.67700000000002</v>
      </c>
      <c r="I3248" s="49">
        <v>8093.259</v>
      </c>
      <c r="J3248">
        <v>82.377560000000003</v>
      </c>
      <c r="M3248">
        <v>7.1912100000000007E-2</v>
      </c>
      <c r="N3248" s="49">
        <v>-6.9773999999999999E-3</v>
      </c>
      <c r="O3248" s="49">
        <v>-9.9024890000000004E-2</v>
      </c>
      <c r="P3248" s="49">
        <v>-4.5090810000000002E-2</v>
      </c>
      <c r="Q3248" s="49">
        <v>-6.9773999999999999E-3</v>
      </c>
      <c r="R3248" s="49">
        <v>3.1136009999999999E-2</v>
      </c>
      <c r="S3248" s="49">
        <v>8.5070090000000001E-2</v>
      </c>
      <c r="T3248" s="49" t="s">
        <v>92</v>
      </c>
    </row>
    <row r="3249" spans="1:20" x14ac:dyDescent="0.25">
      <c r="A3249" s="49" t="str">
        <f t="shared" si="50"/>
        <v>41850Other3_10Dually Enrolled</v>
      </c>
      <c r="B3249" s="7">
        <v>41850</v>
      </c>
      <c r="C3249">
        <v>10</v>
      </c>
      <c r="D3249" t="s">
        <v>13</v>
      </c>
      <c r="E3249">
        <v>0.94692399000000005</v>
      </c>
      <c r="F3249">
        <v>0.94915987000000002</v>
      </c>
      <c r="G3249">
        <v>3</v>
      </c>
      <c r="H3249" s="49">
        <v>816.67700000000002</v>
      </c>
      <c r="I3249" s="49">
        <v>8093.259</v>
      </c>
      <c r="J3249">
        <v>79.521169999999998</v>
      </c>
      <c r="M3249">
        <v>4.8718999999999998E-2</v>
      </c>
      <c r="N3249" s="49">
        <v>-2.23588E-3</v>
      </c>
      <c r="O3249" s="49">
        <v>-6.4596200000000006E-2</v>
      </c>
      <c r="P3249" s="49">
        <v>-2.8056950000000001E-2</v>
      </c>
      <c r="Q3249" s="49">
        <v>-2.23588E-3</v>
      </c>
      <c r="R3249" s="49">
        <v>2.3585189999999999E-2</v>
      </c>
      <c r="S3249" s="49">
        <v>6.0124440000000001E-2</v>
      </c>
      <c r="T3249" s="49" t="s">
        <v>92</v>
      </c>
    </row>
    <row r="3250" spans="1:20" x14ac:dyDescent="0.25">
      <c r="A3250" s="49" t="str">
        <f t="shared" si="50"/>
        <v>41850Other3_17Dually Enrolled</v>
      </c>
      <c r="B3250" s="7">
        <v>41850</v>
      </c>
      <c r="C3250">
        <v>17</v>
      </c>
      <c r="D3250" t="s">
        <v>13</v>
      </c>
      <c r="E3250">
        <v>2.3712916000000002</v>
      </c>
      <c r="F3250">
        <v>2.4300747</v>
      </c>
      <c r="G3250">
        <v>3</v>
      </c>
      <c r="H3250" s="49">
        <v>816.67700000000002</v>
      </c>
      <c r="I3250" s="49">
        <v>8093.259</v>
      </c>
      <c r="J3250">
        <v>99.386960000000002</v>
      </c>
      <c r="M3250">
        <v>9.9381999999999998E-2</v>
      </c>
      <c r="N3250" s="49">
        <v>-5.8783099999999998E-2</v>
      </c>
      <c r="O3250" s="49">
        <v>-0.18599205999999999</v>
      </c>
      <c r="P3250" s="49">
        <v>-0.11145556</v>
      </c>
      <c r="Q3250" s="49">
        <v>-5.8783099999999998E-2</v>
      </c>
      <c r="R3250" s="49">
        <v>-6.1106399999999996E-3</v>
      </c>
      <c r="S3250" s="49">
        <v>6.8425860000000005E-2</v>
      </c>
      <c r="T3250" s="49" t="s">
        <v>92</v>
      </c>
    </row>
    <row r="3251" spans="1:20" x14ac:dyDescent="0.25">
      <c r="A3251" s="49" t="str">
        <f t="shared" si="50"/>
        <v>41850Other3_22Dually Enrolled</v>
      </c>
      <c r="B3251" s="7">
        <v>41850</v>
      </c>
      <c r="C3251">
        <v>22</v>
      </c>
      <c r="D3251" t="s">
        <v>13</v>
      </c>
      <c r="E3251">
        <v>2.0352275</v>
      </c>
      <c r="F3251">
        <v>2.0172669999999999</v>
      </c>
      <c r="G3251">
        <v>3</v>
      </c>
      <c r="H3251" s="49">
        <v>816.67700000000002</v>
      </c>
      <c r="I3251" s="49">
        <v>8093.259</v>
      </c>
      <c r="J3251">
        <v>86.414420000000007</v>
      </c>
      <c r="M3251">
        <v>8.4453600000000004E-2</v>
      </c>
      <c r="N3251" s="49">
        <v>1.7960500000000001E-2</v>
      </c>
      <c r="O3251" s="49">
        <v>-9.0140109999999996E-2</v>
      </c>
      <c r="P3251" s="49">
        <v>-2.679991E-2</v>
      </c>
      <c r="Q3251" s="49">
        <v>1.7960500000000001E-2</v>
      </c>
      <c r="R3251" s="49">
        <v>6.2720910000000005E-2</v>
      </c>
      <c r="S3251" s="49">
        <v>0.12606111</v>
      </c>
      <c r="T3251" s="49" t="s">
        <v>92</v>
      </c>
    </row>
    <row r="3252" spans="1:20" x14ac:dyDescent="0.25">
      <c r="A3252" s="49" t="str">
        <f t="shared" si="50"/>
        <v>41850Other3_5Dually Enrolled</v>
      </c>
      <c r="B3252" s="7">
        <v>41850</v>
      </c>
      <c r="C3252">
        <v>5</v>
      </c>
      <c r="D3252" t="s">
        <v>13</v>
      </c>
      <c r="E3252">
        <v>0.67820809000000004</v>
      </c>
      <c r="F3252">
        <v>0.67573854</v>
      </c>
      <c r="G3252">
        <v>3</v>
      </c>
      <c r="H3252" s="49">
        <v>816.67700000000002</v>
      </c>
      <c r="I3252" s="49">
        <v>8093.259</v>
      </c>
      <c r="J3252">
        <v>72.275540000000007</v>
      </c>
      <c r="M3252">
        <v>3.4093499999999999E-2</v>
      </c>
      <c r="N3252" s="49">
        <v>2.46955E-3</v>
      </c>
      <c r="O3252" s="49">
        <v>-4.1170129999999999E-2</v>
      </c>
      <c r="P3252" s="49">
        <v>-1.5599999999999999E-2</v>
      </c>
      <c r="Q3252" s="49">
        <v>2.46955E-3</v>
      </c>
      <c r="R3252" s="49">
        <v>2.0539109999999999E-2</v>
      </c>
      <c r="S3252" s="49">
        <v>4.6109230000000001E-2</v>
      </c>
      <c r="T3252" s="49" t="s">
        <v>92</v>
      </c>
    </row>
    <row r="3253" spans="1:20" x14ac:dyDescent="0.25">
      <c r="A3253" s="49" t="str">
        <f t="shared" si="50"/>
        <v>41850Other3_12Dually Enrolled</v>
      </c>
      <c r="B3253" s="7">
        <v>41850</v>
      </c>
      <c r="C3253">
        <v>12</v>
      </c>
      <c r="D3253" t="s">
        <v>13</v>
      </c>
      <c r="E3253">
        <v>1.2436015</v>
      </c>
      <c r="F3253">
        <v>1.2280778999999999</v>
      </c>
      <c r="G3253">
        <v>3</v>
      </c>
      <c r="H3253" s="49">
        <v>816.67700000000002</v>
      </c>
      <c r="I3253" s="49">
        <v>8093.259</v>
      </c>
      <c r="J3253">
        <v>87.33784</v>
      </c>
      <c r="M3253">
        <v>6.3627199999999995E-2</v>
      </c>
      <c r="N3253" s="49">
        <v>1.55236E-2</v>
      </c>
      <c r="O3253" s="49">
        <v>-6.5919220000000001E-2</v>
      </c>
      <c r="P3253" s="49">
        <v>-1.8198820000000001E-2</v>
      </c>
      <c r="Q3253" s="49">
        <v>1.55236E-2</v>
      </c>
      <c r="R3253" s="49">
        <v>4.9246020000000001E-2</v>
      </c>
      <c r="S3253" s="49">
        <v>9.6966419999999998E-2</v>
      </c>
      <c r="T3253" s="49" t="s">
        <v>92</v>
      </c>
    </row>
    <row r="3254" spans="1:20" x14ac:dyDescent="0.25">
      <c r="A3254" s="49" t="str">
        <f t="shared" si="50"/>
        <v>41850Other3_8Dually Enrolled</v>
      </c>
      <c r="B3254" s="7">
        <v>41850</v>
      </c>
      <c r="C3254">
        <v>8</v>
      </c>
      <c r="D3254" t="s">
        <v>13</v>
      </c>
      <c r="E3254">
        <v>0.81926986999999996</v>
      </c>
      <c r="F3254">
        <v>0.83366437000000004</v>
      </c>
      <c r="G3254">
        <v>3</v>
      </c>
      <c r="H3254" s="49">
        <v>816.67700000000002</v>
      </c>
      <c r="I3254" s="49">
        <v>8093.259</v>
      </c>
      <c r="J3254">
        <v>72.739069999999998</v>
      </c>
      <c r="M3254">
        <v>4.0587600000000001E-2</v>
      </c>
      <c r="N3254" s="49">
        <v>-1.4394499999999999E-2</v>
      </c>
      <c r="O3254" s="49">
        <v>-6.6346630000000004E-2</v>
      </c>
      <c r="P3254" s="49">
        <v>-3.5905930000000003E-2</v>
      </c>
      <c r="Q3254" s="49">
        <v>-1.4394499999999999E-2</v>
      </c>
      <c r="R3254" s="49">
        <v>7.1169299999999996E-3</v>
      </c>
      <c r="S3254" s="49">
        <v>3.7557630000000002E-2</v>
      </c>
      <c r="T3254" s="49" t="s">
        <v>92</v>
      </c>
    </row>
    <row r="3255" spans="1:20" x14ac:dyDescent="0.25">
      <c r="A3255" s="49" t="str">
        <f t="shared" si="50"/>
        <v>41850Other3_14Dually Enrolled</v>
      </c>
      <c r="B3255" s="7">
        <v>41850</v>
      </c>
      <c r="C3255">
        <v>14</v>
      </c>
      <c r="D3255" t="s">
        <v>13</v>
      </c>
      <c r="E3255">
        <v>1.7562989</v>
      </c>
      <c r="F3255">
        <v>1.9202826</v>
      </c>
      <c r="G3255">
        <v>3</v>
      </c>
      <c r="H3255" s="49">
        <v>816.67700000000002</v>
      </c>
      <c r="I3255" s="49">
        <v>8093.259</v>
      </c>
      <c r="J3255">
        <v>94.065349999999995</v>
      </c>
      <c r="M3255">
        <v>8.7844800000000001E-2</v>
      </c>
      <c r="N3255" s="49">
        <v>-0.16398370000000001</v>
      </c>
      <c r="O3255" s="49">
        <v>-0.27642504000000001</v>
      </c>
      <c r="P3255" s="49">
        <v>-0.21054144</v>
      </c>
      <c r="Q3255" s="49">
        <v>-0.16398370000000001</v>
      </c>
      <c r="R3255" s="49">
        <v>-0.11742596</v>
      </c>
      <c r="S3255" s="49">
        <v>-5.1542360000000002E-2</v>
      </c>
      <c r="T3255" s="49" t="s">
        <v>92</v>
      </c>
    </row>
    <row r="3256" spans="1:20" x14ac:dyDescent="0.25">
      <c r="A3256" s="49" t="str">
        <f t="shared" si="50"/>
        <v>41850Other3_2Dually Enrolled</v>
      </c>
      <c r="B3256" s="7">
        <v>41850</v>
      </c>
      <c r="C3256">
        <v>2</v>
      </c>
      <c r="D3256" t="s">
        <v>13</v>
      </c>
      <c r="E3256">
        <v>0.82988256999999999</v>
      </c>
      <c r="F3256">
        <v>0.82643907000000005</v>
      </c>
      <c r="G3256">
        <v>3</v>
      </c>
      <c r="H3256" s="49">
        <v>816.67700000000002</v>
      </c>
      <c r="I3256" s="49">
        <v>8093.259</v>
      </c>
      <c r="J3256">
        <v>76.289540000000002</v>
      </c>
      <c r="M3256">
        <v>4.0939099999999999E-2</v>
      </c>
      <c r="N3256" s="49">
        <v>3.4434999999999999E-3</v>
      </c>
      <c r="O3256" s="49">
        <v>-4.8958550000000003E-2</v>
      </c>
      <c r="P3256" s="49">
        <v>-1.8254220000000002E-2</v>
      </c>
      <c r="Q3256" s="49">
        <v>3.4434999999999999E-3</v>
      </c>
      <c r="R3256" s="49">
        <v>2.5141219999999999E-2</v>
      </c>
      <c r="S3256" s="49">
        <v>5.5845550000000001E-2</v>
      </c>
      <c r="T3256" s="49" t="s">
        <v>92</v>
      </c>
    </row>
    <row r="3257" spans="1:20" x14ac:dyDescent="0.25">
      <c r="A3257" s="49" t="str">
        <f t="shared" si="50"/>
        <v>41850Other3_11Dually Enrolled</v>
      </c>
      <c r="B3257" s="7">
        <v>41850</v>
      </c>
      <c r="C3257">
        <v>11</v>
      </c>
      <c r="D3257" t="s">
        <v>13</v>
      </c>
      <c r="E3257">
        <v>1.0567731</v>
      </c>
      <c r="F3257">
        <v>1.1074672999999999</v>
      </c>
      <c r="G3257">
        <v>3</v>
      </c>
      <c r="H3257" s="49">
        <v>816.67700000000002</v>
      </c>
      <c r="I3257" s="49">
        <v>8093.259</v>
      </c>
      <c r="J3257">
        <v>83.964209999999994</v>
      </c>
      <c r="M3257">
        <v>5.7259900000000002E-2</v>
      </c>
      <c r="N3257" s="49">
        <v>-5.0694200000000002E-2</v>
      </c>
      <c r="O3257" s="49">
        <v>-0.12398687</v>
      </c>
      <c r="P3257" s="49">
        <v>-8.1041950000000001E-2</v>
      </c>
      <c r="Q3257" s="49">
        <v>-5.0694200000000002E-2</v>
      </c>
      <c r="R3257" s="49">
        <v>-2.0346449999999999E-2</v>
      </c>
      <c r="S3257" s="49">
        <v>2.2598469999999999E-2</v>
      </c>
      <c r="T3257" s="49" t="s">
        <v>92</v>
      </c>
    </row>
    <row r="3258" spans="1:20" x14ac:dyDescent="0.25">
      <c r="A3258" s="49" t="str">
        <f t="shared" si="50"/>
        <v>41850Other3_13Dually Enrolled</v>
      </c>
      <c r="B3258" s="7">
        <v>41850</v>
      </c>
      <c r="C3258">
        <v>13</v>
      </c>
      <c r="D3258" t="s">
        <v>13</v>
      </c>
      <c r="E3258">
        <v>1.4708118999999999</v>
      </c>
      <c r="F3258">
        <v>1.3768134999999999</v>
      </c>
      <c r="G3258">
        <v>3</v>
      </c>
      <c r="H3258" s="49">
        <v>816.67700000000002</v>
      </c>
      <c r="I3258" s="49">
        <v>8093.259</v>
      </c>
      <c r="J3258">
        <v>91.107150000000004</v>
      </c>
      <c r="M3258">
        <v>6.9192299999999998E-2</v>
      </c>
      <c r="N3258" s="49">
        <v>9.3998399999999996E-2</v>
      </c>
      <c r="O3258" s="49">
        <v>5.4322600000000004E-3</v>
      </c>
      <c r="P3258" s="49">
        <v>5.7326479999999999E-2</v>
      </c>
      <c r="Q3258" s="49">
        <v>9.3998399999999996E-2</v>
      </c>
      <c r="R3258" s="49">
        <v>0.13067032000000001</v>
      </c>
      <c r="S3258" s="49">
        <v>0.18256454</v>
      </c>
      <c r="T3258" s="49" t="s">
        <v>92</v>
      </c>
    </row>
    <row r="3259" spans="1:20" x14ac:dyDescent="0.25">
      <c r="A3259" s="49" t="str">
        <f t="shared" si="50"/>
        <v>41850Other3_1Dually Enrolled</v>
      </c>
      <c r="B3259" s="7">
        <v>41850</v>
      </c>
      <c r="C3259">
        <v>1</v>
      </c>
      <c r="D3259" t="s">
        <v>13</v>
      </c>
      <c r="E3259">
        <v>0.97037503999999997</v>
      </c>
      <c r="F3259">
        <v>0.97585774999999997</v>
      </c>
      <c r="G3259">
        <v>3</v>
      </c>
      <c r="H3259" s="49">
        <v>816.67700000000002</v>
      </c>
      <c r="I3259" s="49">
        <v>8093.259</v>
      </c>
      <c r="J3259">
        <v>78.108509999999995</v>
      </c>
      <c r="M3259">
        <v>4.9149100000000001E-2</v>
      </c>
      <c r="N3259" s="49">
        <v>-5.48271E-3</v>
      </c>
      <c r="O3259" s="49">
        <v>-6.8393560000000006E-2</v>
      </c>
      <c r="P3259" s="49">
        <v>-3.1531730000000001E-2</v>
      </c>
      <c r="Q3259" s="49">
        <v>-5.48271E-3</v>
      </c>
      <c r="R3259" s="49">
        <v>2.0566310000000001E-2</v>
      </c>
      <c r="S3259" s="49">
        <v>5.7428140000000003E-2</v>
      </c>
      <c r="T3259" s="49" t="s">
        <v>92</v>
      </c>
    </row>
    <row r="3260" spans="1:20" x14ac:dyDescent="0.25">
      <c r="A3260" s="49" t="str">
        <f t="shared" si="50"/>
        <v>41850Other3_4Dually Enrolled</v>
      </c>
      <c r="B3260" s="7">
        <v>41850</v>
      </c>
      <c r="C3260">
        <v>4</v>
      </c>
      <c r="D3260" t="s">
        <v>13</v>
      </c>
      <c r="E3260">
        <v>0.67045173999999996</v>
      </c>
      <c r="F3260">
        <v>0.69499085999999999</v>
      </c>
      <c r="G3260">
        <v>3</v>
      </c>
      <c r="H3260" s="49">
        <v>816.67700000000002</v>
      </c>
      <c r="I3260" s="49">
        <v>8093.259</v>
      </c>
      <c r="J3260">
        <v>73.770129999999995</v>
      </c>
      <c r="M3260">
        <v>3.4217200000000003E-2</v>
      </c>
      <c r="N3260" s="49">
        <v>-2.4539120000000001E-2</v>
      </c>
      <c r="O3260" s="49">
        <v>-6.8337140000000005E-2</v>
      </c>
      <c r="P3260" s="49">
        <v>-4.2674240000000002E-2</v>
      </c>
      <c r="Q3260" s="49">
        <v>-2.4539120000000001E-2</v>
      </c>
      <c r="R3260" s="49">
        <v>-6.404E-3</v>
      </c>
      <c r="S3260" s="49">
        <v>1.9258899999999999E-2</v>
      </c>
      <c r="T3260" s="49" t="s">
        <v>92</v>
      </c>
    </row>
    <row r="3261" spans="1:20" x14ac:dyDescent="0.25">
      <c r="A3261" s="49" t="str">
        <f t="shared" si="50"/>
        <v>41850Other3_18Dually Enrolled</v>
      </c>
      <c r="B3261" s="7">
        <v>41850</v>
      </c>
      <c r="C3261">
        <v>18</v>
      </c>
      <c r="D3261" t="s">
        <v>13</v>
      </c>
      <c r="E3261">
        <v>2.5268060000000001</v>
      </c>
      <c r="F3261">
        <v>2.5885052000000002</v>
      </c>
      <c r="G3261">
        <v>3</v>
      </c>
      <c r="H3261" s="49">
        <v>816.67700000000002</v>
      </c>
      <c r="I3261" s="49">
        <v>8093.259</v>
      </c>
      <c r="J3261">
        <v>98.949200000000005</v>
      </c>
      <c r="M3261">
        <v>0.10079689999999999</v>
      </c>
      <c r="N3261" s="49">
        <v>-6.1699200000000003E-2</v>
      </c>
      <c r="O3261" s="49">
        <v>-0.19071922999999999</v>
      </c>
      <c r="P3261" s="49">
        <v>-0.11512156</v>
      </c>
      <c r="Q3261" s="49">
        <v>-6.1699200000000003E-2</v>
      </c>
      <c r="R3261" s="49">
        <v>-8.2768400000000006E-3</v>
      </c>
      <c r="S3261" s="49">
        <v>6.7320829999999998E-2</v>
      </c>
      <c r="T3261" s="49" t="s">
        <v>92</v>
      </c>
    </row>
    <row r="3262" spans="1:20" x14ac:dyDescent="0.25">
      <c r="A3262" s="49" t="str">
        <f t="shared" si="50"/>
        <v>41850Other3_9Dually Enrolled</v>
      </c>
      <c r="B3262" s="7">
        <v>41850</v>
      </c>
      <c r="C3262">
        <v>9</v>
      </c>
      <c r="D3262" t="s">
        <v>13</v>
      </c>
      <c r="E3262">
        <v>0.86227476000000003</v>
      </c>
      <c r="F3262">
        <v>0.8579196</v>
      </c>
      <c r="G3262">
        <v>3</v>
      </c>
      <c r="H3262" s="49">
        <v>816.67700000000002</v>
      </c>
      <c r="I3262" s="49">
        <v>8093.259</v>
      </c>
      <c r="J3262">
        <v>75.6096</v>
      </c>
      <c r="M3262">
        <v>4.2370600000000001E-2</v>
      </c>
      <c r="N3262" s="49">
        <v>4.3551600000000003E-3</v>
      </c>
      <c r="O3262" s="49">
        <v>-4.987921E-2</v>
      </c>
      <c r="P3262" s="49">
        <v>-1.8101260000000001E-2</v>
      </c>
      <c r="Q3262" s="49">
        <v>4.3551600000000003E-3</v>
      </c>
      <c r="R3262" s="49">
        <v>2.6811580000000002E-2</v>
      </c>
      <c r="S3262" s="49">
        <v>5.8589530000000001E-2</v>
      </c>
      <c r="T3262" s="49" t="s">
        <v>92</v>
      </c>
    </row>
    <row r="3263" spans="1:20" x14ac:dyDescent="0.25">
      <c r="A3263" s="49" t="str">
        <f t="shared" si="50"/>
        <v>41850Other3_19Dually Enrolled</v>
      </c>
      <c r="B3263" s="7">
        <v>41850</v>
      </c>
      <c r="C3263">
        <v>19</v>
      </c>
      <c r="D3263" t="s">
        <v>13</v>
      </c>
      <c r="E3263">
        <v>2.4385905000000001</v>
      </c>
      <c r="F3263">
        <v>2.6095763000000001</v>
      </c>
      <c r="G3263">
        <v>3</v>
      </c>
      <c r="H3263" s="49">
        <v>816.67700000000002</v>
      </c>
      <c r="I3263" s="49">
        <v>8093.259</v>
      </c>
      <c r="J3263">
        <v>97.693680000000001</v>
      </c>
      <c r="M3263">
        <v>9.5647200000000002E-2</v>
      </c>
      <c r="N3263" s="49">
        <v>-0.17098579999999999</v>
      </c>
      <c r="O3263" s="49">
        <v>-0.29341422</v>
      </c>
      <c r="P3263" s="49">
        <v>-0.22167882</v>
      </c>
      <c r="Q3263" s="49">
        <v>-0.17098579999999999</v>
      </c>
      <c r="R3263" s="49">
        <v>-0.12029278</v>
      </c>
      <c r="S3263" s="49">
        <v>-4.8557379999999997E-2</v>
      </c>
      <c r="T3263" s="49" t="s">
        <v>92</v>
      </c>
    </row>
    <row r="3264" spans="1:20" x14ac:dyDescent="0.25">
      <c r="A3264" s="49" t="str">
        <f t="shared" si="50"/>
        <v>41850Other3_6Dually Enrolled</v>
      </c>
      <c r="B3264" s="7">
        <v>41850</v>
      </c>
      <c r="C3264">
        <v>6</v>
      </c>
      <c r="D3264" t="s">
        <v>13</v>
      </c>
      <c r="E3264">
        <v>0.67716513</v>
      </c>
      <c r="F3264">
        <v>0.68843469999999996</v>
      </c>
      <c r="G3264">
        <v>3</v>
      </c>
      <c r="H3264" s="49">
        <v>816.67700000000002</v>
      </c>
      <c r="I3264" s="49">
        <v>8093.259</v>
      </c>
      <c r="J3264">
        <v>71.199029999999993</v>
      </c>
      <c r="M3264">
        <v>3.3204900000000002E-2</v>
      </c>
      <c r="N3264" s="49">
        <v>-1.126957E-2</v>
      </c>
      <c r="O3264" s="49">
        <v>-5.3771840000000001E-2</v>
      </c>
      <c r="P3264" s="49">
        <v>-2.8868169999999999E-2</v>
      </c>
      <c r="Q3264" s="49">
        <v>-1.126957E-2</v>
      </c>
      <c r="R3264" s="49">
        <v>6.3290300000000002E-3</v>
      </c>
      <c r="S3264" s="49">
        <v>3.1232699999999999E-2</v>
      </c>
      <c r="T3264" s="49" t="s">
        <v>92</v>
      </c>
    </row>
    <row r="3265" spans="1:20" x14ac:dyDescent="0.25">
      <c r="A3265" s="49" t="str">
        <f t="shared" si="50"/>
        <v>41850Other3_3Dually Enrolled</v>
      </c>
      <c r="B3265" s="7">
        <v>41850</v>
      </c>
      <c r="C3265">
        <v>3</v>
      </c>
      <c r="D3265" t="s">
        <v>13</v>
      </c>
      <c r="E3265">
        <v>0.72937392000000001</v>
      </c>
      <c r="F3265">
        <v>0.73613086000000005</v>
      </c>
      <c r="G3265">
        <v>3</v>
      </c>
      <c r="H3265" s="49">
        <v>816.67700000000002</v>
      </c>
      <c r="I3265" s="49">
        <v>8093.259</v>
      </c>
      <c r="J3265">
        <v>74.879990000000006</v>
      </c>
      <c r="M3265">
        <v>3.6189399999999997E-2</v>
      </c>
      <c r="N3265" s="49">
        <v>-6.7569400000000003E-3</v>
      </c>
      <c r="O3265" s="49">
        <v>-5.3079370000000001E-2</v>
      </c>
      <c r="P3265" s="49">
        <v>-2.593732E-2</v>
      </c>
      <c r="Q3265" s="49">
        <v>-6.7569400000000003E-3</v>
      </c>
      <c r="R3265" s="49">
        <v>1.2423439999999999E-2</v>
      </c>
      <c r="S3265" s="49">
        <v>3.9565490000000002E-2</v>
      </c>
      <c r="T3265" s="49" t="s">
        <v>92</v>
      </c>
    </row>
    <row r="3266" spans="1:20" x14ac:dyDescent="0.25">
      <c r="A3266" s="49" t="str">
        <f t="shared" si="50"/>
        <v>41850Other4_7Dually Enrolled</v>
      </c>
      <c r="B3266" s="7">
        <v>41850</v>
      </c>
      <c r="C3266">
        <v>7</v>
      </c>
      <c r="D3266" t="s">
        <v>13</v>
      </c>
      <c r="E3266">
        <v>0.75391408999999998</v>
      </c>
      <c r="F3266">
        <v>0.77671769000000002</v>
      </c>
      <c r="G3266">
        <v>4</v>
      </c>
      <c r="H3266" s="49">
        <v>814.66300000000001</v>
      </c>
      <c r="I3266" s="49">
        <v>8093.259</v>
      </c>
      <c r="J3266">
        <v>70.716419999999999</v>
      </c>
      <c r="M3266">
        <v>3.69506E-2</v>
      </c>
      <c r="N3266" s="49">
        <v>-2.28036E-2</v>
      </c>
      <c r="O3266" s="49">
        <v>-7.0100369999999995E-2</v>
      </c>
      <c r="P3266" s="49">
        <v>-4.2387420000000002E-2</v>
      </c>
      <c r="Q3266" s="49">
        <v>-2.28036E-2</v>
      </c>
      <c r="R3266" s="49">
        <v>-3.2197800000000002E-3</v>
      </c>
      <c r="S3266" s="49">
        <v>2.4493170000000002E-2</v>
      </c>
      <c r="T3266" s="49" t="s">
        <v>92</v>
      </c>
    </row>
    <row r="3267" spans="1:20" x14ac:dyDescent="0.25">
      <c r="A3267" s="49" t="str">
        <f t="shared" ref="A3267:A3330" si="51">CONCATENATE(B3267,D3267,G3267,"_",C3267,T3267)</f>
        <v>41850Other4_1Dually Enrolled</v>
      </c>
      <c r="B3267" s="7">
        <v>41850</v>
      </c>
      <c r="C3267">
        <v>1</v>
      </c>
      <c r="D3267" t="s">
        <v>13</v>
      </c>
      <c r="E3267">
        <v>0.97037503999999997</v>
      </c>
      <c r="F3267">
        <v>0.96384853999999998</v>
      </c>
      <c r="G3267">
        <v>4</v>
      </c>
      <c r="H3267" s="49">
        <v>814.66300000000001</v>
      </c>
      <c r="I3267" s="49">
        <v>8093.259</v>
      </c>
      <c r="J3267">
        <v>78.108509999999995</v>
      </c>
      <c r="M3267">
        <v>4.9805299999999997E-2</v>
      </c>
      <c r="N3267" s="49">
        <v>6.5265000000000002E-3</v>
      </c>
      <c r="O3267" s="49">
        <v>-5.7224280000000002E-2</v>
      </c>
      <c r="P3267" s="49">
        <v>-1.9870309999999999E-2</v>
      </c>
      <c r="Q3267" s="49">
        <v>6.5265000000000002E-3</v>
      </c>
      <c r="R3267" s="49">
        <v>3.2923309999999997E-2</v>
      </c>
      <c r="S3267" s="49">
        <v>7.0277279999999998E-2</v>
      </c>
      <c r="T3267" s="49" t="s">
        <v>92</v>
      </c>
    </row>
    <row r="3268" spans="1:20" x14ac:dyDescent="0.25">
      <c r="A3268" s="49" t="str">
        <f t="shared" si="51"/>
        <v>41850Other4_13Dually Enrolled</v>
      </c>
      <c r="B3268" s="7">
        <v>41850</v>
      </c>
      <c r="C3268">
        <v>13</v>
      </c>
      <c r="D3268" t="s">
        <v>13</v>
      </c>
      <c r="E3268">
        <v>1.4708118999999999</v>
      </c>
      <c r="F3268">
        <v>1.4544598</v>
      </c>
      <c r="G3268">
        <v>4</v>
      </c>
      <c r="H3268" s="49">
        <v>814.66300000000001</v>
      </c>
      <c r="I3268" s="49">
        <v>8093.259</v>
      </c>
      <c r="J3268">
        <v>91.107150000000004</v>
      </c>
      <c r="M3268">
        <v>7.0989999999999998E-2</v>
      </c>
      <c r="N3268" s="49">
        <v>1.6352100000000001E-2</v>
      </c>
      <c r="O3268" s="49">
        <v>-7.4515100000000001E-2</v>
      </c>
      <c r="P3268" s="49">
        <v>-2.1272599999999999E-2</v>
      </c>
      <c r="Q3268" s="49">
        <v>1.6352100000000001E-2</v>
      </c>
      <c r="R3268" s="49">
        <v>5.3976799999999998E-2</v>
      </c>
      <c r="S3268" s="49">
        <v>0.1072193</v>
      </c>
      <c r="T3268" s="49" t="s">
        <v>92</v>
      </c>
    </row>
    <row r="3269" spans="1:20" x14ac:dyDescent="0.25">
      <c r="A3269" s="49" t="str">
        <f t="shared" si="51"/>
        <v>41850Other4_10Dually Enrolled</v>
      </c>
      <c r="B3269" s="7">
        <v>41850</v>
      </c>
      <c r="C3269">
        <v>10</v>
      </c>
      <c r="D3269" t="s">
        <v>13</v>
      </c>
      <c r="E3269">
        <v>0.94692399000000005</v>
      </c>
      <c r="F3269">
        <v>0.95877858999999999</v>
      </c>
      <c r="G3269">
        <v>4</v>
      </c>
      <c r="H3269" s="49">
        <v>814.66300000000001</v>
      </c>
      <c r="I3269" s="49">
        <v>8093.259</v>
      </c>
      <c r="J3269">
        <v>79.521169999999998</v>
      </c>
      <c r="M3269">
        <v>4.8785700000000001E-2</v>
      </c>
      <c r="N3269" s="49">
        <v>-1.18546E-2</v>
      </c>
      <c r="O3269" s="49">
        <v>-7.43003E-2</v>
      </c>
      <c r="P3269" s="49">
        <v>-3.7711019999999998E-2</v>
      </c>
      <c r="Q3269" s="49">
        <v>-1.18546E-2</v>
      </c>
      <c r="R3269" s="49">
        <v>1.400182E-2</v>
      </c>
      <c r="S3269" s="49">
        <v>5.05911E-2</v>
      </c>
      <c r="T3269" s="49" t="s">
        <v>92</v>
      </c>
    </row>
    <row r="3270" spans="1:20" x14ac:dyDescent="0.25">
      <c r="A3270" s="49" t="str">
        <f t="shared" si="51"/>
        <v>41850Other4_22Dually Enrolled</v>
      </c>
      <c r="B3270" s="7">
        <v>41850</v>
      </c>
      <c r="C3270">
        <v>22</v>
      </c>
      <c r="D3270" t="s">
        <v>13</v>
      </c>
      <c r="E3270">
        <v>2.0352275</v>
      </c>
      <c r="F3270">
        <v>2.052</v>
      </c>
      <c r="G3270">
        <v>4</v>
      </c>
      <c r="H3270" s="49">
        <v>814.66300000000001</v>
      </c>
      <c r="I3270" s="49">
        <v>8093.259</v>
      </c>
      <c r="J3270">
        <v>86.414420000000007</v>
      </c>
      <c r="M3270">
        <v>8.4908200000000003E-2</v>
      </c>
      <c r="N3270" s="49">
        <v>-1.6772499999999999E-2</v>
      </c>
      <c r="O3270" s="49">
        <v>-0.12545500000000001</v>
      </c>
      <c r="P3270" s="49">
        <v>-6.1773849999999998E-2</v>
      </c>
      <c r="Q3270" s="49">
        <v>-1.6772499999999999E-2</v>
      </c>
      <c r="R3270" s="49">
        <v>2.822885E-2</v>
      </c>
      <c r="S3270" s="49">
        <v>9.1910000000000006E-2</v>
      </c>
      <c r="T3270" s="49" t="s">
        <v>92</v>
      </c>
    </row>
    <row r="3271" spans="1:20" x14ac:dyDescent="0.25">
      <c r="A3271" s="49" t="str">
        <f t="shared" si="51"/>
        <v>41850Other4_4Dually Enrolled</v>
      </c>
      <c r="B3271" s="7">
        <v>41850</v>
      </c>
      <c r="C3271">
        <v>4</v>
      </c>
      <c r="D3271" t="s">
        <v>13</v>
      </c>
      <c r="E3271">
        <v>0.67045173999999996</v>
      </c>
      <c r="F3271">
        <v>0.69564214999999996</v>
      </c>
      <c r="G3271">
        <v>4</v>
      </c>
      <c r="H3271" s="49">
        <v>814.66300000000001</v>
      </c>
      <c r="I3271" s="49">
        <v>8093.259</v>
      </c>
      <c r="J3271">
        <v>73.770129999999995</v>
      </c>
      <c r="M3271">
        <v>3.3431599999999999E-2</v>
      </c>
      <c r="N3271" s="49">
        <v>-2.519041E-2</v>
      </c>
      <c r="O3271" s="49">
        <v>-6.7982860000000006E-2</v>
      </c>
      <c r="P3271" s="49">
        <v>-4.2909160000000002E-2</v>
      </c>
      <c r="Q3271" s="49">
        <v>-2.519041E-2</v>
      </c>
      <c r="R3271" s="49">
        <v>-7.4716599999999998E-3</v>
      </c>
      <c r="S3271" s="49">
        <v>1.7602039999999999E-2</v>
      </c>
      <c r="T3271" s="49" t="s">
        <v>92</v>
      </c>
    </row>
    <row r="3272" spans="1:20" x14ac:dyDescent="0.25">
      <c r="A3272" s="49" t="str">
        <f t="shared" si="51"/>
        <v>41850Other4_9Dually Enrolled</v>
      </c>
      <c r="B3272" s="7">
        <v>41850</v>
      </c>
      <c r="C3272">
        <v>9</v>
      </c>
      <c r="D3272" t="s">
        <v>13</v>
      </c>
      <c r="E3272">
        <v>0.86227476000000003</v>
      </c>
      <c r="F3272">
        <v>0.86564068999999999</v>
      </c>
      <c r="G3272">
        <v>4</v>
      </c>
      <c r="H3272" s="49">
        <v>814.66300000000001</v>
      </c>
      <c r="I3272" s="49">
        <v>8093.259</v>
      </c>
      <c r="J3272">
        <v>75.6096</v>
      </c>
      <c r="M3272">
        <v>4.4396499999999998E-2</v>
      </c>
      <c r="N3272" s="49">
        <v>-3.3659300000000001E-3</v>
      </c>
      <c r="O3272" s="49">
        <v>-6.0193450000000003E-2</v>
      </c>
      <c r="P3272" s="49">
        <v>-2.6896070000000001E-2</v>
      </c>
      <c r="Q3272" s="49">
        <v>-3.3659300000000001E-3</v>
      </c>
      <c r="R3272" s="49">
        <v>2.016422E-2</v>
      </c>
      <c r="S3272" s="49">
        <v>5.3461590000000003E-2</v>
      </c>
      <c r="T3272" s="49" t="s">
        <v>92</v>
      </c>
    </row>
    <row r="3273" spans="1:20" x14ac:dyDescent="0.25">
      <c r="A3273" s="49" t="str">
        <f t="shared" si="51"/>
        <v>41850Other4_14Dually Enrolled</v>
      </c>
      <c r="B3273" s="7">
        <v>41850</v>
      </c>
      <c r="C3273">
        <v>14</v>
      </c>
      <c r="D3273" t="s">
        <v>13</v>
      </c>
      <c r="E3273">
        <v>1.7562989</v>
      </c>
      <c r="F3273">
        <v>1.5214505</v>
      </c>
      <c r="G3273">
        <v>4</v>
      </c>
      <c r="H3273" s="49">
        <v>814.66300000000001</v>
      </c>
      <c r="I3273" s="49">
        <v>8093.259</v>
      </c>
      <c r="J3273">
        <v>94.065349999999995</v>
      </c>
      <c r="M3273">
        <v>7.8855499999999995E-2</v>
      </c>
      <c r="N3273" s="49">
        <v>0.23484840000000001</v>
      </c>
      <c r="O3273" s="49">
        <v>0.13391336000000001</v>
      </c>
      <c r="P3273" s="49">
        <v>0.19305497999999999</v>
      </c>
      <c r="Q3273" s="49">
        <v>0.23484840000000001</v>
      </c>
      <c r="R3273" s="49">
        <v>0.27664180999999999</v>
      </c>
      <c r="S3273" s="49">
        <v>0.33578343999999999</v>
      </c>
      <c r="T3273" s="49" t="s">
        <v>92</v>
      </c>
    </row>
    <row r="3274" spans="1:20" x14ac:dyDescent="0.25">
      <c r="A3274" s="49" t="str">
        <f t="shared" si="51"/>
        <v>41850Other4_19Dually Enrolled</v>
      </c>
      <c r="B3274" s="7">
        <v>41850</v>
      </c>
      <c r="C3274">
        <v>19</v>
      </c>
      <c r="D3274" t="s">
        <v>13</v>
      </c>
      <c r="E3274">
        <v>2.4385905000000001</v>
      </c>
      <c r="F3274">
        <v>2.6403664</v>
      </c>
      <c r="G3274">
        <v>4</v>
      </c>
      <c r="H3274" s="49">
        <v>814.66300000000001</v>
      </c>
      <c r="I3274" s="49">
        <v>8093.259</v>
      </c>
      <c r="J3274">
        <v>97.693680000000001</v>
      </c>
      <c r="M3274">
        <v>9.6532199999999999E-2</v>
      </c>
      <c r="N3274" s="49">
        <v>-0.20177590000000001</v>
      </c>
      <c r="O3274" s="49">
        <v>-0.32533711999999998</v>
      </c>
      <c r="P3274" s="49">
        <v>-0.25293797000000001</v>
      </c>
      <c r="Q3274" s="49">
        <v>-0.20177590000000001</v>
      </c>
      <c r="R3274" s="49">
        <v>-0.15061383</v>
      </c>
      <c r="S3274" s="49">
        <v>-7.8214679999999995E-2</v>
      </c>
      <c r="T3274" s="49" t="s">
        <v>92</v>
      </c>
    </row>
    <row r="3275" spans="1:20" x14ac:dyDescent="0.25">
      <c r="A3275" s="49" t="str">
        <f t="shared" si="51"/>
        <v>41850Other4_2Dually Enrolled</v>
      </c>
      <c r="B3275" s="7">
        <v>41850</v>
      </c>
      <c r="C3275">
        <v>2</v>
      </c>
      <c r="D3275" t="s">
        <v>13</v>
      </c>
      <c r="E3275">
        <v>0.82988256999999999</v>
      </c>
      <c r="F3275">
        <v>0.81837008</v>
      </c>
      <c r="G3275">
        <v>4</v>
      </c>
      <c r="H3275" s="49">
        <v>814.66300000000001</v>
      </c>
      <c r="I3275" s="49">
        <v>8093.259</v>
      </c>
      <c r="J3275">
        <v>76.289540000000002</v>
      </c>
      <c r="M3275">
        <v>4.0903500000000002E-2</v>
      </c>
      <c r="N3275" s="49">
        <v>1.151249E-2</v>
      </c>
      <c r="O3275" s="49">
        <v>-4.0843989999999997E-2</v>
      </c>
      <c r="P3275" s="49">
        <v>-1.0166369999999999E-2</v>
      </c>
      <c r="Q3275" s="49">
        <v>1.151249E-2</v>
      </c>
      <c r="R3275" s="49">
        <v>3.319134E-2</v>
      </c>
      <c r="S3275" s="49">
        <v>6.3868969999999997E-2</v>
      </c>
      <c r="T3275" s="49" t="s">
        <v>92</v>
      </c>
    </row>
    <row r="3276" spans="1:20" x14ac:dyDescent="0.25">
      <c r="A3276" s="49" t="str">
        <f t="shared" si="51"/>
        <v>41850Other4_17Dually Enrolled</v>
      </c>
      <c r="B3276" s="7">
        <v>41850</v>
      </c>
      <c r="C3276">
        <v>17</v>
      </c>
      <c r="D3276" t="s">
        <v>13</v>
      </c>
      <c r="E3276">
        <v>2.3712916000000002</v>
      </c>
      <c r="F3276">
        <v>2.3809319000000002</v>
      </c>
      <c r="G3276">
        <v>4</v>
      </c>
      <c r="H3276" s="49">
        <v>814.66300000000001</v>
      </c>
      <c r="I3276" s="49">
        <v>8093.259</v>
      </c>
      <c r="J3276">
        <v>99.386960000000002</v>
      </c>
      <c r="M3276">
        <v>9.9430099999999993E-2</v>
      </c>
      <c r="N3276" s="49">
        <v>-9.6402999999999992E-3</v>
      </c>
      <c r="O3276" s="49">
        <v>-0.13691083000000001</v>
      </c>
      <c r="P3276" s="49">
        <v>-6.2338249999999998E-2</v>
      </c>
      <c r="Q3276" s="49">
        <v>-9.6402999999999992E-3</v>
      </c>
      <c r="R3276" s="49">
        <v>4.3057650000000003E-2</v>
      </c>
      <c r="S3276" s="49">
        <v>0.11763023</v>
      </c>
      <c r="T3276" s="49" t="s">
        <v>92</v>
      </c>
    </row>
    <row r="3277" spans="1:20" x14ac:dyDescent="0.25">
      <c r="A3277" s="49" t="str">
        <f t="shared" si="51"/>
        <v>41850Other4_23Dually Enrolled</v>
      </c>
      <c r="B3277" s="7">
        <v>41850</v>
      </c>
      <c r="C3277">
        <v>23</v>
      </c>
      <c r="D3277" t="s">
        <v>13</v>
      </c>
      <c r="E3277">
        <v>1.5694813000000001</v>
      </c>
      <c r="F3277">
        <v>1.5767141</v>
      </c>
      <c r="G3277">
        <v>4</v>
      </c>
      <c r="H3277" s="49">
        <v>814.66300000000001</v>
      </c>
      <c r="I3277" s="49">
        <v>8093.259</v>
      </c>
      <c r="J3277">
        <v>82.377560000000003</v>
      </c>
      <c r="M3277">
        <v>7.2410500000000003E-2</v>
      </c>
      <c r="N3277" s="49">
        <v>-7.2328000000000002E-3</v>
      </c>
      <c r="O3277" s="49">
        <v>-9.9918240000000005E-2</v>
      </c>
      <c r="P3277" s="49">
        <v>-4.5610360000000003E-2</v>
      </c>
      <c r="Q3277" s="49">
        <v>-7.2328000000000002E-3</v>
      </c>
      <c r="R3277" s="49">
        <v>3.1144769999999999E-2</v>
      </c>
      <c r="S3277" s="49">
        <v>8.5452639999999996E-2</v>
      </c>
      <c r="T3277" s="49" t="s">
        <v>92</v>
      </c>
    </row>
    <row r="3278" spans="1:20" x14ac:dyDescent="0.25">
      <c r="A3278" s="49" t="str">
        <f t="shared" si="51"/>
        <v>41850Other4_8Dually Enrolled</v>
      </c>
      <c r="B3278" s="7">
        <v>41850</v>
      </c>
      <c r="C3278">
        <v>8</v>
      </c>
      <c r="D3278" t="s">
        <v>13</v>
      </c>
      <c r="E3278">
        <v>0.81926986999999996</v>
      </c>
      <c r="F3278">
        <v>0.82262765999999998</v>
      </c>
      <c r="G3278">
        <v>4</v>
      </c>
      <c r="H3278" s="49">
        <v>814.66300000000001</v>
      </c>
      <c r="I3278" s="49">
        <v>8093.259</v>
      </c>
      <c r="J3278">
        <v>72.739069999999998</v>
      </c>
      <c r="M3278">
        <v>4.0610800000000002E-2</v>
      </c>
      <c r="N3278" s="49">
        <v>-3.3577899999999998E-3</v>
      </c>
      <c r="O3278" s="49">
        <v>-5.5339609999999997E-2</v>
      </c>
      <c r="P3278" s="49">
        <v>-2.4881509999999999E-2</v>
      </c>
      <c r="Q3278" s="49">
        <v>-3.3577899999999998E-3</v>
      </c>
      <c r="R3278" s="49">
        <v>1.816593E-2</v>
      </c>
      <c r="S3278" s="49">
        <v>4.8624029999999999E-2</v>
      </c>
      <c r="T3278" s="49" t="s">
        <v>92</v>
      </c>
    </row>
    <row r="3279" spans="1:20" x14ac:dyDescent="0.25">
      <c r="A3279" s="49" t="str">
        <f t="shared" si="51"/>
        <v>41850Other4_20Dually Enrolled</v>
      </c>
      <c r="B3279" s="7">
        <v>41850</v>
      </c>
      <c r="C3279">
        <v>20</v>
      </c>
      <c r="D3279" t="s">
        <v>13</v>
      </c>
      <c r="E3279">
        <v>2.3764816</v>
      </c>
      <c r="F3279">
        <v>2.5452216999999999</v>
      </c>
      <c r="G3279">
        <v>4</v>
      </c>
      <c r="H3279" s="49">
        <v>814.66300000000001</v>
      </c>
      <c r="I3279" s="49">
        <v>8093.259</v>
      </c>
      <c r="J3279">
        <v>94.350629999999995</v>
      </c>
      <c r="M3279">
        <v>9.1653999999999999E-2</v>
      </c>
      <c r="N3279" s="49">
        <v>-0.1687401</v>
      </c>
      <c r="O3279" s="49">
        <v>-0.28605722</v>
      </c>
      <c r="P3279" s="49">
        <v>-0.21731671999999999</v>
      </c>
      <c r="Q3279" s="49">
        <v>-0.1687401</v>
      </c>
      <c r="R3279" s="49">
        <v>-0.12016348</v>
      </c>
      <c r="S3279" s="49">
        <v>-5.142298E-2</v>
      </c>
      <c r="T3279" s="49" t="s">
        <v>92</v>
      </c>
    </row>
    <row r="3280" spans="1:20" x14ac:dyDescent="0.25">
      <c r="A3280" s="49" t="str">
        <f t="shared" si="51"/>
        <v>41850Other4_18Dually Enrolled</v>
      </c>
      <c r="B3280" s="7">
        <v>41850</v>
      </c>
      <c r="C3280">
        <v>18</v>
      </c>
      <c r="D3280" t="s">
        <v>13</v>
      </c>
      <c r="E3280">
        <v>2.5268060000000001</v>
      </c>
      <c r="F3280">
        <v>2.5648233999999999</v>
      </c>
      <c r="G3280">
        <v>4</v>
      </c>
      <c r="H3280" s="49">
        <v>814.66300000000001</v>
      </c>
      <c r="I3280" s="49">
        <v>8093.259</v>
      </c>
      <c r="J3280">
        <v>98.949200000000005</v>
      </c>
      <c r="M3280">
        <v>0.10034659999999999</v>
      </c>
      <c r="N3280" s="49">
        <v>-3.80174E-2</v>
      </c>
      <c r="O3280" s="49">
        <v>-0.16646105</v>
      </c>
      <c r="P3280" s="49">
        <v>-9.1201099999999993E-2</v>
      </c>
      <c r="Q3280" s="49">
        <v>-3.80174E-2</v>
      </c>
      <c r="R3280" s="49">
        <v>1.5166300000000001E-2</v>
      </c>
      <c r="S3280" s="49">
        <v>9.042625E-2</v>
      </c>
      <c r="T3280" s="49" t="s">
        <v>92</v>
      </c>
    </row>
    <row r="3281" spans="1:20" x14ac:dyDescent="0.25">
      <c r="A3281" s="49" t="str">
        <f t="shared" si="51"/>
        <v>41850Other4_3Dually Enrolled</v>
      </c>
      <c r="B3281" s="7">
        <v>41850</v>
      </c>
      <c r="C3281">
        <v>3</v>
      </c>
      <c r="D3281" t="s">
        <v>13</v>
      </c>
      <c r="E3281">
        <v>0.72937392000000001</v>
      </c>
      <c r="F3281">
        <v>0.73814521</v>
      </c>
      <c r="G3281">
        <v>4</v>
      </c>
      <c r="H3281" s="49">
        <v>814.66300000000001</v>
      </c>
      <c r="I3281" s="49">
        <v>8093.259</v>
      </c>
      <c r="J3281">
        <v>74.879990000000006</v>
      </c>
      <c r="M3281">
        <v>3.5978900000000001E-2</v>
      </c>
      <c r="N3281" s="49">
        <v>-8.7712899999999993E-3</v>
      </c>
      <c r="O3281" s="49">
        <v>-5.4824280000000003E-2</v>
      </c>
      <c r="P3281" s="49">
        <v>-2.7840110000000001E-2</v>
      </c>
      <c r="Q3281" s="49">
        <v>-8.7712899999999993E-3</v>
      </c>
      <c r="R3281" s="49">
        <v>1.0297529999999999E-2</v>
      </c>
      <c r="S3281" s="49">
        <v>3.7281700000000001E-2</v>
      </c>
      <c r="T3281" s="49" t="s">
        <v>92</v>
      </c>
    </row>
    <row r="3282" spans="1:20" x14ac:dyDescent="0.25">
      <c r="A3282" s="49" t="str">
        <f t="shared" si="51"/>
        <v>41850Other4_11Dually Enrolled</v>
      </c>
      <c r="B3282" s="7">
        <v>41850</v>
      </c>
      <c r="C3282">
        <v>11</v>
      </c>
      <c r="D3282" t="s">
        <v>13</v>
      </c>
      <c r="E3282">
        <v>1.0567731</v>
      </c>
      <c r="F3282">
        <v>1.0660072</v>
      </c>
      <c r="G3282">
        <v>4</v>
      </c>
      <c r="H3282" s="49">
        <v>814.66300000000001</v>
      </c>
      <c r="I3282" s="49">
        <v>8093.259</v>
      </c>
      <c r="J3282">
        <v>83.964209999999994</v>
      </c>
      <c r="M3282">
        <v>5.5720899999999997E-2</v>
      </c>
      <c r="N3282" s="49">
        <v>-9.2341000000000003E-3</v>
      </c>
      <c r="O3282" s="49">
        <v>-8.0556849999999999E-2</v>
      </c>
      <c r="P3282" s="49">
        <v>-3.8766179999999997E-2</v>
      </c>
      <c r="Q3282" s="49">
        <v>-9.2341000000000003E-3</v>
      </c>
      <c r="R3282" s="49">
        <v>2.029798E-2</v>
      </c>
      <c r="S3282" s="49">
        <v>6.2088650000000002E-2</v>
      </c>
      <c r="T3282" s="49" t="s">
        <v>92</v>
      </c>
    </row>
    <row r="3283" spans="1:20" x14ac:dyDescent="0.25">
      <c r="A3283" s="49" t="str">
        <f t="shared" si="51"/>
        <v>41850Other4_6Dually Enrolled</v>
      </c>
      <c r="B3283" s="7">
        <v>41850</v>
      </c>
      <c r="C3283">
        <v>6</v>
      </c>
      <c r="D3283" t="s">
        <v>13</v>
      </c>
      <c r="E3283">
        <v>0.67716513</v>
      </c>
      <c r="F3283">
        <v>0.70187964999999997</v>
      </c>
      <c r="G3283">
        <v>4</v>
      </c>
      <c r="H3283" s="49">
        <v>814.66300000000001</v>
      </c>
      <c r="I3283" s="49">
        <v>8093.259</v>
      </c>
      <c r="J3283">
        <v>71.199029999999993</v>
      </c>
      <c r="M3283">
        <v>3.4629300000000002E-2</v>
      </c>
      <c r="N3283" s="49">
        <v>-2.471452E-2</v>
      </c>
      <c r="O3283" s="49">
        <v>-6.9040019999999994E-2</v>
      </c>
      <c r="P3283" s="49">
        <v>-4.3068049999999997E-2</v>
      </c>
      <c r="Q3283" s="49">
        <v>-2.471452E-2</v>
      </c>
      <c r="R3283" s="49">
        <v>-6.3609900000000004E-3</v>
      </c>
      <c r="S3283" s="49">
        <v>1.961098E-2</v>
      </c>
      <c r="T3283" s="49" t="s">
        <v>92</v>
      </c>
    </row>
    <row r="3284" spans="1:20" x14ac:dyDescent="0.25">
      <c r="A3284" s="49" t="str">
        <f t="shared" si="51"/>
        <v>41850Other4_16Dually Enrolled</v>
      </c>
      <c r="B3284" s="7">
        <v>41850</v>
      </c>
      <c r="C3284">
        <v>16</v>
      </c>
      <c r="D3284" t="s">
        <v>13</v>
      </c>
      <c r="E3284">
        <v>2.1702601000000001</v>
      </c>
      <c r="F3284">
        <v>2.2419999000000002</v>
      </c>
      <c r="G3284">
        <v>4</v>
      </c>
      <c r="H3284" s="49">
        <v>814.66300000000001</v>
      </c>
      <c r="I3284" s="49">
        <v>8093.259</v>
      </c>
      <c r="J3284">
        <v>98.187730000000002</v>
      </c>
      <c r="M3284">
        <v>9.6150299999999994E-2</v>
      </c>
      <c r="N3284" s="49">
        <v>-7.1739800000000006E-2</v>
      </c>
      <c r="O3284" s="49">
        <v>-0.19481218</v>
      </c>
      <c r="P3284" s="49">
        <v>-0.12269946</v>
      </c>
      <c r="Q3284" s="49">
        <v>-7.1739800000000006E-2</v>
      </c>
      <c r="R3284" s="49">
        <v>-2.0780139999999999E-2</v>
      </c>
      <c r="S3284" s="49">
        <v>5.1332580000000003E-2</v>
      </c>
      <c r="T3284" s="49" t="s">
        <v>92</v>
      </c>
    </row>
    <row r="3285" spans="1:20" x14ac:dyDescent="0.25">
      <c r="A3285" s="49" t="str">
        <f t="shared" si="51"/>
        <v>41850Other4_21Dually Enrolled</v>
      </c>
      <c r="B3285" s="7">
        <v>41850</v>
      </c>
      <c r="C3285">
        <v>21</v>
      </c>
      <c r="D3285" t="s">
        <v>13</v>
      </c>
      <c r="E3285">
        <v>2.2153790999999998</v>
      </c>
      <c r="F3285">
        <v>2.3323895000000001</v>
      </c>
      <c r="G3285">
        <v>4</v>
      </c>
      <c r="H3285" s="49">
        <v>814.66300000000001</v>
      </c>
      <c r="I3285" s="49">
        <v>8093.259</v>
      </c>
      <c r="J3285">
        <v>90.180760000000006</v>
      </c>
      <c r="M3285">
        <v>8.8830999999999993E-2</v>
      </c>
      <c r="N3285" s="49">
        <v>-0.1170104</v>
      </c>
      <c r="O3285" s="49">
        <v>-0.23071407999999999</v>
      </c>
      <c r="P3285" s="49">
        <v>-0.16409082999999999</v>
      </c>
      <c r="Q3285" s="49">
        <v>-0.1170104</v>
      </c>
      <c r="R3285" s="49">
        <v>-6.9929969999999994E-2</v>
      </c>
      <c r="S3285" s="49">
        <v>-3.30672E-3</v>
      </c>
      <c r="T3285" s="49" t="s">
        <v>92</v>
      </c>
    </row>
    <row r="3286" spans="1:20" x14ac:dyDescent="0.25">
      <c r="A3286" s="49" t="str">
        <f t="shared" si="51"/>
        <v>41850Other4_15Dually Enrolled</v>
      </c>
      <c r="B3286" s="7">
        <v>41850</v>
      </c>
      <c r="C3286">
        <v>15</v>
      </c>
      <c r="D3286" t="s">
        <v>13</v>
      </c>
      <c r="E3286">
        <v>1.8606731999999999</v>
      </c>
      <c r="F3286">
        <v>2.0334406</v>
      </c>
      <c r="G3286">
        <v>4</v>
      </c>
      <c r="H3286" s="49">
        <v>814.66300000000001</v>
      </c>
      <c r="I3286" s="49">
        <v>8093.259</v>
      </c>
      <c r="J3286">
        <v>96.267759999999996</v>
      </c>
      <c r="M3286">
        <v>8.8609800000000002E-2</v>
      </c>
      <c r="N3286" s="49">
        <v>-0.17276739999999999</v>
      </c>
      <c r="O3286" s="49">
        <v>-0.28618793999999997</v>
      </c>
      <c r="P3286" s="49">
        <v>-0.21973059</v>
      </c>
      <c r="Q3286" s="49">
        <v>-0.17276739999999999</v>
      </c>
      <c r="R3286" s="49">
        <v>-0.12580421</v>
      </c>
      <c r="S3286" s="49">
        <v>-5.9346860000000001E-2</v>
      </c>
      <c r="T3286" s="49" t="s">
        <v>92</v>
      </c>
    </row>
    <row r="3287" spans="1:20" x14ac:dyDescent="0.25">
      <c r="A3287" s="49" t="str">
        <f t="shared" si="51"/>
        <v>41850Other4_12Dually Enrolled</v>
      </c>
      <c r="B3287" s="7">
        <v>41850</v>
      </c>
      <c r="C3287">
        <v>12</v>
      </c>
      <c r="D3287" t="s">
        <v>13</v>
      </c>
      <c r="E3287">
        <v>1.2436015</v>
      </c>
      <c r="F3287">
        <v>1.2999501</v>
      </c>
      <c r="G3287">
        <v>4</v>
      </c>
      <c r="H3287" s="49">
        <v>814.66300000000001</v>
      </c>
      <c r="I3287" s="49">
        <v>8093.259</v>
      </c>
      <c r="J3287">
        <v>87.33784</v>
      </c>
      <c r="M3287">
        <v>6.5152799999999997E-2</v>
      </c>
      <c r="N3287" s="49">
        <v>-5.6348599999999999E-2</v>
      </c>
      <c r="O3287" s="49">
        <v>-0.13974418</v>
      </c>
      <c r="P3287" s="49">
        <v>-9.0879580000000001E-2</v>
      </c>
      <c r="Q3287" s="49">
        <v>-5.6348599999999999E-2</v>
      </c>
      <c r="R3287" s="49">
        <v>-2.1817619999999999E-2</v>
      </c>
      <c r="S3287" s="49">
        <v>2.7046980000000002E-2</v>
      </c>
      <c r="T3287" s="49" t="s">
        <v>92</v>
      </c>
    </row>
    <row r="3288" spans="1:20" x14ac:dyDescent="0.25">
      <c r="A3288" s="49" t="str">
        <f t="shared" si="51"/>
        <v>41850Other4_24Dually Enrolled</v>
      </c>
      <c r="B3288" s="7">
        <v>41850</v>
      </c>
      <c r="C3288">
        <v>24</v>
      </c>
      <c r="D3288" t="s">
        <v>13</v>
      </c>
      <c r="E3288">
        <v>1.2256336000000001</v>
      </c>
      <c r="F3288">
        <v>1.229177</v>
      </c>
      <c r="G3288">
        <v>4</v>
      </c>
      <c r="H3288" s="49">
        <v>814.66300000000001</v>
      </c>
      <c r="I3288" s="49">
        <v>8093.259</v>
      </c>
      <c r="J3288">
        <v>79.135840000000002</v>
      </c>
      <c r="M3288">
        <v>6.1903899999999998E-2</v>
      </c>
      <c r="N3288" s="49">
        <v>-3.5433999999999999E-3</v>
      </c>
      <c r="O3288" s="49">
        <v>-8.2780389999999995E-2</v>
      </c>
      <c r="P3288" s="49">
        <v>-3.6352469999999998E-2</v>
      </c>
      <c r="Q3288" s="49">
        <v>-3.5433999999999999E-3</v>
      </c>
      <c r="R3288" s="49">
        <v>2.9265670000000001E-2</v>
      </c>
      <c r="S3288" s="49">
        <v>7.5693590000000005E-2</v>
      </c>
      <c r="T3288" s="49" t="s">
        <v>92</v>
      </c>
    </row>
    <row r="3289" spans="1:20" x14ac:dyDescent="0.25">
      <c r="A3289" s="49" t="str">
        <f t="shared" si="51"/>
        <v>41850Other4_5Dually Enrolled</v>
      </c>
      <c r="B3289" s="7">
        <v>41850</v>
      </c>
      <c r="C3289">
        <v>5</v>
      </c>
      <c r="D3289" t="s">
        <v>13</v>
      </c>
      <c r="E3289">
        <v>0.67820809000000004</v>
      </c>
      <c r="F3289">
        <v>0.64420745000000001</v>
      </c>
      <c r="G3289">
        <v>4</v>
      </c>
      <c r="H3289" s="49">
        <v>814.66300000000001</v>
      </c>
      <c r="I3289" s="49">
        <v>8093.259</v>
      </c>
      <c r="J3289">
        <v>72.275540000000007</v>
      </c>
      <c r="M3289">
        <v>3.2521399999999999E-2</v>
      </c>
      <c r="N3289" s="49">
        <v>3.4000639999999999E-2</v>
      </c>
      <c r="O3289" s="49">
        <v>-7.6267499999999998E-3</v>
      </c>
      <c r="P3289" s="49">
        <v>1.6764299999999999E-2</v>
      </c>
      <c r="Q3289" s="49">
        <v>3.4000639999999999E-2</v>
      </c>
      <c r="R3289" s="49">
        <v>5.1236980000000001E-2</v>
      </c>
      <c r="S3289" s="49">
        <v>7.5628029999999999E-2</v>
      </c>
      <c r="T3289" s="49" t="s">
        <v>92</v>
      </c>
    </row>
    <row r="3290" spans="1:20" x14ac:dyDescent="0.25">
      <c r="A3290" s="49" t="str">
        <f t="shared" si="51"/>
        <v>41850Other5_14Dually Enrolled</v>
      </c>
      <c r="B3290" s="7">
        <v>41850</v>
      </c>
      <c r="C3290">
        <v>14</v>
      </c>
      <c r="D3290" t="s">
        <v>13</v>
      </c>
      <c r="E3290">
        <v>1.7562989</v>
      </c>
      <c r="F3290">
        <v>1.7170422000000001</v>
      </c>
      <c r="G3290">
        <v>5</v>
      </c>
      <c r="H3290" s="49">
        <v>757.26400000000001</v>
      </c>
      <c r="I3290" s="49">
        <v>8093.259</v>
      </c>
      <c r="J3290">
        <v>94.065349999999995</v>
      </c>
      <c r="M3290">
        <v>8.2858699999999993E-2</v>
      </c>
      <c r="N3290" s="49">
        <v>3.9256699999999999E-2</v>
      </c>
      <c r="O3290" s="49">
        <v>-6.6802440000000005E-2</v>
      </c>
      <c r="P3290" s="49">
        <v>-4.65841E-3</v>
      </c>
      <c r="Q3290" s="49">
        <v>3.9256699999999999E-2</v>
      </c>
      <c r="R3290" s="49">
        <v>8.3171809999999999E-2</v>
      </c>
      <c r="S3290" s="49">
        <v>0.14531584</v>
      </c>
      <c r="T3290" s="49" t="s">
        <v>92</v>
      </c>
    </row>
    <row r="3291" spans="1:20" x14ac:dyDescent="0.25">
      <c r="A3291" s="49" t="str">
        <f t="shared" si="51"/>
        <v>41850Other5_19Dually Enrolled</v>
      </c>
      <c r="B3291" s="7">
        <v>41850</v>
      </c>
      <c r="C3291">
        <v>19</v>
      </c>
      <c r="D3291" t="s">
        <v>13</v>
      </c>
      <c r="E3291">
        <v>2.4385905000000001</v>
      </c>
      <c r="F3291">
        <v>2.7317681999999999</v>
      </c>
      <c r="G3291">
        <v>5</v>
      </c>
      <c r="H3291" s="49">
        <v>757.26400000000001</v>
      </c>
      <c r="I3291" s="49">
        <v>8093.259</v>
      </c>
      <c r="J3291">
        <v>97.693680000000001</v>
      </c>
      <c r="M3291">
        <v>9.7991999999999996E-2</v>
      </c>
      <c r="N3291" s="49">
        <v>-0.29317769999999999</v>
      </c>
      <c r="O3291" s="49">
        <v>-0.41860745999999999</v>
      </c>
      <c r="P3291" s="49">
        <v>-0.34511345999999998</v>
      </c>
      <c r="Q3291" s="49">
        <v>-0.29317769999999999</v>
      </c>
      <c r="R3291" s="49">
        <v>-0.24124193999999999</v>
      </c>
      <c r="S3291" s="49">
        <v>-0.16774794000000001</v>
      </c>
      <c r="T3291" s="49" t="s">
        <v>92</v>
      </c>
    </row>
    <row r="3292" spans="1:20" x14ac:dyDescent="0.25">
      <c r="A3292" s="49" t="str">
        <f t="shared" si="51"/>
        <v>41850Other5_11Dually Enrolled</v>
      </c>
      <c r="B3292" s="7">
        <v>41850</v>
      </c>
      <c r="C3292">
        <v>11</v>
      </c>
      <c r="D3292" t="s">
        <v>13</v>
      </c>
      <c r="E3292">
        <v>1.0567731</v>
      </c>
      <c r="F3292">
        <v>1.1492705000000001</v>
      </c>
      <c r="G3292">
        <v>5</v>
      </c>
      <c r="H3292" s="49">
        <v>757.26400000000001</v>
      </c>
      <c r="I3292" s="49">
        <v>8093.259</v>
      </c>
      <c r="J3292">
        <v>83.964209999999994</v>
      </c>
      <c r="M3292">
        <v>5.82277E-2</v>
      </c>
      <c r="N3292" s="49">
        <v>-9.2497399999999994E-2</v>
      </c>
      <c r="O3292" s="49">
        <v>-0.16702886</v>
      </c>
      <c r="P3292" s="49">
        <v>-0.12335807999999999</v>
      </c>
      <c r="Q3292" s="49">
        <v>-9.2497399999999994E-2</v>
      </c>
      <c r="R3292" s="49">
        <v>-6.1636719999999999E-2</v>
      </c>
      <c r="S3292" s="49">
        <v>-1.796594E-2</v>
      </c>
      <c r="T3292" s="49" t="s">
        <v>92</v>
      </c>
    </row>
    <row r="3293" spans="1:20" x14ac:dyDescent="0.25">
      <c r="A3293" s="49" t="str">
        <f t="shared" si="51"/>
        <v>41850Other5_10Dually Enrolled</v>
      </c>
      <c r="B3293" s="7">
        <v>41850</v>
      </c>
      <c r="C3293">
        <v>10</v>
      </c>
      <c r="D3293" t="s">
        <v>13</v>
      </c>
      <c r="E3293">
        <v>0.94692399000000005</v>
      </c>
      <c r="F3293">
        <v>1.0135145999999999</v>
      </c>
      <c r="G3293">
        <v>5</v>
      </c>
      <c r="H3293" s="49">
        <v>757.26400000000001</v>
      </c>
      <c r="I3293" s="49">
        <v>8093.259</v>
      </c>
      <c r="J3293">
        <v>79.521169999999998</v>
      </c>
      <c r="M3293">
        <v>5.0930200000000002E-2</v>
      </c>
      <c r="N3293" s="49">
        <v>-6.6590609999999995E-2</v>
      </c>
      <c r="O3293" s="49">
        <v>-0.13178127000000001</v>
      </c>
      <c r="P3293" s="49">
        <v>-9.3583620000000006E-2</v>
      </c>
      <c r="Q3293" s="49">
        <v>-6.6590609999999995E-2</v>
      </c>
      <c r="R3293" s="49">
        <v>-3.9597599999999997E-2</v>
      </c>
      <c r="S3293" s="49">
        <v>-1.3999500000000001E-3</v>
      </c>
      <c r="T3293" s="49" t="s">
        <v>92</v>
      </c>
    </row>
    <row r="3294" spans="1:20" x14ac:dyDescent="0.25">
      <c r="A3294" s="49" t="str">
        <f t="shared" si="51"/>
        <v>41850Other5_24Dually Enrolled</v>
      </c>
      <c r="B3294" s="7">
        <v>41850</v>
      </c>
      <c r="C3294">
        <v>24</v>
      </c>
      <c r="D3294" t="s">
        <v>13</v>
      </c>
      <c r="E3294">
        <v>1.2256336000000001</v>
      </c>
      <c r="F3294">
        <v>1.2753353999999999</v>
      </c>
      <c r="G3294">
        <v>5</v>
      </c>
      <c r="H3294" s="49">
        <v>757.26400000000001</v>
      </c>
      <c r="I3294" s="49">
        <v>8093.259</v>
      </c>
      <c r="J3294">
        <v>79.135840000000002</v>
      </c>
      <c r="M3294">
        <v>6.2185299999999999E-2</v>
      </c>
      <c r="N3294" s="49">
        <v>-4.9701799999999997E-2</v>
      </c>
      <c r="O3294" s="49">
        <v>-0.12929898000000001</v>
      </c>
      <c r="P3294" s="49">
        <v>-8.2660010000000006E-2</v>
      </c>
      <c r="Q3294" s="49">
        <v>-4.9701799999999997E-2</v>
      </c>
      <c r="R3294" s="49">
        <v>-1.6743589999999999E-2</v>
      </c>
      <c r="S3294" s="49">
        <v>2.9895379999999999E-2</v>
      </c>
      <c r="T3294" s="49" t="s">
        <v>92</v>
      </c>
    </row>
    <row r="3295" spans="1:20" x14ac:dyDescent="0.25">
      <c r="A3295" s="49" t="str">
        <f t="shared" si="51"/>
        <v>41850Other5_15Dually Enrolled</v>
      </c>
      <c r="B3295" s="7">
        <v>41850</v>
      </c>
      <c r="C3295">
        <v>15</v>
      </c>
      <c r="D3295" t="s">
        <v>13</v>
      </c>
      <c r="E3295">
        <v>1.8606731999999999</v>
      </c>
      <c r="F3295">
        <v>1.6935321999999999</v>
      </c>
      <c r="G3295">
        <v>5</v>
      </c>
      <c r="H3295" s="49">
        <v>757.26400000000001</v>
      </c>
      <c r="I3295" s="49">
        <v>8093.259</v>
      </c>
      <c r="J3295">
        <v>96.267759999999996</v>
      </c>
      <c r="M3295">
        <v>7.9882900000000007E-2</v>
      </c>
      <c r="N3295" s="49">
        <v>0.16714100000000001</v>
      </c>
      <c r="O3295" s="49">
        <v>6.4890890000000007E-2</v>
      </c>
      <c r="P3295" s="49">
        <v>0.12480305999999999</v>
      </c>
      <c r="Q3295" s="49">
        <v>0.16714100000000001</v>
      </c>
      <c r="R3295" s="49">
        <v>0.20947894</v>
      </c>
      <c r="S3295" s="49">
        <v>0.26939110999999999</v>
      </c>
      <c r="T3295" s="49" t="s">
        <v>92</v>
      </c>
    </row>
    <row r="3296" spans="1:20" x14ac:dyDescent="0.25">
      <c r="A3296" s="49" t="str">
        <f t="shared" si="51"/>
        <v>41850Other5_17Dually Enrolled</v>
      </c>
      <c r="B3296" s="7">
        <v>41850</v>
      </c>
      <c r="C3296">
        <v>17</v>
      </c>
      <c r="D3296" t="s">
        <v>13</v>
      </c>
      <c r="E3296">
        <v>2.3712916000000002</v>
      </c>
      <c r="F3296">
        <v>2.5215257000000002</v>
      </c>
      <c r="G3296">
        <v>5</v>
      </c>
      <c r="H3296" s="49">
        <v>757.26400000000001</v>
      </c>
      <c r="I3296" s="49">
        <v>8093.259</v>
      </c>
      <c r="J3296">
        <v>99.386960000000002</v>
      </c>
      <c r="M3296">
        <v>0.10009129999999999</v>
      </c>
      <c r="N3296" s="49">
        <v>-0.15023410000000001</v>
      </c>
      <c r="O3296" s="49">
        <v>-0.27835095999999998</v>
      </c>
      <c r="P3296" s="49">
        <v>-0.20328249000000001</v>
      </c>
      <c r="Q3296" s="49">
        <v>-0.15023410000000001</v>
      </c>
      <c r="R3296" s="49">
        <v>-9.7185709999999995E-2</v>
      </c>
      <c r="S3296" s="49">
        <v>-2.211724E-2</v>
      </c>
      <c r="T3296" s="49" t="s">
        <v>92</v>
      </c>
    </row>
    <row r="3297" spans="1:20" x14ac:dyDescent="0.25">
      <c r="A3297" s="49" t="str">
        <f t="shared" si="51"/>
        <v>41850Other5_7Dually Enrolled</v>
      </c>
      <c r="B3297" s="7">
        <v>41850</v>
      </c>
      <c r="C3297">
        <v>7</v>
      </c>
      <c r="D3297" t="s">
        <v>13</v>
      </c>
      <c r="E3297">
        <v>0.75391408999999998</v>
      </c>
      <c r="F3297">
        <v>0.75404649999999995</v>
      </c>
      <c r="G3297">
        <v>5</v>
      </c>
      <c r="H3297" s="49">
        <v>757.26400000000001</v>
      </c>
      <c r="I3297" s="49">
        <v>8093.259</v>
      </c>
      <c r="J3297">
        <v>70.716419999999999</v>
      </c>
      <c r="M3297">
        <v>3.5281300000000002E-2</v>
      </c>
      <c r="N3297" s="49">
        <v>-1.3240999999999999E-4</v>
      </c>
      <c r="O3297" s="49">
        <v>-4.5292470000000001E-2</v>
      </c>
      <c r="P3297" s="49">
        <v>-1.8831500000000001E-2</v>
      </c>
      <c r="Q3297" s="49">
        <v>-1.3240999999999999E-4</v>
      </c>
      <c r="R3297" s="49">
        <v>1.8566679999999999E-2</v>
      </c>
      <c r="S3297" s="49">
        <v>4.5027650000000002E-2</v>
      </c>
      <c r="T3297" s="49" t="s">
        <v>92</v>
      </c>
    </row>
    <row r="3298" spans="1:20" x14ac:dyDescent="0.25">
      <c r="A3298" s="49" t="str">
        <f t="shared" si="51"/>
        <v>41850Other5_16Dually Enrolled</v>
      </c>
      <c r="B3298" s="7">
        <v>41850</v>
      </c>
      <c r="C3298">
        <v>16</v>
      </c>
      <c r="D3298" t="s">
        <v>13</v>
      </c>
      <c r="E3298">
        <v>2.1702601000000001</v>
      </c>
      <c r="F3298">
        <v>2.3347484999999999</v>
      </c>
      <c r="G3298">
        <v>5</v>
      </c>
      <c r="H3298" s="49">
        <v>757.26400000000001</v>
      </c>
      <c r="I3298" s="49">
        <v>8093.259</v>
      </c>
      <c r="J3298">
        <v>98.187730000000002</v>
      </c>
      <c r="M3298">
        <v>9.55231E-2</v>
      </c>
      <c r="N3298" s="49">
        <v>-0.16448840000000001</v>
      </c>
      <c r="O3298" s="49">
        <v>-0.28675796999999997</v>
      </c>
      <c r="P3298" s="49">
        <v>-0.21511564</v>
      </c>
      <c r="Q3298" s="49">
        <v>-0.16448840000000001</v>
      </c>
      <c r="R3298" s="49">
        <v>-0.11386116</v>
      </c>
      <c r="S3298" s="49">
        <v>-4.2218829999999999E-2</v>
      </c>
      <c r="T3298" s="49" t="s">
        <v>92</v>
      </c>
    </row>
    <row r="3299" spans="1:20" x14ac:dyDescent="0.25">
      <c r="A3299" s="49" t="str">
        <f t="shared" si="51"/>
        <v>41850Other5_5Dually Enrolled</v>
      </c>
      <c r="B3299" s="7">
        <v>41850</v>
      </c>
      <c r="C3299">
        <v>5</v>
      </c>
      <c r="D3299" t="s">
        <v>13</v>
      </c>
      <c r="E3299">
        <v>0.67820809000000004</v>
      </c>
      <c r="F3299">
        <v>0.67567575000000002</v>
      </c>
      <c r="G3299">
        <v>5</v>
      </c>
      <c r="H3299" s="49">
        <v>757.26400000000001</v>
      </c>
      <c r="I3299" s="49">
        <v>8093.259</v>
      </c>
      <c r="J3299">
        <v>72.275540000000007</v>
      </c>
      <c r="M3299">
        <v>3.3801600000000001E-2</v>
      </c>
      <c r="N3299" s="49">
        <v>2.5323400000000001E-3</v>
      </c>
      <c r="O3299" s="49">
        <v>-4.0733709999999999E-2</v>
      </c>
      <c r="P3299" s="49">
        <v>-1.538251E-2</v>
      </c>
      <c r="Q3299" s="49">
        <v>2.5323400000000001E-3</v>
      </c>
      <c r="R3299" s="49">
        <v>2.0447190000000001E-2</v>
      </c>
      <c r="S3299" s="49">
        <v>4.5798390000000001E-2</v>
      </c>
      <c r="T3299" s="49" t="s">
        <v>92</v>
      </c>
    </row>
    <row r="3300" spans="1:20" x14ac:dyDescent="0.25">
      <c r="A3300" s="49" t="str">
        <f t="shared" si="51"/>
        <v>41850Other5_6Dually Enrolled</v>
      </c>
      <c r="B3300" s="7">
        <v>41850</v>
      </c>
      <c r="C3300">
        <v>6</v>
      </c>
      <c r="D3300" t="s">
        <v>13</v>
      </c>
      <c r="E3300">
        <v>0.67716513</v>
      </c>
      <c r="F3300">
        <v>0.69435820000000004</v>
      </c>
      <c r="G3300">
        <v>5</v>
      </c>
      <c r="H3300" s="49">
        <v>757.26400000000001</v>
      </c>
      <c r="I3300" s="49">
        <v>8093.259</v>
      </c>
      <c r="J3300">
        <v>71.199029999999993</v>
      </c>
      <c r="M3300">
        <v>3.2062500000000001E-2</v>
      </c>
      <c r="N3300" s="49">
        <v>-1.7193070000000001E-2</v>
      </c>
      <c r="O3300" s="49">
        <v>-5.8233069999999998E-2</v>
      </c>
      <c r="P3300" s="49">
        <v>-3.41862E-2</v>
      </c>
      <c r="Q3300" s="49">
        <v>-1.7193070000000001E-2</v>
      </c>
      <c r="R3300" s="49">
        <v>-1.9995000000000001E-4</v>
      </c>
      <c r="S3300" s="49">
        <v>2.3846929999999999E-2</v>
      </c>
      <c r="T3300" s="49" t="s">
        <v>92</v>
      </c>
    </row>
    <row r="3301" spans="1:20" x14ac:dyDescent="0.25">
      <c r="A3301" s="49" t="str">
        <f t="shared" si="51"/>
        <v>41850Other5_2Dually Enrolled</v>
      </c>
      <c r="B3301" s="7">
        <v>41850</v>
      </c>
      <c r="C3301">
        <v>2</v>
      </c>
      <c r="D3301" t="s">
        <v>13</v>
      </c>
      <c r="E3301">
        <v>0.82988256999999999</v>
      </c>
      <c r="F3301">
        <v>0.84461911999999995</v>
      </c>
      <c r="G3301">
        <v>5</v>
      </c>
      <c r="H3301" s="49">
        <v>757.26400000000001</v>
      </c>
      <c r="I3301" s="49">
        <v>8093.259</v>
      </c>
      <c r="J3301">
        <v>76.289540000000002</v>
      </c>
      <c r="M3301">
        <v>4.1721899999999999E-2</v>
      </c>
      <c r="N3301" s="49">
        <v>-1.4736549999999999E-2</v>
      </c>
      <c r="O3301" s="49">
        <v>-6.8140580000000006E-2</v>
      </c>
      <c r="P3301" s="49">
        <v>-3.6849159999999999E-2</v>
      </c>
      <c r="Q3301" s="49">
        <v>-1.4736549999999999E-2</v>
      </c>
      <c r="R3301" s="49">
        <v>7.3760600000000003E-3</v>
      </c>
      <c r="S3301" s="49">
        <v>3.8667479999999997E-2</v>
      </c>
      <c r="T3301" s="49" t="s">
        <v>92</v>
      </c>
    </row>
    <row r="3302" spans="1:20" x14ac:dyDescent="0.25">
      <c r="A3302" s="49" t="str">
        <f t="shared" si="51"/>
        <v>41850Other5_3Dually Enrolled</v>
      </c>
      <c r="B3302" s="7">
        <v>41850</v>
      </c>
      <c r="C3302">
        <v>3</v>
      </c>
      <c r="D3302" t="s">
        <v>13</v>
      </c>
      <c r="E3302">
        <v>0.72937392000000001</v>
      </c>
      <c r="F3302">
        <v>0.74749485999999998</v>
      </c>
      <c r="G3302">
        <v>5</v>
      </c>
      <c r="H3302" s="49">
        <v>757.26400000000001</v>
      </c>
      <c r="I3302" s="49">
        <v>8093.259</v>
      </c>
      <c r="J3302">
        <v>74.879990000000006</v>
      </c>
      <c r="M3302">
        <v>3.7394799999999999E-2</v>
      </c>
      <c r="N3302" s="49">
        <v>-1.8120939999999999E-2</v>
      </c>
      <c r="O3302" s="49">
        <v>-6.5986279999999994E-2</v>
      </c>
      <c r="P3302" s="49">
        <v>-3.7940179999999997E-2</v>
      </c>
      <c r="Q3302" s="49">
        <v>-1.8120939999999999E-2</v>
      </c>
      <c r="R3302" s="49">
        <v>1.6983E-3</v>
      </c>
      <c r="S3302" s="49">
        <v>2.9744400000000001E-2</v>
      </c>
      <c r="T3302" s="49" t="s">
        <v>92</v>
      </c>
    </row>
    <row r="3303" spans="1:20" x14ac:dyDescent="0.25">
      <c r="A3303" s="49" t="str">
        <f t="shared" si="51"/>
        <v>41850Other5_12Dually Enrolled</v>
      </c>
      <c r="B3303" s="7">
        <v>41850</v>
      </c>
      <c r="C3303">
        <v>12</v>
      </c>
      <c r="D3303" t="s">
        <v>13</v>
      </c>
      <c r="E3303">
        <v>1.2436015</v>
      </c>
      <c r="F3303">
        <v>1.3785772000000001</v>
      </c>
      <c r="G3303">
        <v>5</v>
      </c>
      <c r="H3303" s="49">
        <v>757.26400000000001</v>
      </c>
      <c r="I3303" s="49">
        <v>8093.259</v>
      </c>
      <c r="J3303">
        <v>87.33784</v>
      </c>
      <c r="M3303">
        <v>6.87416E-2</v>
      </c>
      <c r="N3303" s="49">
        <v>-0.1349757</v>
      </c>
      <c r="O3303" s="49">
        <v>-0.22296495</v>
      </c>
      <c r="P3303" s="49">
        <v>-0.17140875</v>
      </c>
      <c r="Q3303" s="49">
        <v>-0.1349757</v>
      </c>
      <c r="R3303" s="49">
        <v>-9.8542649999999996E-2</v>
      </c>
      <c r="S3303" s="49">
        <v>-4.6986449999999999E-2</v>
      </c>
      <c r="T3303" s="49" t="s">
        <v>92</v>
      </c>
    </row>
    <row r="3304" spans="1:20" x14ac:dyDescent="0.25">
      <c r="A3304" s="49" t="str">
        <f t="shared" si="51"/>
        <v>41850Other5_21Dually Enrolled</v>
      </c>
      <c r="B3304" s="7">
        <v>41850</v>
      </c>
      <c r="C3304">
        <v>21</v>
      </c>
      <c r="D3304" t="s">
        <v>13</v>
      </c>
      <c r="E3304">
        <v>2.2153790999999998</v>
      </c>
      <c r="F3304">
        <v>2.402291</v>
      </c>
      <c r="G3304">
        <v>5</v>
      </c>
      <c r="H3304" s="49">
        <v>757.26400000000001</v>
      </c>
      <c r="I3304" s="49">
        <v>8093.259</v>
      </c>
      <c r="J3304">
        <v>90.180760000000006</v>
      </c>
      <c r="M3304">
        <v>8.8266700000000003E-2</v>
      </c>
      <c r="N3304" s="49">
        <v>-0.18691189999999999</v>
      </c>
      <c r="O3304" s="49">
        <v>-0.29989327999999998</v>
      </c>
      <c r="P3304" s="49">
        <v>-0.23369324999999999</v>
      </c>
      <c r="Q3304" s="49">
        <v>-0.18691189999999999</v>
      </c>
      <c r="R3304" s="49">
        <v>-0.14013054999999999</v>
      </c>
      <c r="S3304" s="49">
        <v>-7.393052E-2</v>
      </c>
      <c r="T3304" s="49" t="s">
        <v>92</v>
      </c>
    </row>
    <row r="3305" spans="1:20" x14ac:dyDescent="0.25">
      <c r="A3305" s="49" t="str">
        <f t="shared" si="51"/>
        <v>41850Other5_8Dually Enrolled</v>
      </c>
      <c r="B3305" s="7">
        <v>41850</v>
      </c>
      <c r="C3305">
        <v>8</v>
      </c>
      <c r="D3305" t="s">
        <v>13</v>
      </c>
      <c r="E3305">
        <v>0.81926986999999996</v>
      </c>
      <c r="F3305">
        <v>0.83902211000000004</v>
      </c>
      <c r="G3305">
        <v>5</v>
      </c>
      <c r="H3305" s="49">
        <v>757.26400000000001</v>
      </c>
      <c r="I3305" s="49">
        <v>8093.259</v>
      </c>
      <c r="J3305">
        <v>72.739069999999998</v>
      </c>
      <c r="M3305">
        <v>4.0979399999999999E-2</v>
      </c>
      <c r="N3305" s="49">
        <v>-1.9752240000000001E-2</v>
      </c>
      <c r="O3305" s="49">
        <v>-7.2205870000000005E-2</v>
      </c>
      <c r="P3305" s="49">
        <v>-4.1471319999999999E-2</v>
      </c>
      <c r="Q3305" s="49">
        <v>-1.9752240000000001E-2</v>
      </c>
      <c r="R3305" s="49">
        <v>1.9668400000000001E-3</v>
      </c>
      <c r="S3305" s="49">
        <v>3.2701389999999997E-2</v>
      </c>
      <c r="T3305" s="49" t="s">
        <v>92</v>
      </c>
    </row>
    <row r="3306" spans="1:20" x14ac:dyDescent="0.25">
      <c r="A3306" s="49" t="str">
        <f t="shared" si="51"/>
        <v>41850Other5_23Dually Enrolled</v>
      </c>
      <c r="B3306" s="7">
        <v>41850</v>
      </c>
      <c r="C3306">
        <v>23</v>
      </c>
      <c r="D3306" t="s">
        <v>13</v>
      </c>
      <c r="E3306">
        <v>1.5694813000000001</v>
      </c>
      <c r="F3306">
        <v>1.6474473999999999</v>
      </c>
      <c r="G3306">
        <v>5</v>
      </c>
      <c r="H3306" s="49">
        <v>757.26400000000001</v>
      </c>
      <c r="I3306" s="49">
        <v>8093.259</v>
      </c>
      <c r="J3306">
        <v>82.377560000000003</v>
      </c>
      <c r="M3306">
        <v>7.3158799999999996E-2</v>
      </c>
      <c r="N3306" s="49">
        <v>-7.7966099999999997E-2</v>
      </c>
      <c r="O3306" s="49">
        <v>-0.17160935999999999</v>
      </c>
      <c r="P3306" s="49">
        <v>-0.11674026</v>
      </c>
      <c r="Q3306" s="49">
        <v>-7.7966099999999997E-2</v>
      </c>
      <c r="R3306" s="49">
        <v>-3.9191940000000001E-2</v>
      </c>
      <c r="S3306" s="49">
        <v>1.5677159999999999E-2</v>
      </c>
      <c r="T3306" s="49" t="s">
        <v>92</v>
      </c>
    </row>
    <row r="3307" spans="1:20" x14ac:dyDescent="0.25">
      <c r="A3307" s="49" t="str">
        <f t="shared" si="51"/>
        <v>41850Other5_4Dually Enrolled</v>
      </c>
      <c r="B3307" s="7">
        <v>41850</v>
      </c>
      <c r="C3307">
        <v>4</v>
      </c>
      <c r="D3307" t="s">
        <v>13</v>
      </c>
      <c r="E3307">
        <v>0.67045173999999996</v>
      </c>
      <c r="F3307">
        <v>0.70810627999999998</v>
      </c>
      <c r="G3307">
        <v>5</v>
      </c>
      <c r="H3307" s="49">
        <v>757.26400000000001</v>
      </c>
      <c r="I3307" s="49">
        <v>8093.259</v>
      </c>
      <c r="J3307">
        <v>73.770129999999995</v>
      </c>
      <c r="M3307">
        <v>3.4484500000000001E-2</v>
      </c>
      <c r="N3307" s="49">
        <v>-3.765454E-2</v>
      </c>
      <c r="O3307" s="49">
        <v>-8.1794699999999998E-2</v>
      </c>
      <c r="P3307" s="49">
        <v>-5.5931330000000001E-2</v>
      </c>
      <c r="Q3307" s="49">
        <v>-3.765454E-2</v>
      </c>
      <c r="R3307" s="49">
        <v>-1.9377760000000001E-2</v>
      </c>
      <c r="S3307" s="49">
        <v>6.4856200000000001E-3</v>
      </c>
      <c r="T3307" s="49" t="s">
        <v>92</v>
      </c>
    </row>
    <row r="3308" spans="1:20" x14ac:dyDescent="0.25">
      <c r="A3308" s="49" t="str">
        <f t="shared" si="51"/>
        <v>41850Other5_18Dually Enrolled</v>
      </c>
      <c r="B3308" s="7">
        <v>41850</v>
      </c>
      <c r="C3308">
        <v>18</v>
      </c>
      <c r="D3308" t="s">
        <v>13</v>
      </c>
      <c r="E3308">
        <v>2.5268060000000001</v>
      </c>
      <c r="F3308">
        <v>2.7112907000000002</v>
      </c>
      <c r="G3308">
        <v>5</v>
      </c>
      <c r="H3308" s="49">
        <v>757.26400000000001</v>
      </c>
      <c r="I3308" s="49">
        <v>8093.259</v>
      </c>
      <c r="J3308">
        <v>98.949200000000005</v>
      </c>
      <c r="M3308">
        <v>0.1010166</v>
      </c>
      <c r="N3308" s="49">
        <v>-0.1844847</v>
      </c>
      <c r="O3308" s="49">
        <v>-0.31378594999999998</v>
      </c>
      <c r="P3308" s="49">
        <v>-0.2380235</v>
      </c>
      <c r="Q3308" s="49">
        <v>-0.1844847</v>
      </c>
      <c r="R3308" s="49">
        <v>-0.1309459</v>
      </c>
      <c r="S3308" s="49">
        <v>-5.5183450000000002E-2</v>
      </c>
      <c r="T3308" s="49" t="s">
        <v>92</v>
      </c>
    </row>
    <row r="3309" spans="1:20" x14ac:dyDescent="0.25">
      <c r="A3309" s="49" t="str">
        <f t="shared" si="51"/>
        <v>41850Other5_1Dually Enrolled</v>
      </c>
      <c r="B3309" s="7">
        <v>41850</v>
      </c>
      <c r="C3309">
        <v>1</v>
      </c>
      <c r="D3309" t="s">
        <v>13</v>
      </c>
      <c r="E3309">
        <v>0.97037503999999997</v>
      </c>
      <c r="F3309">
        <v>0.98566547999999998</v>
      </c>
      <c r="G3309">
        <v>5</v>
      </c>
      <c r="H3309" s="49">
        <v>757.26400000000001</v>
      </c>
      <c r="I3309" s="49">
        <v>8093.259</v>
      </c>
      <c r="J3309">
        <v>78.108509999999995</v>
      </c>
      <c r="M3309">
        <v>5.0052199999999998E-2</v>
      </c>
      <c r="N3309" s="49">
        <v>-1.5290440000000001E-2</v>
      </c>
      <c r="O3309" s="49">
        <v>-7.9357259999999999E-2</v>
      </c>
      <c r="P3309" s="49">
        <v>-4.1818109999999999E-2</v>
      </c>
      <c r="Q3309" s="49">
        <v>-1.5290440000000001E-2</v>
      </c>
      <c r="R3309" s="49">
        <v>1.1237230000000001E-2</v>
      </c>
      <c r="S3309" s="49">
        <v>4.8776380000000001E-2</v>
      </c>
      <c r="T3309" s="49" t="s">
        <v>92</v>
      </c>
    </row>
    <row r="3310" spans="1:20" x14ac:dyDescent="0.25">
      <c r="A3310" s="49" t="str">
        <f t="shared" si="51"/>
        <v>41850Other5_20Dually Enrolled</v>
      </c>
      <c r="B3310" s="7">
        <v>41850</v>
      </c>
      <c r="C3310">
        <v>20</v>
      </c>
      <c r="D3310" t="s">
        <v>13</v>
      </c>
      <c r="E3310">
        <v>2.3764816</v>
      </c>
      <c r="F3310">
        <v>2.6791733</v>
      </c>
      <c r="G3310">
        <v>5</v>
      </c>
      <c r="H3310" s="49">
        <v>757.26400000000001</v>
      </c>
      <c r="I3310" s="49">
        <v>8093.259</v>
      </c>
      <c r="J3310">
        <v>94.350629999999995</v>
      </c>
      <c r="M3310">
        <v>9.2868000000000006E-2</v>
      </c>
      <c r="N3310" s="49">
        <v>-0.30269170000000001</v>
      </c>
      <c r="O3310" s="49">
        <v>-0.42156273999999999</v>
      </c>
      <c r="P3310" s="49">
        <v>-0.35191173999999997</v>
      </c>
      <c r="Q3310" s="49">
        <v>-0.30269170000000001</v>
      </c>
      <c r="R3310" s="49">
        <v>-0.25347165999999999</v>
      </c>
      <c r="S3310" s="49">
        <v>-0.18382066</v>
      </c>
      <c r="T3310" s="49" t="s">
        <v>92</v>
      </c>
    </row>
    <row r="3311" spans="1:20" x14ac:dyDescent="0.25">
      <c r="A3311" s="49" t="str">
        <f t="shared" si="51"/>
        <v>41850Other5_22Dually Enrolled</v>
      </c>
      <c r="B3311" s="7">
        <v>41850</v>
      </c>
      <c r="C3311">
        <v>22</v>
      </c>
      <c r="D3311" t="s">
        <v>13</v>
      </c>
      <c r="E3311">
        <v>2.0352275</v>
      </c>
      <c r="F3311">
        <v>2.1288106</v>
      </c>
      <c r="G3311">
        <v>5</v>
      </c>
      <c r="H3311" s="49">
        <v>757.26400000000001</v>
      </c>
      <c r="I3311" s="49">
        <v>8093.259</v>
      </c>
      <c r="J3311">
        <v>86.414420000000007</v>
      </c>
      <c r="M3311">
        <v>8.5079100000000005E-2</v>
      </c>
      <c r="N3311" s="49">
        <v>-9.3583100000000002E-2</v>
      </c>
      <c r="O3311" s="49">
        <v>-0.20248435000000001</v>
      </c>
      <c r="P3311" s="49">
        <v>-0.13867502000000001</v>
      </c>
      <c r="Q3311" s="49">
        <v>-9.3583100000000002E-2</v>
      </c>
      <c r="R3311" s="49">
        <v>-4.8491180000000002E-2</v>
      </c>
      <c r="S3311" s="49">
        <v>1.5318150000000001E-2</v>
      </c>
      <c r="T3311" s="49" t="s">
        <v>92</v>
      </c>
    </row>
    <row r="3312" spans="1:20" x14ac:dyDescent="0.25">
      <c r="A3312" s="49" t="str">
        <f t="shared" si="51"/>
        <v>41850Other5_13Dually Enrolled</v>
      </c>
      <c r="B3312" s="7">
        <v>41850</v>
      </c>
      <c r="C3312">
        <v>13</v>
      </c>
      <c r="D3312" t="s">
        <v>13</v>
      </c>
      <c r="E3312">
        <v>1.4708118999999999</v>
      </c>
      <c r="F3312">
        <v>1.6168149999999999</v>
      </c>
      <c r="G3312">
        <v>5</v>
      </c>
      <c r="H3312" s="49">
        <v>757.26400000000001</v>
      </c>
      <c r="I3312" s="49">
        <v>8093.259</v>
      </c>
      <c r="J3312">
        <v>91.107150000000004</v>
      </c>
      <c r="M3312">
        <v>7.7320299999999995E-2</v>
      </c>
      <c r="N3312" s="49">
        <v>-0.1460031</v>
      </c>
      <c r="O3312" s="49">
        <v>-0.24497308000000001</v>
      </c>
      <c r="P3312" s="49">
        <v>-0.18698286</v>
      </c>
      <c r="Q3312" s="49">
        <v>-0.1460031</v>
      </c>
      <c r="R3312" s="49">
        <v>-0.10502334000000001</v>
      </c>
      <c r="S3312" s="49">
        <v>-4.7033119999999998E-2</v>
      </c>
      <c r="T3312" s="49" t="s">
        <v>92</v>
      </c>
    </row>
    <row r="3313" spans="1:20" x14ac:dyDescent="0.25">
      <c r="A3313" s="49" t="str">
        <f t="shared" si="51"/>
        <v>41850Other5_9Dually Enrolled</v>
      </c>
      <c r="B3313" s="7">
        <v>41850</v>
      </c>
      <c r="C3313">
        <v>9</v>
      </c>
      <c r="D3313" t="s">
        <v>13</v>
      </c>
      <c r="E3313">
        <v>0.86227476000000003</v>
      </c>
      <c r="F3313">
        <v>0.94396305000000003</v>
      </c>
      <c r="G3313">
        <v>5</v>
      </c>
      <c r="H3313" s="49">
        <v>757.26400000000001</v>
      </c>
      <c r="I3313" s="49">
        <v>8093.259</v>
      </c>
      <c r="J3313">
        <v>75.6096</v>
      </c>
      <c r="M3313">
        <v>4.6386999999999998E-2</v>
      </c>
      <c r="N3313" s="49">
        <v>-8.1688289999999997E-2</v>
      </c>
      <c r="O3313" s="49">
        <v>-0.14106365000000001</v>
      </c>
      <c r="P3313" s="49">
        <v>-0.1062734</v>
      </c>
      <c r="Q3313" s="49">
        <v>-8.1688289999999997E-2</v>
      </c>
      <c r="R3313" s="49">
        <v>-5.7103180000000003E-2</v>
      </c>
      <c r="S3313" s="49">
        <v>-2.2312930000000002E-2</v>
      </c>
      <c r="T3313" s="49" t="s">
        <v>92</v>
      </c>
    </row>
    <row r="3314" spans="1:20" x14ac:dyDescent="0.25">
      <c r="A3314" s="49" t="str">
        <f t="shared" si="51"/>
        <v>41850Other6+7_17Dually Enrolled</v>
      </c>
      <c r="B3314" s="7">
        <v>41850</v>
      </c>
      <c r="C3314">
        <v>17</v>
      </c>
      <c r="D3314" t="s">
        <v>13</v>
      </c>
      <c r="E3314">
        <v>2.3712916000000002</v>
      </c>
      <c r="F3314">
        <v>2.0033001000000001</v>
      </c>
      <c r="G3314" t="s">
        <v>69</v>
      </c>
      <c r="H3314">
        <v>1560.85</v>
      </c>
      <c r="I3314" s="49">
        <v>8093.259</v>
      </c>
      <c r="J3314">
        <v>99.386960000000002</v>
      </c>
      <c r="M3314">
        <v>8.1821500000000005E-2</v>
      </c>
      <c r="N3314" s="49">
        <v>0.36799150000000003</v>
      </c>
      <c r="O3314" s="49">
        <v>0.26325998</v>
      </c>
      <c r="P3314" s="49">
        <v>0.32462611000000002</v>
      </c>
      <c r="Q3314" s="49">
        <v>0.36799150000000003</v>
      </c>
      <c r="R3314" s="49">
        <v>0.41135690000000003</v>
      </c>
      <c r="S3314" s="49">
        <v>0.47272301999999999</v>
      </c>
      <c r="T3314" s="49" t="s">
        <v>92</v>
      </c>
    </row>
    <row r="3315" spans="1:20" x14ac:dyDescent="0.25">
      <c r="A3315" s="49" t="str">
        <f t="shared" si="51"/>
        <v>41850Other6+7_9Dually Enrolled</v>
      </c>
      <c r="B3315" s="7">
        <v>41850</v>
      </c>
      <c r="C3315">
        <v>9</v>
      </c>
      <c r="D3315" t="s">
        <v>13</v>
      </c>
      <c r="E3315">
        <v>0.86227476000000003</v>
      </c>
      <c r="F3315">
        <v>0.85665992000000002</v>
      </c>
      <c r="G3315" t="s">
        <v>69</v>
      </c>
      <c r="H3315">
        <v>1560.85</v>
      </c>
      <c r="I3315" s="49">
        <v>8093.259</v>
      </c>
      <c r="J3315">
        <v>75.6096</v>
      </c>
      <c r="M3315">
        <v>3.7661399999999998E-2</v>
      </c>
      <c r="N3315" s="49">
        <v>5.6148400000000003E-3</v>
      </c>
      <c r="O3315" s="49">
        <v>-4.2591749999999998E-2</v>
      </c>
      <c r="P3315" s="49">
        <v>-1.4345699999999999E-2</v>
      </c>
      <c r="Q3315" s="49">
        <v>5.6148400000000003E-3</v>
      </c>
      <c r="R3315" s="49">
        <v>2.5575380000000002E-2</v>
      </c>
      <c r="S3315" s="49">
        <v>5.3821430000000003E-2</v>
      </c>
      <c r="T3315" s="49" t="s">
        <v>92</v>
      </c>
    </row>
    <row r="3316" spans="1:20" x14ac:dyDescent="0.25">
      <c r="A3316" s="49" t="str">
        <f t="shared" si="51"/>
        <v>41850Other6+7_24Dually Enrolled</v>
      </c>
      <c r="B3316" s="7">
        <v>41850</v>
      </c>
      <c r="C3316">
        <v>24</v>
      </c>
      <c r="D3316" t="s">
        <v>13</v>
      </c>
      <c r="E3316">
        <v>1.2256336000000001</v>
      </c>
      <c r="F3316">
        <v>1.2577711</v>
      </c>
      <c r="G3316" t="s">
        <v>69</v>
      </c>
      <c r="H3316">
        <v>1560.85</v>
      </c>
      <c r="I3316" s="49">
        <v>8093.259</v>
      </c>
      <c r="J3316">
        <v>79.135840000000002</v>
      </c>
      <c r="M3316">
        <v>5.4101299999999998E-2</v>
      </c>
      <c r="N3316" s="49">
        <v>-3.2137499999999999E-2</v>
      </c>
      <c r="O3316" s="49">
        <v>-0.10138716</v>
      </c>
      <c r="P3316" s="49">
        <v>-6.0811190000000001E-2</v>
      </c>
      <c r="Q3316" s="49">
        <v>-3.2137499999999999E-2</v>
      </c>
      <c r="R3316" s="49">
        <v>-3.4638099999999999E-3</v>
      </c>
      <c r="S3316" s="49">
        <v>3.7112159999999998E-2</v>
      </c>
      <c r="T3316" s="49" t="s">
        <v>92</v>
      </c>
    </row>
    <row r="3317" spans="1:20" x14ac:dyDescent="0.25">
      <c r="A3317" s="49" t="str">
        <f t="shared" si="51"/>
        <v>41850Other6+7_16Dually Enrolled</v>
      </c>
      <c r="B3317" s="7">
        <v>41850</v>
      </c>
      <c r="C3317">
        <v>16</v>
      </c>
      <c r="D3317" t="s">
        <v>13</v>
      </c>
      <c r="E3317">
        <v>2.1702601000000001</v>
      </c>
      <c r="F3317">
        <v>1.8378733</v>
      </c>
      <c r="G3317" t="s">
        <v>69</v>
      </c>
      <c r="H3317">
        <v>1560.85</v>
      </c>
      <c r="I3317" s="49">
        <v>8093.259</v>
      </c>
      <c r="J3317">
        <v>98.187730000000002</v>
      </c>
      <c r="M3317">
        <v>7.8331700000000004E-2</v>
      </c>
      <c r="N3317" s="49">
        <v>0.33238679999999998</v>
      </c>
      <c r="O3317" s="49">
        <v>0.23212221999999999</v>
      </c>
      <c r="P3317" s="49">
        <v>0.29087099999999999</v>
      </c>
      <c r="Q3317" s="49">
        <v>0.33238679999999998</v>
      </c>
      <c r="R3317" s="49">
        <v>0.37390259999999997</v>
      </c>
      <c r="S3317" s="49">
        <v>0.43265137999999997</v>
      </c>
      <c r="T3317" s="49" t="s">
        <v>92</v>
      </c>
    </row>
    <row r="3318" spans="1:20" x14ac:dyDescent="0.25">
      <c r="A3318" s="49" t="str">
        <f t="shared" si="51"/>
        <v>41850Other6+7_15Dually Enrolled</v>
      </c>
      <c r="B3318" s="7">
        <v>41850</v>
      </c>
      <c r="C3318">
        <v>15</v>
      </c>
      <c r="D3318" t="s">
        <v>13</v>
      </c>
      <c r="E3318">
        <v>1.8606731999999999</v>
      </c>
      <c r="F3318">
        <v>1.8409283999999999</v>
      </c>
      <c r="G3318" t="s">
        <v>69</v>
      </c>
      <c r="H3318">
        <v>1560.85</v>
      </c>
      <c r="I3318" s="49">
        <v>8093.259</v>
      </c>
      <c r="J3318">
        <v>96.267759999999996</v>
      </c>
      <c r="M3318">
        <v>7.4807700000000005E-2</v>
      </c>
      <c r="N3318" s="49">
        <v>1.97448E-2</v>
      </c>
      <c r="O3318" s="49">
        <v>-7.6009060000000003E-2</v>
      </c>
      <c r="P3318" s="49">
        <v>-1.9903279999999999E-2</v>
      </c>
      <c r="Q3318" s="49">
        <v>1.97448E-2</v>
      </c>
      <c r="R3318" s="49">
        <v>5.9392880000000002E-2</v>
      </c>
      <c r="S3318" s="49">
        <v>0.11549866</v>
      </c>
      <c r="T3318" s="49" t="s">
        <v>92</v>
      </c>
    </row>
    <row r="3319" spans="1:20" x14ac:dyDescent="0.25">
      <c r="A3319" s="49" t="str">
        <f t="shared" si="51"/>
        <v>41850Other6+7_19Dually Enrolled</v>
      </c>
      <c r="B3319" s="7">
        <v>41850</v>
      </c>
      <c r="C3319">
        <v>19</v>
      </c>
      <c r="D3319" t="s">
        <v>13</v>
      </c>
      <c r="E3319">
        <v>2.4385905000000001</v>
      </c>
      <c r="F3319">
        <v>2.6867320000000001</v>
      </c>
      <c r="G3319" t="s">
        <v>69</v>
      </c>
      <c r="H3319">
        <v>1560.85</v>
      </c>
      <c r="I3319" s="49">
        <v>8093.259</v>
      </c>
      <c r="J3319">
        <v>97.693680000000001</v>
      </c>
      <c r="M3319">
        <v>8.45471E-2</v>
      </c>
      <c r="N3319" s="49">
        <v>-0.24814149999999999</v>
      </c>
      <c r="O3319" s="49">
        <v>-0.35636179000000001</v>
      </c>
      <c r="P3319" s="49">
        <v>-0.29295146</v>
      </c>
      <c r="Q3319" s="49">
        <v>-0.24814149999999999</v>
      </c>
      <c r="R3319" s="49">
        <v>-0.20333154000000001</v>
      </c>
      <c r="S3319" s="49">
        <v>-0.13992120999999999</v>
      </c>
      <c r="T3319" s="49" t="s">
        <v>92</v>
      </c>
    </row>
    <row r="3320" spans="1:20" x14ac:dyDescent="0.25">
      <c r="A3320" s="49" t="str">
        <f t="shared" si="51"/>
        <v>41850Other6+7_1Dually Enrolled</v>
      </c>
      <c r="B3320" s="7">
        <v>41850</v>
      </c>
      <c r="C3320">
        <v>1</v>
      </c>
      <c r="D3320" t="s">
        <v>13</v>
      </c>
      <c r="E3320">
        <v>0.97037503999999997</v>
      </c>
      <c r="F3320">
        <v>0.93924222000000002</v>
      </c>
      <c r="G3320" t="s">
        <v>69</v>
      </c>
      <c r="H3320">
        <v>1560.85</v>
      </c>
      <c r="I3320" s="49">
        <v>8093.259</v>
      </c>
      <c r="J3320">
        <v>78.108509999999995</v>
      </c>
      <c r="M3320">
        <v>4.2206100000000003E-2</v>
      </c>
      <c r="N3320" s="49">
        <v>3.1132819999999999E-2</v>
      </c>
      <c r="O3320" s="49">
        <v>-2.289099E-2</v>
      </c>
      <c r="P3320" s="49">
        <v>8.7635899999999999E-3</v>
      </c>
      <c r="Q3320" s="49">
        <v>3.1132819999999999E-2</v>
      </c>
      <c r="R3320" s="49">
        <v>5.3502050000000002E-2</v>
      </c>
      <c r="S3320" s="49">
        <v>8.5156629999999997E-2</v>
      </c>
      <c r="T3320" s="49" t="s">
        <v>92</v>
      </c>
    </row>
    <row r="3321" spans="1:20" x14ac:dyDescent="0.25">
      <c r="A3321" s="49" t="str">
        <f t="shared" si="51"/>
        <v>41850Other6+7_7Dually Enrolled</v>
      </c>
      <c r="B3321" s="7">
        <v>41850</v>
      </c>
      <c r="C3321">
        <v>7</v>
      </c>
      <c r="D3321" t="s">
        <v>13</v>
      </c>
      <c r="E3321">
        <v>0.75391408999999998</v>
      </c>
      <c r="F3321">
        <v>0.75397610000000004</v>
      </c>
      <c r="G3321" t="s">
        <v>69</v>
      </c>
      <c r="H3321" s="49">
        <v>1560.85</v>
      </c>
      <c r="I3321" s="49">
        <v>8093.259</v>
      </c>
      <c r="J3321">
        <v>70.716419999999999</v>
      </c>
      <c r="M3321">
        <v>3.1287700000000002E-2</v>
      </c>
      <c r="N3321" s="49">
        <v>-6.2009999999999998E-5</v>
      </c>
      <c r="O3321" s="49">
        <v>-4.0110270000000003E-2</v>
      </c>
      <c r="P3321" s="49">
        <v>-1.6644490000000001E-2</v>
      </c>
      <c r="Q3321" s="49">
        <v>-6.2009999999999998E-5</v>
      </c>
      <c r="R3321" s="49">
        <v>1.6520469999999999E-2</v>
      </c>
      <c r="S3321" s="49">
        <v>3.9986250000000001E-2</v>
      </c>
      <c r="T3321" s="49" t="s">
        <v>92</v>
      </c>
    </row>
    <row r="3322" spans="1:20" x14ac:dyDescent="0.25">
      <c r="A3322" s="49" t="str">
        <f t="shared" si="51"/>
        <v>41850Other6+7_2Dually Enrolled</v>
      </c>
      <c r="B3322" s="7">
        <v>41850</v>
      </c>
      <c r="C3322">
        <v>2</v>
      </c>
      <c r="D3322" t="s">
        <v>13</v>
      </c>
      <c r="E3322">
        <v>0.82988256999999999</v>
      </c>
      <c r="F3322">
        <v>0.80265302999999999</v>
      </c>
      <c r="G3322" t="s">
        <v>69</v>
      </c>
      <c r="H3322" s="49">
        <v>1560.85</v>
      </c>
      <c r="I3322" s="49">
        <v>8093.259</v>
      </c>
      <c r="J3322">
        <v>76.289540000000002</v>
      </c>
      <c r="M3322">
        <v>3.46553E-2</v>
      </c>
      <c r="N3322" s="49">
        <v>2.722954E-2</v>
      </c>
      <c r="O3322" s="49">
        <v>-1.712924E-2</v>
      </c>
      <c r="P3322" s="49">
        <v>8.8622300000000005E-3</v>
      </c>
      <c r="Q3322" s="49">
        <v>2.722954E-2</v>
      </c>
      <c r="R3322" s="49">
        <v>4.5596850000000001E-2</v>
      </c>
      <c r="S3322" s="49">
        <v>7.1588319999999997E-2</v>
      </c>
      <c r="T3322" s="49" t="s">
        <v>92</v>
      </c>
    </row>
    <row r="3323" spans="1:20" x14ac:dyDescent="0.25">
      <c r="A3323" s="49" t="str">
        <f t="shared" si="51"/>
        <v>41850Other6+7_5Dually Enrolled</v>
      </c>
      <c r="B3323" s="7">
        <v>41850</v>
      </c>
      <c r="C3323">
        <v>5</v>
      </c>
      <c r="D3323" t="s">
        <v>13</v>
      </c>
      <c r="E3323">
        <v>0.67820809000000004</v>
      </c>
      <c r="F3323">
        <v>0.64534959000000003</v>
      </c>
      <c r="G3323" t="s">
        <v>69</v>
      </c>
      <c r="H3323" s="49">
        <v>1560.85</v>
      </c>
      <c r="I3323" s="49">
        <v>8093.259</v>
      </c>
      <c r="J3323">
        <v>72.275540000000007</v>
      </c>
      <c r="M3323">
        <v>2.8373200000000001E-2</v>
      </c>
      <c r="N3323" s="49">
        <v>3.2858499999999999E-2</v>
      </c>
      <c r="O3323" s="49">
        <v>-3.4591999999999999E-3</v>
      </c>
      <c r="P3323" s="49">
        <v>1.7820699999999998E-2</v>
      </c>
      <c r="Q3323" s="49">
        <v>3.2858499999999999E-2</v>
      </c>
      <c r="R3323" s="49">
        <v>4.7896300000000003E-2</v>
      </c>
      <c r="S3323" s="49">
        <v>6.9176199999999993E-2</v>
      </c>
      <c r="T3323" s="49" t="s">
        <v>92</v>
      </c>
    </row>
    <row r="3324" spans="1:20" x14ac:dyDescent="0.25">
      <c r="A3324" s="49" t="str">
        <f t="shared" si="51"/>
        <v>41850Other6+7_13Dually Enrolled</v>
      </c>
      <c r="B3324" s="7">
        <v>41850</v>
      </c>
      <c r="C3324">
        <v>13</v>
      </c>
      <c r="D3324" t="s">
        <v>13</v>
      </c>
      <c r="E3324">
        <v>1.4708118999999999</v>
      </c>
      <c r="F3324">
        <v>1.5037507000000001</v>
      </c>
      <c r="G3324" t="s">
        <v>69</v>
      </c>
      <c r="H3324" s="49">
        <v>1560.85</v>
      </c>
      <c r="I3324" s="49">
        <v>8093.259</v>
      </c>
      <c r="J3324">
        <v>91.107150000000004</v>
      </c>
      <c r="M3324">
        <v>6.5409200000000001E-2</v>
      </c>
      <c r="N3324" s="49">
        <v>-3.2938799999999997E-2</v>
      </c>
      <c r="O3324" s="49">
        <v>-0.11666258</v>
      </c>
      <c r="P3324" s="49">
        <v>-6.7605680000000001E-2</v>
      </c>
      <c r="Q3324" s="49">
        <v>-3.2938799999999997E-2</v>
      </c>
      <c r="R3324" s="49">
        <v>1.7280799999999999E-3</v>
      </c>
      <c r="S3324" s="49">
        <v>5.078498E-2</v>
      </c>
      <c r="T3324" s="49" t="s">
        <v>92</v>
      </c>
    </row>
    <row r="3325" spans="1:20" x14ac:dyDescent="0.25">
      <c r="A3325" s="49" t="str">
        <f t="shared" si="51"/>
        <v>41850Other6+7_23Dually Enrolled</v>
      </c>
      <c r="B3325" s="7">
        <v>41850</v>
      </c>
      <c r="C3325">
        <v>23</v>
      </c>
      <c r="D3325" t="s">
        <v>13</v>
      </c>
      <c r="E3325">
        <v>1.5694813000000001</v>
      </c>
      <c r="F3325">
        <v>1.6280348</v>
      </c>
      <c r="G3325" t="s">
        <v>69</v>
      </c>
      <c r="H3325" s="49">
        <v>1560.85</v>
      </c>
      <c r="I3325" s="49">
        <v>8093.259</v>
      </c>
      <c r="J3325">
        <v>82.377560000000003</v>
      </c>
      <c r="M3325">
        <v>6.3049800000000003E-2</v>
      </c>
      <c r="N3325" s="49">
        <v>-5.8553500000000001E-2</v>
      </c>
      <c r="O3325" s="49">
        <v>-0.13925724</v>
      </c>
      <c r="P3325" s="49">
        <v>-9.1969889999999999E-2</v>
      </c>
      <c r="Q3325" s="49">
        <v>-5.8553500000000001E-2</v>
      </c>
      <c r="R3325" s="49">
        <v>-2.5137110000000001E-2</v>
      </c>
      <c r="S3325" s="49">
        <v>2.2150240000000002E-2</v>
      </c>
      <c r="T3325" s="49" t="s">
        <v>92</v>
      </c>
    </row>
    <row r="3326" spans="1:20" x14ac:dyDescent="0.25">
      <c r="A3326" s="49" t="str">
        <f t="shared" si="51"/>
        <v>41850Other6+7_18Dually Enrolled</v>
      </c>
      <c r="B3326" s="7">
        <v>41850</v>
      </c>
      <c r="C3326">
        <v>18</v>
      </c>
      <c r="D3326" t="s">
        <v>13</v>
      </c>
      <c r="E3326">
        <v>2.5268060000000001</v>
      </c>
      <c r="F3326">
        <v>2.0727158000000001</v>
      </c>
      <c r="G3326" t="s">
        <v>69</v>
      </c>
      <c r="H3326" s="49">
        <v>1560.85</v>
      </c>
      <c r="I3326" s="49">
        <v>8093.259</v>
      </c>
      <c r="J3326">
        <v>98.949200000000005</v>
      </c>
      <c r="M3326">
        <v>8.2340499999999997E-2</v>
      </c>
      <c r="N3326" s="49">
        <v>0.4540902</v>
      </c>
      <c r="O3326" s="49">
        <v>0.34869435999999998</v>
      </c>
      <c r="P3326" s="49">
        <v>0.41044973000000001</v>
      </c>
      <c r="Q3326" s="49">
        <v>0.4540902</v>
      </c>
      <c r="R3326" s="49">
        <v>0.49773066999999999</v>
      </c>
      <c r="S3326" s="49">
        <v>0.55948604000000002</v>
      </c>
      <c r="T3326" s="49" t="s">
        <v>92</v>
      </c>
    </row>
    <row r="3327" spans="1:20" x14ac:dyDescent="0.25">
      <c r="A3327" s="49" t="str">
        <f t="shared" si="51"/>
        <v>41850Other6+7_20Dually Enrolled</v>
      </c>
      <c r="B3327" s="7">
        <v>41850</v>
      </c>
      <c r="C3327">
        <v>20</v>
      </c>
      <c r="D3327" t="s">
        <v>13</v>
      </c>
      <c r="E3327">
        <v>2.3764816</v>
      </c>
      <c r="F3327">
        <v>2.6822637999999999</v>
      </c>
      <c r="G3327" t="s">
        <v>69</v>
      </c>
      <c r="H3327" s="49">
        <v>1560.85</v>
      </c>
      <c r="I3327" s="49">
        <v>8093.259</v>
      </c>
      <c r="J3327">
        <v>94.350629999999995</v>
      </c>
      <c r="M3327">
        <v>8.2546800000000004E-2</v>
      </c>
      <c r="N3327" s="49">
        <v>-0.3057822</v>
      </c>
      <c r="O3327" s="49">
        <v>-0.41144209999999998</v>
      </c>
      <c r="P3327" s="49">
        <v>-0.34953200000000001</v>
      </c>
      <c r="Q3327" s="49">
        <v>-0.3057822</v>
      </c>
      <c r="R3327" s="49">
        <v>-0.2620324</v>
      </c>
      <c r="S3327" s="49">
        <v>-0.2001223</v>
      </c>
      <c r="T3327" s="49" t="s">
        <v>92</v>
      </c>
    </row>
    <row r="3328" spans="1:20" x14ac:dyDescent="0.25">
      <c r="A3328" s="49" t="str">
        <f t="shared" si="51"/>
        <v>41850Other6+7_8Dually Enrolled</v>
      </c>
      <c r="B3328" s="7">
        <v>41850</v>
      </c>
      <c r="C3328">
        <v>8</v>
      </c>
      <c r="D3328" t="s">
        <v>13</v>
      </c>
      <c r="E3328">
        <v>0.81926986999999996</v>
      </c>
      <c r="F3328">
        <v>0.80073919000000005</v>
      </c>
      <c r="G3328" t="s">
        <v>69</v>
      </c>
      <c r="H3328" s="49">
        <v>1560.85</v>
      </c>
      <c r="I3328" s="49">
        <v>8093.259</v>
      </c>
      <c r="J3328">
        <v>72.739069999999998</v>
      </c>
      <c r="M3328">
        <v>3.47306E-2</v>
      </c>
      <c r="N3328" s="49">
        <v>1.8530680000000001E-2</v>
      </c>
      <c r="O3328" s="49">
        <v>-2.5924490000000001E-2</v>
      </c>
      <c r="P3328" s="49">
        <v>1.2345999999999999E-4</v>
      </c>
      <c r="Q3328" s="49">
        <v>1.8530680000000001E-2</v>
      </c>
      <c r="R3328" s="49">
        <v>3.6937900000000003E-2</v>
      </c>
      <c r="S3328" s="49">
        <v>6.2985849999999996E-2</v>
      </c>
      <c r="T3328" s="49" t="s">
        <v>92</v>
      </c>
    </row>
    <row r="3329" spans="1:20" x14ac:dyDescent="0.25">
      <c r="A3329" s="49" t="str">
        <f t="shared" si="51"/>
        <v>41850Other6+7_10Dually Enrolled</v>
      </c>
      <c r="B3329" s="7">
        <v>41850</v>
      </c>
      <c r="C3329">
        <v>10</v>
      </c>
      <c r="D3329" t="s">
        <v>13</v>
      </c>
      <c r="E3329">
        <v>0.94692399000000005</v>
      </c>
      <c r="F3329">
        <v>0.93630013999999995</v>
      </c>
      <c r="G3329" t="s">
        <v>69</v>
      </c>
      <c r="H3329" s="49">
        <v>1560.85</v>
      </c>
      <c r="I3329" s="49">
        <v>8093.259</v>
      </c>
      <c r="J3329">
        <v>79.521169999999998</v>
      </c>
      <c r="M3329">
        <v>4.1418400000000001E-2</v>
      </c>
      <c r="N3329" s="49">
        <v>1.0623850000000001E-2</v>
      </c>
      <c r="O3329" s="49">
        <v>-4.2391699999999997E-2</v>
      </c>
      <c r="P3329" s="49">
        <v>-1.13279E-2</v>
      </c>
      <c r="Q3329" s="49">
        <v>1.0623850000000001E-2</v>
      </c>
      <c r="R3329" s="49">
        <v>3.2575600000000003E-2</v>
      </c>
      <c r="S3329" s="49">
        <v>6.3639399999999999E-2</v>
      </c>
      <c r="T3329" s="49" t="s">
        <v>92</v>
      </c>
    </row>
    <row r="3330" spans="1:20" x14ac:dyDescent="0.25">
      <c r="A3330" s="49" t="str">
        <f t="shared" si="51"/>
        <v>41850Other6+7_4Dually Enrolled</v>
      </c>
      <c r="B3330" s="7">
        <v>41850</v>
      </c>
      <c r="C3330">
        <v>4</v>
      </c>
      <c r="D3330" t="s">
        <v>13</v>
      </c>
      <c r="E3330">
        <v>0.67045173999999996</v>
      </c>
      <c r="F3330">
        <v>0.6527522</v>
      </c>
      <c r="G3330" t="s">
        <v>69</v>
      </c>
      <c r="H3330" s="49">
        <v>1560.85</v>
      </c>
      <c r="I3330" s="49">
        <v>8093.259</v>
      </c>
      <c r="J3330">
        <v>73.770129999999995</v>
      </c>
      <c r="M3330">
        <v>2.7111199999999998E-2</v>
      </c>
      <c r="N3330" s="49">
        <v>1.769954E-2</v>
      </c>
      <c r="O3330" s="49">
        <v>-1.7002799999999998E-2</v>
      </c>
      <c r="P3330" s="49">
        <v>3.3306E-3</v>
      </c>
      <c r="Q3330" s="49">
        <v>1.769954E-2</v>
      </c>
      <c r="R3330" s="49">
        <v>3.2068480000000003E-2</v>
      </c>
      <c r="S3330" s="49">
        <v>5.2401879999999998E-2</v>
      </c>
      <c r="T3330" s="49" t="s">
        <v>92</v>
      </c>
    </row>
    <row r="3331" spans="1:20" x14ac:dyDescent="0.25">
      <c r="A3331" s="49" t="str">
        <f t="shared" ref="A3331:A3394" si="52">CONCATENATE(B3331,D3331,G3331,"_",C3331,T3331)</f>
        <v>41850Other6+7_21Dually Enrolled</v>
      </c>
      <c r="B3331" s="7">
        <v>41850</v>
      </c>
      <c r="C3331">
        <v>21</v>
      </c>
      <c r="D3331" t="s">
        <v>13</v>
      </c>
      <c r="E3331">
        <v>2.2153790999999998</v>
      </c>
      <c r="F3331">
        <v>2.4496026</v>
      </c>
      <c r="G3331" t="s">
        <v>69</v>
      </c>
      <c r="H3331" s="49">
        <v>1560.85</v>
      </c>
      <c r="I3331" s="49">
        <v>8093.259</v>
      </c>
      <c r="J3331">
        <v>90.180760000000006</v>
      </c>
      <c r="M3331">
        <v>7.8722E-2</v>
      </c>
      <c r="N3331" s="49">
        <v>-0.2342235</v>
      </c>
      <c r="O3331" s="49">
        <v>-0.33498766000000002</v>
      </c>
      <c r="P3331" s="49">
        <v>-0.27594616</v>
      </c>
      <c r="Q3331" s="49">
        <v>-0.2342235</v>
      </c>
      <c r="R3331" s="49">
        <v>-0.19250084000000001</v>
      </c>
      <c r="S3331" s="49">
        <v>-0.13345934000000001</v>
      </c>
      <c r="T3331" s="49" t="s">
        <v>92</v>
      </c>
    </row>
    <row r="3332" spans="1:20" x14ac:dyDescent="0.25">
      <c r="A3332" s="49" t="str">
        <f t="shared" si="52"/>
        <v>41850Other6+7_14Dually Enrolled</v>
      </c>
      <c r="B3332" s="7">
        <v>41850</v>
      </c>
      <c r="C3332">
        <v>14</v>
      </c>
      <c r="D3332" t="s">
        <v>13</v>
      </c>
      <c r="E3332">
        <v>1.7562989</v>
      </c>
      <c r="F3332">
        <v>1.7376132</v>
      </c>
      <c r="G3332" t="s">
        <v>69</v>
      </c>
      <c r="H3332" s="49">
        <v>1560.85</v>
      </c>
      <c r="I3332" s="49">
        <v>8093.259</v>
      </c>
      <c r="J3332">
        <v>94.065349999999995</v>
      </c>
      <c r="M3332">
        <v>7.5044100000000002E-2</v>
      </c>
      <c r="N3332" s="49">
        <v>1.86857E-2</v>
      </c>
      <c r="O3332" s="49">
        <v>-7.7370750000000002E-2</v>
      </c>
      <c r="P3332" s="49">
        <v>-2.1087669999999999E-2</v>
      </c>
      <c r="Q3332" s="49">
        <v>1.86857E-2</v>
      </c>
      <c r="R3332" s="49">
        <v>5.8459070000000002E-2</v>
      </c>
      <c r="S3332" s="49">
        <v>0.11474215</v>
      </c>
      <c r="T3332" s="49" t="s">
        <v>92</v>
      </c>
    </row>
    <row r="3333" spans="1:20" x14ac:dyDescent="0.25">
      <c r="A3333" s="49" t="str">
        <f t="shared" si="52"/>
        <v>41850Other6+7_22Dually Enrolled</v>
      </c>
      <c r="B3333" s="7">
        <v>41850</v>
      </c>
      <c r="C3333">
        <v>22</v>
      </c>
      <c r="D3333" t="s">
        <v>13</v>
      </c>
      <c r="E3333">
        <v>2.0352275</v>
      </c>
      <c r="F3333">
        <v>2.0613421999999999</v>
      </c>
      <c r="G3333" t="s">
        <v>69</v>
      </c>
      <c r="H3333" s="49">
        <v>1560.85</v>
      </c>
      <c r="I3333" s="49">
        <v>8093.259</v>
      </c>
      <c r="J3333">
        <v>86.414420000000007</v>
      </c>
      <c r="M3333">
        <v>7.4420399999999998E-2</v>
      </c>
      <c r="N3333" s="49">
        <v>-2.6114700000000001E-2</v>
      </c>
      <c r="O3333" s="49">
        <v>-0.12137281</v>
      </c>
      <c r="P3333" s="49">
        <v>-6.5557509999999999E-2</v>
      </c>
      <c r="Q3333" s="49">
        <v>-2.6114700000000001E-2</v>
      </c>
      <c r="R3333" s="49">
        <v>1.3328110000000001E-2</v>
      </c>
      <c r="S3333" s="49">
        <v>6.9143410000000002E-2</v>
      </c>
      <c r="T3333" s="49" t="s">
        <v>92</v>
      </c>
    </row>
    <row r="3334" spans="1:20" x14ac:dyDescent="0.25">
      <c r="A3334" s="49" t="str">
        <f t="shared" si="52"/>
        <v>41850Other6+7_12Dually Enrolled</v>
      </c>
      <c r="B3334" s="7">
        <v>41850</v>
      </c>
      <c r="C3334">
        <v>12</v>
      </c>
      <c r="D3334" t="s">
        <v>13</v>
      </c>
      <c r="E3334">
        <v>1.2436015</v>
      </c>
      <c r="F3334">
        <v>1.237565</v>
      </c>
      <c r="G3334" t="s">
        <v>69</v>
      </c>
      <c r="H3334" s="49">
        <v>1560.85</v>
      </c>
      <c r="I3334" s="49">
        <v>8093.259</v>
      </c>
      <c r="J3334">
        <v>87.33784</v>
      </c>
      <c r="M3334">
        <v>5.6220100000000002E-2</v>
      </c>
      <c r="N3334" s="49">
        <v>6.0365000000000002E-3</v>
      </c>
      <c r="O3334" s="49">
        <v>-6.5925230000000001E-2</v>
      </c>
      <c r="P3334" s="49">
        <v>-2.3760150000000001E-2</v>
      </c>
      <c r="Q3334" s="49">
        <v>6.0365000000000002E-3</v>
      </c>
      <c r="R3334" s="49">
        <v>3.5833150000000001E-2</v>
      </c>
      <c r="S3334" s="49">
        <v>7.7998230000000002E-2</v>
      </c>
      <c r="T3334" s="49" t="s">
        <v>92</v>
      </c>
    </row>
    <row r="3335" spans="1:20" x14ac:dyDescent="0.25">
      <c r="A3335" s="49" t="str">
        <f t="shared" si="52"/>
        <v>41850Other6+7_6Dually Enrolled</v>
      </c>
      <c r="B3335" s="7">
        <v>41850</v>
      </c>
      <c r="C3335">
        <v>6</v>
      </c>
      <c r="D3335" t="s">
        <v>13</v>
      </c>
      <c r="E3335">
        <v>0.67716513</v>
      </c>
      <c r="F3335">
        <v>0.68153456999999995</v>
      </c>
      <c r="G3335" t="s">
        <v>69</v>
      </c>
      <c r="H3335" s="49">
        <v>1560.85</v>
      </c>
      <c r="I3335" s="49">
        <v>8093.259</v>
      </c>
      <c r="J3335">
        <v>71.199029999999993</v>
      </c>
      <c r="M3335">
        <v>2.8515700000000001E-2</v>
      </c>
      <c r="N3335" s="49">
        <v>-4.3694399999999996E-3</v>
      </c>
      <c r="O3335" s="49">
        <v>-4.0869540000000003E-2</v>
      </c>
      <c r="P3335" s="49">
        <v>-1.9482759999999998E-2</v>
      </c>
      <c r="Q3335" s="49">
        <v>-4.3694399999999996E-3</v>
      </c>
      <c r="R3335" s="49">
        <v>1.0743880000000001E-2</v>
      </c>
      <c r="S3335" s="49">
        <v>3.2130659999999998E-2</v>
      </c>
      <c r="T3335" s="49" t="s">
        <v>92</v>
      </c>
    </row>
    <row r="3336" spans="1:20" x14ac:dyDescent="0.25">
      <c r="A3336" s="49" t="str">
        <f t="shared" si="52"/>
        <v>41850Other6+7_11Dually Enrolled</v>
      </c>
      <c r="B3336" s="7">
        <v>41850</v>
      </c>
      <c r="C3336">
        <v>11</v>
      </c>
      <c r="D3336" t="s">
        <v>13</v>
      </c>
      <c r="E3336">
        <v>1.0567731</v>
      </c>
      <c r="F3336">
        <v>1.0413642999999999</v>
      </c>
      <c r="G3336" t="s">
        <v>69</v>
      </c>
      <c r="H3336" s="49">
        <v>1560.85</v>
      </c>
      <c r="I3336" s="49">
        <v>8093.259</v>
      </c>
      <c r="J3336">
        <v>83.964209999999994</v>
      </c>
      <c r="M3336">
        <v>4.7770300000000002E-2</v>
      </c>
      <c r="N3336" s="49">
        <v>1.54088E-2</v>
      </c>
      <c r="O3336" s="49">
        <v>-4.5737180000000002E-2</v>
      </c>
      <c r="P3336" s="49">
        <v>-9.9094600000000001E-3</v>
      </c>
      <c r="Q3336" s="49">
        <v>1.54088E-2</v>
      </c>
      <c r="R3336" s="49">
        <v>4.0727060000000002E-2</v>
      </c>
      <c r="S3336" s="49">
        <v>7.6554780000000003E-2</v>
      </c>
      <c r="T3336" s="49" t="s">
        <v>92</v>
      </c>
    </row>
    <row r="3337" spans="1:20" x14ac:dyDescent="0.25">
      <c r="A3337" s="49" t="str">
        <f t="shared" si="52"/>
        <v>41850Other6+7_3Dually Enrolled</v>
      </c>
      <c r="B3337" s="7">
        <v>41850</v>
      </c>
      <c r="C3337">
        <v>3</v>
      </c>
      <c r="D3337" t="s">
        <v>13</v>
      </c>
      <c r="E3337">
        <v>0.72937392000000001</v>
      </c>
      <c r="F3337">
        <v>0.70550868</v>
      </c>
      <c r="G3337" t="s">
        <v>69</v>
      </c>
      <c r="H3337" s="49">
        <v>1560.85</v>
      </c>
      <c r="I3337" s="49">
        <v>8093.259</v>
      </c>
      <c r="J3337">
        <v>74.879990000000006</v>
      </c>
      <c r="M3337">
        <v>2.9855199999999998E-2</v>
      </c>
      <c r="N3337" s="49">
        <v>2.3865239999999999E-2</v>
      </c>
      <c r="O3337" s="49">
        <v>-1.434942E-2</v>
      </c>
      <c r="P3337" s="49">
        <v>8.0419800000000007E-3</v>
      </c>
      <c r="Q3337" s="49">
        <v>2.3865239999999999E-2</v>
      </c>
      <c r="R3337" s="49">
        <v>3.9688500000000002E-2</v>
      </c>
      <c r="S3337" s="49">
        <v>6.20799E-2</v>
      </c>
      <c r="T3337" s="49" t="s">
        <v>92</v>
      </c>
    </row>
    <row r="3338" spans="1:20" x14ac:dyDescent="0.25">
      <c r="A3338" s="49" t="str">
        <f t="shared" si="52"/>
        <v>41850Other8_3Dually Enrolled</v>
      </c>
      <c r="B3338" s="7">
        <v>41850</v>
      </c>
      <c r="C3338">
        <v>3</v>
      </c>
      <c r="D3338" t="s">
        <v>13</v>
      </c>
      <c r="E3338">
        <v>0.72937392000000001</v>
      </c>
      <c r="F3338">
        <v>0.72616336999999997</v>
      </c>
      <c r="G3338">
        <v>8</v>
      </c>
      <c r="H3338" s="49">
        <v>834.803</v>
      </c>
      <c r="I3338" s="49">
        <v>8093.259</v>
      </c>
      <c r="J3338">
        <v>74.879990000000006</v>
      </c>
      <c r="M3338">
        <v>3.6266600000000003E-2</v>
      </c>
      <c r="N3338" s="49">
        <v>3.2105499999999999E-3</v>
      </c>
      <c r="O3338" s="49">
        <v>-4.3210699999999998E-2</v>
      </c>
      <c r="P3338" s="49">
        <v>-1.6010750000000001E-2</v>
      </c>
      <c r="Q3338" s="49">
        <v>3.2105499999999999E-3</v>
      </c>
      <c r="R3338" s="49">
        <v>2.243185E-2</v>
      </c>
      <c r="S3338" s="49">
        <v>4.9631799999999997E-2</v>
      </c>
      <c r="T3338" s="49" t="s">
        <v>92</v>
      </c>
    </row>
    <row r="3339" spans="1:20" x14ac:dyDescent="0.25">
      <c r="A3339" s="49" t="str">
        <f t="shared" si="52"/>
        <v>41850Other8_16Dually Enrolled</v>
      </c>
      <c r="B3339" s="7">
        <v>41850</v>
      </c>
      <c r="C3339">
        <v>16</v>
      </c>
      <c r="D3339" t="s">
        <v>13</v>
      </c>
      <c r="E3339">
        <v>2.1702601000000001</v>
      </c>
      <c r="F3339">
        <v>2.2327786999999999</v>
      </c>
      <c r="G3339">
        <v>8</v>
      </c>
      <c r="H3339" s="49">
        <v>834.803</v>
      </c>
      <c r="I3339" s="49">
        <v>8093.259</v>
      </c>
      <c r="J3339">
        <v>98.187730000000002</v>
      </c>
      <c r="M3339">
        <v>9.6315200000000004E-2</v>
      </c>
      <c r="N3339" s="49">
        <v>-6.2518599999999994E-2</v>
      </c>
      <c r="O3339" s="49">
        <v>-0.18580205999999999</v>
      </c>
      <c r="P3339" s="49">
        <v>-0.11356566</v>
      </c>
      <c r="Q3339" s="49">
        <v>-6.2518599999999994E-2</v>
      </c>
      <c r="R3339" s="49">
        <v>-1.1471540000000001E-2</v>
      </c>
      <c r="S3339" s="49">
        <v>6.0764859999999997E-2</v>
      </c>
      <c r="T3339" s="49" t="s">
        <v>92</v>
      </c>
    </row>
    <row r="3340" spans="1:20" x14ac:dyDescent="0.25">
      <c r="A3340" s="49" t="str">
        <f t="shared" si="52"/>
        <v>41850Other8_2Dually Enrolled</v>
      </c>
      <c r="B3340" s="7">
        <v>41850</v>
      </c>
      <c r="C3340">
        <v>2</v>
      </c>
      <c r="D3340" t="s">
        <v>13</v>
      </c>
      <c r="E3340">
        <v>0.82988256999999999</v>
      </c>
      <c r="F3340">
        <v>0.82340601999999996</v>
      </c>
      <c r="G3340">
        <v>8</v>
      </c>
      <c r="H3340" s="49">
        <v>834.803</v>
      </c>
      <c r="I3340" s="49">
        <v>8093.259</v>
      </c>
      <c r="J3340">
        <v>76.289540000000002</v>
      </c>
      <c r="M3340">
        <v>4.1278599999999999E-2</v>
      </c>
      <c r="N3340" s="49">
        <v>6.4765500000000002E-3</v>
      </c>
      <c r="O3340" s="49">
        <v>-4.6360060000000002E-2</v>
      </c>
      <c r="P3340" s="49">
        <v>-1.5401110000000001E-2</v>
      </c>
      <c r="Q3340" s="49">
        <v>6.4765500000000002E-3</v>
      </c>
      <c r="R3340" s="49">
        <v>2.8354210000000001E-2</v>
      </c>
      <c r="S3340" s="49">
        <v>5.9313159999999997E-2</v>
      </c>
      <c r="T3340" s="49" t="s">
        <v>92</v>
      </c>
    </row>
    <row r="3341" spans="1:20" x14ac:dyDescent="0.25">
      <c r="A3341" s="49" t="str">
        <f t="shared" si="52"/>
        <v>41850Other8_19Dually Enrolled</v>
      </c>
      <c r="B3341" s="7">
        <v>41850</v>
      </c>
      <c r="C3341">
        <v>19</v>
      </c>
      <c r="D3341" t="s">
        <v>13</v>
      </c>
      <c r="E3341">
        <v>2.4385905000000001</v>
      </c>
      <c r="F3341">
        <v>2.0866223000000002</v>
      </c>
      <c r="G3341">
        <v>8</v>
      </c>
      <c r="H3341" s="49">
        <v>834.803</v>
      </c>
      <c r="I3341" s="49">
        <v>8093.259</v>
      </c>
      <c r="J3341">
        <v>97.693680000000001</v>
      </c>
      <c r="M3341">
        <v>8.8752200000000003E-2</v>
      </c>
      <c r="N3341" s="49">
        <v>0.35196820000000001</v>
      </c>
      <c r="O3341" s="49">
        <v>0.23836537999999999</v>
      </c>
      <c r="P3341" s="49">
        <v>0.30492953</v>
      </c>
      <c r="Q3341" s="49">
        <v>0.35196820000000001</v>
      </c>
      <c r="R3341" s="49">
        <v>0.39900687000000001</v>
      </c>
      <c r="S3341" s="49">
        <v>0.46557102</v>
      </c>
      <c r="T3341" s="49" t="s">
        <v>92</v>
      </c>
    </row>
    <row r="3342" spans="1:20" x14ac:dyDescent="0.25">
      <c r="A3342" s="49" t="str">
        <f t="shared" si="52"/>
        <v>41850Other8_1Dually Enrolled</v>
      </c>
      <c r="B3342" s="7">
        <v>41850</v>
      </c>
      <c r="C3342">
        <v>1</v>
      </c>
      <c r="D3342" t="s">
        <v>13</v>
      </c>
      <c r="E3342">
        <v>0.97037503999999997</v>
      </c>
      <c r="F3342">
        <v>0.89537968000000001</v>
      </c>
      <c r="G3342">
        <v>8</v>
      </c>
      <c r="H3342" s="49">
        <v>834.803</v>
      </c>
      <c r="I3342" s="49">
        <v>8093.259</v>
      </c>
      <c r="J3342">
        <v>78.108509999999995</v>
      </c>
      <c r="M3342">
        <v>4.7249899999999997E-2</v>
      </c>
      <c r="N3342" s="49">
        <v>7.4995359999999997E-2</v>
      </c>
      <c r="O3342" s="49">
        <v>1.4515490000000001E-2</v>
      </c>
      <c r="P3342" s="49">
        <v>4.9952910000000003E-2</v>
      </c>
      <c r="Q3342" s="49">
        <v>7.4995359999999997E-2</v>
      </c>
      <c r="R3342" s="49">
        <v>0.10003781</v>
      </c>
      <c r="S3342" s="49">
        <v>0.13547523</v>
      </c>
      <c r="T3342" s="49" t="s">
        <v>92</v>
      </c>
    </row>
    <row r="3343" spans="1:20" x14ac:dyDescent="0.25">
      <c r="A3343" s="49" t="str">
        <f t="shared" si="52"/>
        <v>41850Other8_24Dually Enrolled</v>
      </c>
      <c r="B3343" s="7">
        <v>41850</v>
      </c>
      <c r="C3343">
        <v>24</v>
      </c>
      <c r="D3343" t="s">
        <v>13</v>
      </c>
      <c r="E3343">
        <v>1.2256336000000001</v>
      </c>
      <c r="F3343">
        <v>1.2461120000000001</v>
      </c>
      <c r="G3343">
        <v>8</v>
      </c>
      <c r="H3343" s="49">
        <v>834.803</v>
      </c>
      <c r="I3343" s="49">
        <v>8093.259</v>
      </c>
      <c r="J3343">
        <v>79.135840000000002</v>
      </c>
      <c r="M3343">
        <v>6.1939500000000002E-2</v>
      </c>
      <c r="N3343" s="49">
        <v>-2.0478400000000001E-2</v>
      </c>
      <c r="O3343" s="49">
        <v>-9.9760959999999996E-2</v>
      </c>
      <c r="P3343" s="49">
        <v>-5.3306340000000001E-2</v>
      </c>
      <c r="Q3343" s="49">
        <v>-2.0478400000000001E-2</v>
      </c>
      <c r="R3343" s="49">
        <v>1.2349529999999999E-2</v>
      </c>
      <c r="S3343" s="49">
        <v>5.8804160000000001E-2</v>
      </c>
      <c r="T3343" s="49" t="s">
        <v>92</v>
      </c>
    </row>
    <row r="3344" spans="1:20" x14ac:dyDescent="0.25">
      <c r="A3344" s="49" t="str">
        <f t="shared" si="52"/>
        <v>41850Other8_17Dually Enrolled</v>
      </c>
      <c r="B3344" s="7">
        <v>41850</v>
      </c>
      <c r="C3344">
        <v>17</v>
      </c>
      <c r="D3344" t="s">
        <v>13</v>
      </c>
      <c r="E3344">
        <v>2.3712916000000002</v>
      </c>
      <c r="F3344">
        <v>2.4793349</v>
      </c>
      <c r="G3344">
        <v>8</v>
      </c>
      <c r="H3344" s="49">
        <v>834.803</v>
      </c>
      <c r="I3344" s="49">
        <v>8093.259</v>
      </c>
      <c r="J3344">
        <v>99.386960000000002</v>
      </c>
      <c r="M3344">
        <v>0.1003619</v>
      </c>
      <c r="N3344" s="49">
        <v>-0.10804329999999999</v>
      </c>
      <c r="O3344" s="49">
        <v>-0.23650652999999999</v>
      </c>
      <c r="P3344" s="49">
        <v>-0.16123510999999999</v>
      </c>
      <c r="Q3344" s="49">
        <v>-0.10804329999999999</v>
      </c>
      <c r="R3344" s="49">
        <v>-5.4851490000000003E-2</v>
      </c>
      <c r="S3344" s="49">
        <v>2.0419929999999999E-2</v>
      </c>
      <c r="T3344" s="49" t="s">
        <v>92</v>
      </c>
    </row>
    <row r="3345" spans="1:20" x14ac:dyDescent="0.25">
      <c r="A3345" s="49" t="str">
        <f t="shared" si="52"/>
        <v>41850Other8_13Dually Enrolled</v>
      </c>
      <c r="B3345" s="7">
        <v>41850</v>
      </c>
      <c r="C3345">
        <v>13</v>
      </c>
      <c r="D3345" t="s">
        <v>13</v>
      </c>
      <c r="E3345">
        <v>1.4708118999999999</v>
      </c>
      <c r="F3345">
        <v>1.5514752999999999</v>
      </c>
      <c r="G3345">
        <v>8</v>
      </c>
      <c r="H3345" s="49">
        <v>834.803</v>
      </c>
      <c r="I3345" s="49">
        <v>8093.259</v>
      </c>
      <c r="J3345">
        <v>91.107150000000004</v>
      </c>
      <c r="M3345">
        <v>7.6330200000000001E-2</v>
      </c>
      <c r="N3345" s="49">
        <v>-8.0663399999999996E-2</v>
      </c>
      <c r="O3345" s="49">
        <v>-0.17836605999999999</v>
      </c>
      <c r="P3345" s="49">
        <v>-0.12111841</v>
      </c>
      <c r="Q3345" s="49">
        <v>-8.0663399999999996E-2</v>
      </c>
      <c r="R3345" s="49">
        <v>-4.0208389999999997E-2</v>
      </c>
      <c r="S3345" s="49">
        <v>1.7039260000000001E-2</v>
      </c>
      <c r="T3345" s="49" t="s">
        <v>92</v>
      </c>
    </row>
    <row r="3346" spans="1:20" x14ac:dyDescent="0.25">
      <c r="A3346" s="49" t="str">
        <f t="shared" si="52"/>
        <v>41850Other8_11Dually Enrolled</v>
      </c>
      <c r="B3346" s="7">
        <v>41850</v>
      </c>
      <c r="C3346">
        <v>11</v>
      </c>
      <c r="D3346" t="s">
        <v>13</v>
      </c>
      <c r="E3346">
        <v>1.0567731</v>
      </c>
      <c r="F3346">
        <v>1.1167640000000001</v>
      </c>
      <c r="G3346">
        <v>8</v>
      </c>
      <c r="H3346" s="49">
        <v>834.803</v>
      </c>
      <c r="I3346" s="49">
        <v>8093.259</v>
      </c>
      <c r="J3346">
        <v>83.964209999999994</v>
      </c>
      <c r="M3346">
        <v>5.72726E-2</v>
      </c>
      <c r="N3346" s="49">
        <v>-5.99909E-2</v>
      </c>
      <c r="O3346" s="49">
        <v>-0.13329983000000001</v>
      </c>
      <c r="P3346" s="49">
        <v>-9.0345380000000003E-2</v>
      </c>
      <c r="Q3346" s="49">
        <v>-5.99909E-2</v>
      </c>
      <c r="R3346" s="49">
        <v>-2.963642E-2</v>
      </c>
      <c r="S3346" s="49">
        <v>1.331803E-2</v>
      </c>
      <c r="T3346" s="49" t="s">
        <v>92</v>
      </c>
    </row>
    <row r="3347" spans="1:20" x14ac:dyDescent="0.25">
      <c r="A3347" s="49" t="str">
        <f t="shared" si="52"/>
        <v>41850Other8_9Dually Enrolled</v>
      </c>
      <c r="B3347" s="7">
        <v>41850</v>
      </c>
      <c r="C3347">
        <v>9</v>
      </c>
      <c r="D3347" t="s">
        <v>13</v>
      </c>
      <c r="E3347">
        <v>0.86227476000000003</v>
      </c>
      <c r="F3347">
        <v>0.87439011</v>
      </c>
      <c r="G3347">
        <v>8</v>
      </c>
      <c r="H3347" s="49">
        <v>834.803</v>
      </c>
      <c r="I3347" s="49">
        <v>8093.259</v>
      </c>
      <c r="J3347">
        <v>75.6096</v>
      </c>
      <c r="M3347">
        <v>4.3000299999999998E-2</v>
      </c>
      <c r="N3347" s="49">
        <v>-1.211535E-2</v>
      </c>
      <c r="O3347" s="49">
        <v>-6.7155729999999997E-2</v>
      </c>
      <c r="P3347" s="49">
        <v>-3.4905510000000001E-2</v>
      </c>
      <c r="Q3347" s="49">
        <v>-1.211535E-2</v>
      </c>
      <c r="R3347" s="49">
        <v>1.067481E-2</v>
      </c>
      <c r="S3347" s="49">
        <v>4.2925030000000003E-2</v>
      </c>
      <c r="T3347" s="49" t="s">
        <v>92</v>
      </c>
    </row>
    <row r="3348" spans="1:20" x14ac:dyDescent="0.25">
      <c r="A3348" s="49" t="str">
        <f t="shared" si="52"/>
        <v>41850Other8_6Dually Enrolled</v>
      </c>
      <c r="B3348" s="7">
        <v>41850</v>
      </c>
      <c r="C3348">
        <v>6</v>
      </c>
      <c r="D3348" t="s">
        <v>13</v>
      </c>
      <c r="E3348">
        <v>0.67716513</v>
      </c>
      <c r="F3348">
        <v>0.66446417000000002</v>
      </c>
      <c r="G3348">
        <v>8</v>
      </c>
      <c r="H3348" s="49">
        <v>834.803</v>
      </c>
      <c r="I3348" s="49">
        <v>8093.259</v>
      </c>
      <c r="J3348">
        <v>71.199029999999993</v>
      </c>
      <c r="M3348">
        <v>3.2842499999999997E-2</v>
      </c>
      <c r="N3348" s="49">
        <v>1.2700960000000001E-2</v>
      </c>
      <c r="O3348" s="49">
        <v>-2.9337439999999999E-2</v>
      </c>
      <c r="P3348" s="49">
        <v>-4.7055700000000001E-3</v>
      </c>
      <c r="Q3348" s="49">
        <v>1.2700960000000001E-2</v>
      </c>
      <c r="R3348" s="49">
        <v>3.0107479999999999E-2</v>
      </c>
      <c r="S3348" s="49">
        <v>5.4739360000000001E-2</v>
      </c>
      <c r="T3348" s="49" t="s">
        <v>92</v>
      </c>
    </row>
    <row r="3349" spans="1:20" x14ac:dyDescent="0.25">
      <c r="A3349" s="49" t="str">
        <f t="shared" si="52"/>
        <v>41850Other8_7Dually Enrolled</v>
      </c>
      <c r="B3349" s="7">
        <v>41850</v>
      </c>
      <c r="C3349">
        <v>7</v>
      </c>
      <c r="D3349" t="s">
        <v>13</v>
      </c>
      <c r="E3349">
        <v>0.75391408999999998</v>
      </c>
      <c r="F3349">
        <v>0.75406790999999995</v>
      </c>
      <c r="G3349">
        <v>8</v>
      </c>
      <c r="H3349" s="49">
        <v>834.803</v>
      </c>
      <c r="I3349" s="49">
        <v>8093.259</v>
      </c>
      <c r="J3349">
        <v>70.716419999999999</v>
      </c>
      <c r="M3349">
        <v>3.5914399999999999E-2</v>
      </c>
      <c r="N3349" s="49">
        <v>-1.5381999999999999E-4</v>
      </c>
      <c r="O3349" s="49">
        <v>-4.6124249999999999E-2</v>
      </c>
      <c r="P3349" s="49">
        <v>-1.9188449999999999E-2</v>
      </c>
      <c r="Q3349" s="49">
        <v>-1.5381999999999999E-4</v>
      </c>
      <c r="R3349" s="49">
        <v>1.8880810000000001E-2</v>
      </c>
      <c r="S3349" s="49">
        <v>4.5816610000000001E-2</v>
      </c>
      <c r="T3349" s="49" t="s">
        <v>92</v>
      </c>
    </row>
    <row r="3350" spans="1:20" x14ac:dyDescent="0.25">
      <c r="A3350" s="49" t="str">
        <f t="shared" si="52"/>
        <v>41850Other8_18Dually Enrolled</v>
      </c>
      <c r="B3350" s="7">
        <v>41850</v>
      </c>
      <c r="C3350">
        <v>18</v>
      </c>
      <c r="D3350" t="s">
        <v>13</v>
      </c>
      <c r="E3350">
        <v>2.5268060000000001</v>
      </c>
      <c r="F3350">
        <v>2.3965830000000001</v>
      </c>
      <c r="G3350">
        <v>8</v>
      </c>
      <c r="H3350" s="49">
        <v>834.803</v>
      </c>
      <c r="I3350" s="49">
        <v>8093.259</v>
      </c>
      <c r="J3350">
        <v>98.949200000000005</v>
      </c>
      <c r="M3350">
        <v>9.8422499999999996E-2</v>
      </c>
      <c r="N3350" s="49">
        <v>0.13022300000000001</v>
      </c>
      <c r="O3350" s="49">
        <v>4.2421999999999998E-3</v>
      </c>
      <c r="P3350" s="49">
        <v>7.8059069999999994E-2</v>
      </c>
      <c r="Q3350" s="49">
        <v>0.13022300000000001</v>
      </c>
      <c r="R3350" s="49">
        <v>0.18238692000000001</v>
      </c>
      <c r="S3350" s="49">
        <v>0.25620379999999998</v>
      </c>
      <c r="T3350" s="49" t="s">
        <v>92</v>
      </c>
    </row>
    <row r="3351" spans="1:20" x14ac:dyDescent="0.25">
      <c r="A3351" s="49" t="str">
        <f t="shared" si="52"/>
        <v>41850Other8_22Dually Enrolled</v>
      </c>
      <c r="B3351" s="7">
        <v>41850</v>
      </c>
      <c r="C3351">
        <v>22</v>
      </c>
      <c r="D3351" t="s">
        <v>13</v>
      </c>
      <c r="E3351">
        <v>2.0352275</v>
      </c>
      <c r="F3351">
        <v>2.0990426000000002</v>
      </c>
      <c r="G3351">
        <v>8</v>
      </c>
      <c r="H3351" s="49">
        <v>834.803</v>
      </c>
      <c r="I3351" s="49">
        <v>8093.259</v>
      </c>
      <c r="J3351">
        <v>86.414420000000007</v>
      </c>
      <c r="M3351">
        <v>8.4437899999999996E-2</v>
      </c>
      <c r="N3351" s="49">
        <v>-6.38151E-2</v>
      </c>
      <c r="O3351" s="49">
        <v>-0.17189561</v>
      </c>
      <c r="P3351" s="49">
        <v>-0.10856718999999999</v>
      </c>
      <c r="Q3351" s="49">
        <v>-6.38151E-2</v>
      </c>
      <c r="R3351" s="49">
        <v>-1.9063009999999998E-2</v>
      </c>
      <c r="S3351" s="49">
        <v>4.4265409999999998E-2</v>
      </c>
      <c r="T3351" s="49" t="s">
        <v>92</v>
      </c>
    </row>
    <row r="3352" spans="1:20" x14ac:dyDescent="0.25">
      <c r="A3352" s="49" t="str">
        <f t="shared" si="52"/>
        <v>41850Other8_23Dually Enrolled</v>
      </c>
      <c r="B3352" s="7">
        <v>41850</v>
      </c>
      <c r="C3352">
        <v>23</v>
      </c>
      <c r="D3352" t="s">
        <v>13</v>
      </c>
      <c r="E3352">
        <v>1.5694813000000001</v>
      </c>
      <c r="F3352">
        <v>1.6220075</v>
      </c>
      <c r="G3352">
        <v>8</v>
      </c>
      <c r="H3352" s="49">
        <v>834.803</v>
      </c>
      <c r="I3352" s="49">
        <v>8093.259</v>
      </c>
      <c r="J3352">
        <v>82.377560000000003</v>
      </c>
      <c r="M3352">
        <v>7.2229699999999994E-2</v>
      </c>
      <c r="N3352" s="49">
        <v>-5.2526200000000002E-2</v>
      </c>
      <c r="O3352" s="49">
        <v>-0.14498021999999999</v>
      </c>
      <c r="P3352" s="49">
        <v>-9.0807940000000004E-2</v>
      </c>
      <c r="Q3352" s="49">
        <v>-5.2526200000000002E-2</v>
      </c>
      <c r="R3352" s="49">
        <v>-1.424446E-2</v>
      </c>
      <c r="S3352" s="49">
        <v>3.9927820000000003E-2</v>
      </c>
      <c r="T3352" s="49" t="s">
        <v>92</v>
      </c>
    </row>
    <row r="3353" spans="1:20" x14ac:dyDescent="0.25">
      <c r="A3353" s="49" t="str">
        <f t="shared" si="52"/>
        <v>41850Other8_21Dually Enrolled</v>
      </c>
      <c r="B3353" s="7">
        <v>41850</v>
      </c>
      <c r="C3353">
        <v>21</v>
      </c>
      <c r="D3353" t="s">
        <v>13</v>
      </c>
      <c r="E3353">
        <v>2.2153790999999998</v>
      </c>
      <c r="F3353">
        <v>2.4835531999999998</v>
      </c>
      <c r="G3353">
        <v>8</v>
      </c>
      <c r="H3353" s="49">
        <v>834.803</v>
      </c>
      <c r="I3353" s="49">
        <v>8093.259</v>
      </c>
      <c r="J3353">
        <v>90.180760000000006</v>
      </c>
      <c r="M3353">
        <v>8.9806200000000003E-2</v>
      </c>
      <c r="N3353" s="49">
        <v>-0.26817410000000003</v>
      </c>
      <c r="O3353" s="49">
        <v>-0.38312604</v>
      </c>
      <c r="P3353" s="49">
        <v>-0.31577138999999999</v>
      </c>
      <c r="Q3353" s="49">
        <v>-0.26817410000000003</v>
      </c>
      <c r="R3353" s="49">
        <v>-0.22057681000000001</v>
      </c>
      <c r="S3353" s="49">
        <v>-0.15322216</v>
      </c>
      <c r="T3353" s="49" t="s">
        <v>92</v>
      </c>
    </row>
    <row r="3354" spans="1:20" x14ac:dyDescent="0.25">
      <c r="A3354" s="49" t="str">
        <f t="shared" si="52"/>
        <v>41850Other8_8Dually Enrolled</v>
      </c>
      <c r="B3354" s="7">
        <v>41850</v>
      </c>
      <c r="C3354">
        <v>8</v>
      </c>
      <c r="D3354" t="s">
        <v>13</v>
      </c>
      <c r="E3354">
        <v>0.81926986999999996</v>
      </c>
      <c r="F3354">
        <v>0.81260027000000001</v>
      </c>
      <c r="G3354">
        <v>8</v>
      </c>
      <c r="H3354" s="49">
        <v>834.803</v>
      </c>
      <c r="I3354" s="49">
        <v>8093.259</v>
      </c>
      <c r="J3354">
        <v>72.739069999999998</v>
      </c>
      <c r="M3354">
        <v>3.9758599999999998E-2</v>
      </c>
      <c r="N3354" s="49">
        <v>6.6696000000000004E-3</v>
      </c>
      <c r="O3354" s="49">
        <v>-4.4221410000000003E-2</v>
      </c>
      <c r="P3354" s="49">
        <v>-1.4402460000000001E-2</v>
      </c>
      <c r="Q3354" s="49">
        <v>6.6696000000000004E-3</v>
      </c>
      <c r="R3354" s="49">
        <v>2.7741660000000001E-2</v>
      </c>
      <c r="S3354" s="49">
        <v>5.7560609999999998E-2</v>
      </c>
      <c r="T3354" s="49" t="s">
        <v>92</v>
      </c>
    </row>
    <row r="3355" spans="1:20" x14ac:dyDescent="0.25">
      <c r="A3355" s="49" t="str">
        <f t="shared" si="52"/>
        <v>41850Other8_12Dually Enrolled</v>
      </c>
      <c r="B3355" s="7">
        <v>41850</v>
      </c>
      <c r="C3355">
        <v>12</v>
      </c>
      <c r="D3355" t="s">
        <v>13</v>
      </c>
      <c r="E3355">
        <v>1.2436015</v>
      </c>
      <c r="F3355">
        <v>1.3112168</v>
      </c>
      <c r="G3355">
        <v>8</v>
      </c>
      <c r="H3355" s="49">
        <v>834.803</v>
      </c>
      <c r="I3355" s="49">
        <v>8093.259</v>
      </c>
      <c r="J3355">
        <v>87.33784</v>
      </c>
      <c r="M3355">
        <v>6.6862400000000002E-2</v>
      </c>
      <c r="N3355" s="49">
        <v>-6.7615300000000003E-2</v>
      </c>
      <c r="O3355" s="49">
        <v>-0.15319917</v>
      </c>
      <c r="P3355" s="49">
        <v>-0.10305237</v>
      </c>
      <c r="Q3355" s="49">
        <v>-6.7615300000000003E-2</v>
      </c>
      <c r="R3355" s="49">
        <v>-3.2178230000000002E-2</v>
      </c>
      <c r="S3355" s="49">
        <v>1.796857E-2</v>
      </c>
      <c r="T3355" s="49" t="s">
        <v>92</v>
      </c>
    </row>
    <row r="3356" spans="1:20" x14ac:dyDescent="0.25">
      <c r="A3356" s="49" t="str">
        <f t="shared" si="52"/>
        <v>41850Other8_4Dually Enrolled</v>
      </c>
      <c r="B3356" s="7">
        <v>41850</v>
      </c>
      <c r="C3356">
        <v>4</v>
      </c>
      <c r="D3356" t="s">
        <v>13</v>
      </c>
      <c r="E3356">
        <v>0.67045173999999996</v>
      </c>
      <c r="F3356">
        <v>0.64412433000000002</v>
      </c>
      <c r="G3356">
        <v>8</v>
      </c>
      <c r="H3356" s="49">
        <v>834.803</v>
      </c>
      <c r="I3356" s="49">
        <v>8093.259</v>
      </c>
      <c r="J3356">
        <v>73.770129999999995</v>
      </c>
      <c r="M3356">
        <v>3.1358200000000003E-2</v>
      </c>
      <c r="N3356" s="49">
        <v>2.6327409999999999E-2</v>
      </c>
      <c r="O3356" s="49">
        <v>-1.381109E-2</v>
      </c>
      <c r="P3356" s="49">
        <v>9.7075600000000005E-3</v>
      </c>
      <c r="Q3356" s="49">
        <v>2.6327409999999999E-2</v>
      </c>
      <c r="R3356" s="49">
        <v>4.2947260000000001E-2</v>
      </c>
      <c r="S3356" s="49">
        <v>6.6465910000000003E-2</v>
      </c>
      <c r="T3356" s="49" t="s">
        <v>92</v>
      </c>
    </row>
    <row r="3357" spans="1:20" x14ac:dyDescent="0.25">
      <c r="A3357" s="49" t="str">
        <f t="shared" si="52"/>
        <v>41850Other8_20Dually Enrolled</v>
      </c>
      <c r="B3357" s="7">
        <v>41850</v>
      </c>
      <c r="C3357">
        <v>20</v>
      </c>
      <c r="D3357" t="s">
        <v>13</v>
      </c>
      <c r="E3357">
        <v>2.3764816</v>
      </c>
      <c r="F3357">
        <v>2.6783247000000001</v>
      </c>
      <c r="G3357">
        <v>8</v>
      </c>
      <c r="H3357" s="49">
        <v>834.803</v>
      </c>
      <c r="I3357" s="49">
        <v>8093.259</v>
      </c>
      <c r="J3357">
        <v>94.350629999999995</v>
      </c>
      <c r="M3357">
        <v>9.3419299999999997E-2</v>
      </c>
      <c r="N3357" s="49">
        <v>-0.30184309999999998</v>
      </c>
      <c r="O3357" s="49">
        <v>-0.42141980000000001</v>
      </c>
      <c r="P3357" s="49">
        <v>-0.35135533000000002</v>
      </c>
      <c r="Q3357" s="49">
        <v>-0.30184309999999998</v>
      </c>
      <c r="R3357" s="49">
        <v>-0.25233086999999998</v>
      </c>
      <c r="S3357" s="49">
        <v>-0.1822664</v>
      </c>
      <c r="T3357" s="49" t="s">
        <v>92</v>
      </c>
    </row>
    <row r="3358" spans="1:20" x14ac:dyDescent="0.25">
      <c r="A3358" s="49" t="str">
        <f t="shared" si="52"/>
        <v>41850Other8_10Dually Enrolled</v>
      </c>
      <c r="B3358" s="7">
        <v>41850</v>
      </c>
      <c r="C3358">
        <v>10</v>
      </c>
      <c r="D3358" t="s">
        <v>13</v>
      </c>
      <c r="E3358">
        <v>0.94692399000000005</v>
      </c>
      <c r="F3358">
        <v>1.0013061000000001</v>
      </c>
      <c r="G3358">
        <v>8</v>
      </c>
      <c r="H3358" s="49">
        <v>834.803</v>
      </c>
      <c r="I3358" s="49">
        <v>8093.259</v>
      </c>
      <c r="J3358">
        <v>79.521169999999998</v>
      </c>
      <c r="M3358">
        <v>5.12793E-2</v>
      </c>
      <c r="N3358" s="49">
        <v>-5.4382109999999997E-2</v>
      </c>
      <c r="O3358" s="49">
        <v>-0.12001961</v>
      </c>
      <c r="P3358" s="49">
        <v>-8.1560140000000003E-2</v>
      </c>
      <c r="Q3358" s="49">
        <v>-5.4382109999999997E-2</v>
      </c>
      <c r="R3358" s="49">
        <v>-2.7204079999999999E-2</v>
      </c>
      <c r="S3358" s="49">
        <v>1.1255390000000001E-2</v>
      </c>
      <c r="T3358" s="49" t="s">
        <v>92</v>
      </c>
    </row>
    <row r="3359" spans="1:20" x14ac:dyDescent="0.25">
      <c r="A3359" s="49" t="str">
        <f t="shared" si="52"/>
        <v>41850Other8_15Dually Enrolled</v>
      </c>
      <c r="B3359" s="7">
        <v>41850</v>
      </c>
      <c r="C3359">
        <v>15</v>
      </c>
      <c r="D3359" t="s">
        <v>13</v>
      </c>
      <c r="E3359">
        <v>1.8606731999999999</v>
      </c>
      <c r="F3359">
        <v>1.9716201</v>
      </c>
      <c r="G3359">
        <v>8</v>
      </c>
      <c r="H3359" s="49">
        <v>834.803</v>
      </c>
      <c r="I3359" s="49">
        <v>8093.259</v>
      </c>
      <c r="J3359">
        <v>96.267759999999996</v>
      </c>
      <c r="M3359">
        <v>8.8171200000000005E-2</v>
      </c>
      <c r="N3359" s="49">
        <v>-0.1109469</v>
      </c>
      <c r="O3359" s="49">
        <v>-0.22380604000000001</v>
      </c>
      <c r="P3359" s="49">
        <v>-0.15767764000000001</v>
      </c>
      <c r="Q3359" s="49">
        <v>-0.1109469</v>
      </c>
      <c r="R3359" s="49">
        <v>-6.4216159999999994E-2</v>
      </c>
      <c r="S3359" s="49">
        <v>1.9122399999999999E-3</v>
      </c>
      <c r="T3359" s="49" t="s">
        <v>92</v>
      </c>
    </row>
    <row r="3360" spans="1:20" x14ac:dyDescent="0.25">
      <c r="A3360" s="49" t="str">
        <f t="shared" si="52"/>
        <v>41850Other8_14Dually Enrolled</v>
      </c>
      <c r="B3360" s="7">
        <v>41850</v>
      </c>
      <c r="C3360">
        <v>14</v>
      </c>
      <c r="D3360" t="s">
        <v>13</v>
      </c>
      <c r="E3360">
        <v>1.7562989</v>
      </c>
      <c r="F3360">
        <v>1.7820202000000001</v>
      </c>
      <c r="G3360">
        <v>8</v>
      </c>
      <c r="H3360" s="49">
        <v>834.803</v>
      </c>
      <c r="I3360" s="49">
        <v>8093.259</v>
      </c>
      <c r="J3360">
        <v>94.065349999999995</v>
      </c>
      <c r="M3360">
        <v>8.6177699999999996E-2</v>
      </c>
      <c r="N3360" s="49">
        <v>-2.5721299999999999E-2</v>
      </c>
      <c r="O3360" s="49">
        <v>-0.13602876</v>
      </c>
      <c r="P3360" s="49">
        <v>-7.1395479999999997E-2</v>
      </c>
      <c r="Q3360" s="49">
        <v>-2.5721299999999999E-2</v>
      </c>
      <c r="R3360" s="49">
        <v>1.9952879999999999E-2</v>
      </c>
      <c r="S3360" s="49">
        <v>8.4586159999999994E-2</v>
      </c>
      <c r="T3360" s="49" t="s">
        <v>92</v>
      </c>
    </row>
    <row r="3361" spans="1:20" x14ac:dyDescent="0.25">
      <c r="A3361" s="49" t="str">
        <f t="shared" si="52"/>
        <v>41850Other8_5Dually Enrolled</v>
      </c>
      <c r="B3361" s="7">
        <v>41850</v>
      </c>
      <c r="C3361">
        <v>5</v>
      </c>
      <c r="D3361" t="s">
        <v>13</v>
      </c>
      <c r="E3361">
        <v>0.67820809000000004</v>
      </c>
      <c r="F3361">
        <v>0.63801043000000002</v>
      </c>
      <c r="G3361">
        <v>8</v>
      </c>
      <c r="H3361" s="49">
        <v>834.803</v>
      </c>
      <c r="I3361" s="49">
        <v>8093.259</v>
      </c>
      <c r="J3361">
        <v>72.275540000000007</v>
      </c>
      <c r="M3361">
        <v>3.2526899999999997E-2</v>
      </c>
      <c r="N3361" s="49">
        <v>4.0197660000000003E-2</v>
      </c>
      <c r="O3361" s="49">
        <v>-1.43677E-3</v>
      </c>
      <c r="P3361" s="49">
        <v>2.29584E-2</v>
      </c>
      <c r="Q3361" s="49">
        <v>4.0197660000000003E-2</v>
      </c>
      <c r="R3361" s="49">
        <v>5.7436920000000002E-2</v>
      </c>
      <c r="S3361" s="49">
        <v>8.1832089999999996E-2</v>
      </c>
      <c r="T3361" s="49" t="s">
        <v>92</v>
      </c>
    </row>
    <row r="3362" spans="1:20" x14ac:dyDescent="0.25">
      <c r="A3362" s="49" t="str">
        <f t="shared" si="52"/>
        <v>41850Other9_17Dually Enrolled</v>
      </c>
      <c r="B3362" s="7">
        <v>41850</v>
      </c>
      <c r="C3362">
        <v>17</v>
      </c>
      <c r="D3362" t="s">
        <v>13</v>
      </c>
      <c r="E3362">
        <v>2.3712916000000002</v>
      </c>
      <c r="F3362">
        <v>2.4279277000000001</v>
      </c>
      <c r="G3362">
        <v>9</v>
      </c>
      <c r="H3362" s="49">
        <v>806.60699999999997</v>
      </c>
      <c r="I3362" s="49">
        <v>8093.259</v>
      </c>
      <c r="J3362">
        <v>99.386960000000002</v>
      </c>
      <c r="M3362">
        <v>0.1008917</v>
      </c>
      <c r="N3362" s="49">
        <v>-5.6636100000000002E-2</v>
      </c>
      <c r="O3362" s="49">
        <v>-0.18577747999999999</v>
      </c>
      <c r="P3362" s="49">
        <v>-0.1101087</v>
      </c>
      <c r="Q3362" s="49">
        <v>-5.6636100000000002E-2</v>
      </c>
      <c r="R3362" s="49">
        <v>-3.1635000000000001E-3</v>
      </c>
      <c r="S3362" s="49">
        <v>7.2505280000000005E-2</v>
      </c>
      <c r="T3362" s="49" t="s">
        <v>92</v>
      </c>
    </row>
    <row r="3363" spans="1:20" x14ac:dyDescent="0.25">
      <c r="A3363" s="49" t="str">
        <f t="shared" si="52"/>
        <v>41850Other9_21Dually Enrolled</v>
      </c>
      <c r="B3363" s="7">
        <v>41850</v>
      </c>
      <c r="C3363">
        <v>21</v>
      </c>
      <c r="D3363" t="s">
        <v>13</v>
      </c>
      <c r="E3363">
        <v>2.2153790999999998</v>
      </c>
      <c r="F3363">
        <v>2.3991866000000002</v>
      </c>
      <c r="G3363">
        <v>9</v>
      </c>
      <c r="H3363" s="49">
        <v>806.60699999999997</v>
      </c>
      <c r="I3363" s="49">
        <v>8093.259</v>
      </c>
      <c r="J3363">
        <v>90.180760000000006</v>
      </c>
      <c r="M3363">
        <v>8.9633099999999993E-2</v>
      </c>
      <c r="N3363" s="49">
        <v>-0.18380750000000001</v>
      </c>
      <c r="O3363" s="49">
        <v>-0.29853786999999998</v>
      </c>
      <c r="P3363" s="49">
        <v>-0.23131304</v>
      </c>
      <c r="Q3363" s="49">
        <v>-0.18380750000000001</v>
      </c>
      <c r="R3363" s="49">
        <v>-0.13630196</v>
      </c>
      <c r="S3363" s="49">
        <v>-6.907713E-2</v>
      </c>
      <c r="T3363" s="49" t="s">
        <v>92</v>
      </c>
    </row>
    <row r="3364" spans="1:20" x14ac:dyDescent="0.25">
      <c r="A3364" s="49" t="str">
        <f t="shared" si="52"/>
        <v>41850Other9_8Dually Enrolled</v>
      </c>
      <c r="B3364" s="7">
        <v>41850</v>
      </c>
      <c r="C3364">
        <v>8</v>
      </c>
      <c r="D3364" t="s">
        <v>13</v>
      </c>
      <c r="E3364">
        <v>0.81926986999999996</v>
      </c>
      <c r="F3364">
        <v>0.79979233999999999</v>
      </c>
      <c r="G3364">
        <v>9</v>
      </c>
      <c r="H3364" s="49">
        <v>806.60699999999997</v>
      </c>
      <c r="I3364" s="49">
        <v>8093.259</v>
      </c>
      <c r="J3364">
        <v>72.739069999999998</v>
      </c>
      <c r="M3364">
        <v>3.96443E-2</v>
      </c>
      <c r="N3364" s="49">
        <v>1.947753E-2</v>
      </c>
      <c r="O3364" s="49">
        <v>-3.1267169999999997E-2</v>
      </c>
      <c r="P3364" s="49">
        <v>-1.5339500000000001E-3</v>
      </c>
      <c r="Q3364" s="49">
        <v>1.947753E-2</v>
      </c>
      <c r="R3364" s="49">
        <v>4.0489009999999999E-2</v>
      </c>
      <c r="S3364" s="49">
        <v>7.0222229999999997E-2</v>
      </c>
      <c r="T3364" s="49" t="s">
        <v>92</v>
      </c>
    </row>
    <row r="3365" spans="1:20" x14ac:dyDescent="0.25">
      <c r="A3365" s="49" t="str">
        <f t="shared" si="52"/>
        <v>41850Other9_13Dually Enrolled</v>
      </c>
      <c r="B3365" s="7">
        <v>41850</v>
      </c>
      <c r="C3365">
        <v>13</v>
      </c>
      <c r="D3365" t="s">
        <v>13</v>
      </c>
      <c r="E3365">
        <v>1.4708118999999999</v>
      </c>
      <c r="F3365">
        <v>1.533339</v>
      </c>
      <c r="G3365">
        <v>9</v>
      </c>
      <c r="H3365" s="49">
        <v>806.60699999999997</v>
      </c>
      <c r="I3365" s="49">
        <v>8093.259</v>
      </c>
      <c r="J3365">
        <v>91.107150000000004</v>
      </c>
      <c r="M3365">
        <v>7.5318300000000005E-2</v>
      </c>
      <c r="N3365" s="49">
        <v>-6.2527100000000002E-2</v>
      </c>
      <c r="O3365" s="49">
        <v>-0.15893452</v>
      </c>
      <c r="P3365" s="49">
        <v>-0.1024458</v>
      </c>
      <c r="Q3365" s="49">
        <v>-6.2527100000000002E-2</v>
      </c>
      <c r="R3365" s="49">
        <v>-2.2608400000000001E-2</v>
      </c>
      <c r="S3365" s="49">
        <v>3.3880319999999998E-2</v>
      </c>
      <c r="T3365" s="49" t="s">
        <v>92</v>
      </c>
    </row>
    <row r="3366" spans="1:20" x14ac:dyDescent="0.25">
      <c r="A3366" s="49" t="str">
        <f t="shared" si="52"/>
        <v>41850Other9_24Dually Enrolled</v>
      </c>
      <c r="B3366" s="7">
        <v>41850</v>
      </c>
      <c r="C3366">
        <v>24</v>
      </c>
      <c r="D3366" t="s">
        <v>13</v>
      </c>
      <c r="E3366">
        <v>1.2256336000000001</v>
      </c>
      <c r="F3366">
        <v>1.2466793</v>
      </c>
      <c r="G3366">
        <v>9</v>
      </c>
      <c r="H3366" s="49">
        <v>806.60699999999997</v>
      </c>
      <c r="I3366" s="49">
        <v>8093.259</v>
      </c>
      <c r="J3366">
        <v>79.135840000000002</v>
      </c>
      <c r="M3366">
        <v>6.3198199999999996E-2</v>
      </c>
      <c r="N3366" s="49">
        <v>-2.1045700000000001E-2</v>
      </c>
      <c r="O3366" s="49">
        <v>-0.1019394</v>
      </c>
      <c r="P3366" s="49">
        <v>-5.4540749999999999E-2</v>
      </c>
      <c r="Q3366" s="49">
        <v>-2.1045700000000001E-2</v>
      </c>
      <c r="R3366" s="49">
        <v>1.244935E-2</v>
      </c>
      <c r="S3366" s="49">
        <v>5.9847999999999998E-2</v>
      </c>
      <c r="T3366" s="49" t="s">
        <v>92</v>
      </c>
    </row>
    <row r="3367" spans="1:20" x14ac:dyDescent="0.25">
      <c r="A3367" s="49" t="str">
        <f t="shared" si="52"/>
        <v>41850Other9_20Dually Enrolled</v>
      </c>
      <c r="B3367" s="7">
        <v>41850</v>
      </c>
      <c r="C3367">
        <v>20</v>
      </c>
      <c r="D3367" t="s">
        <v>13</v>
      </c>
      <c r="E3367">
        <v>2.3764816</v>
      </c>
      <c r="F3367">
        <v>2.0070583000000002</v>
      </c>
      <c r="G3367">
        <v>9</v>
      </c>
      <c r="H3367" s="49">
        <v>806.60699999999997</v>
      </c>
      <c r="I3367" s="49">
        <v>8093.259</v>
      </c>
      <c r="J3367">
        <v>94.350629999999995</v>
      </c>
      <c r="M3367">
        <v>8.3889699999999998E-2</v>
      </c>
      <c r="N3367" s="49">
        <v>0.36942330000000001</v>
      </c>
      <c r="O3367" s="49">
        <v>0.26204448000000002</v>
      </c>
      <c r="P3367" s="49">
        <v>0.32496175999999999</v>
      </c>
      <c r="Q3367" s="49">
        <v>0.36942330000000001</v>
      </c>
      <c r="R3367" s="49">
        <v>0.41388483999999998</v>
      </c>
      <c r="S3367" s="49">
        <v>0.47680212</v>
      </c>
      <c r="T3367" s="49" t="s">
        <v>92</v>
      </c>
    </row>
    <row r="3368" spans="1:20" x14ac:dyDescent="0.25">
      <c r="A3368" s="49" t="str">
        <f t="shared" si="52"/>
        <v>41850Other9_18Dually Enrolled</v>
      </c>
      <c r="B3368" s="7">
        <v>41850</v>
      </c>
      <c r="C3368">
        <v>18</v>
      </c>
      <c r="D3368" t="s">
        <v>13</v>
      </c>
      <c r="E3368">
        <v>2.5268060000000001</v>
      </c>
      <c r="F3368">
        <v>2.5898577999999999</v>
      </c>
      <c r="G3368">
        <v>9</v>
      </c>
      <c r="H3368" s="49">
        <v>806.60699999999997</v>
      </c>
      <c r="I3368" s="49">
        <v>8093.259</v>
      </c>
      <c r="J3368">
        <v>98.949200000000005</v>
      </c>
      <c r="M3368">
        <v>0.10166409999999999</v>
      </c>
      <c r="N3368" s="49">
        <v>-6.3051800000000005E-2</v>
      </c>
      <c r="O3368" s="49">
        <v>-0.19318184999999999</v>
      </c>
      <c r="P3368" s="49">
        <v>-0.11693377000000001</v>
      </c>
      <c r="Q3368" s="49">
        <v>-6.3051800000000005E-2</v>
      </c>
      <c r="R3368" s="49">
        <v>-9.1698300000000003E-3</v>
      </c>
      <c r="S3368" s="49">
        <v>6.7078250000000006E-2</v>
      </c>
      <c r="T3368" s="49" t="s">
        <v>92</v>
      </c>
    </row>
    <row r="3369" spans="1:20" x14ac:dyDescent="0.25">
      <c r="A3369" s="49" t="str">
        <f t="shared" si="52"/>
        <v>41850Other9_4Dually Enrolled</v>
      </c>
      <c r="B3369" s="7">
        <v>41850</v>
      </c>
      <c r="C3369">
        <v>4</v>
      </c>
      <c r="D3369" t="s">
        <v>13</v>
      </c>
      <c r="E3369">
        <v>0.67045173999999996</v>
      </c>
      <c r="F3369">
        <v>0.66287123999999997</v>
      </c>
      <c r="G3369">
        <v>9</v>
      </c>
      <c r="H3369" s="49">
        <v>806.60699999999997</v>
      </c>
      <c r="I3369" s="49">
        <v>8093.259</v>
      </c>
      <c r="J3369">
        <v>73.770129999999995</v>
      </c>
      <c r="M3369">
        <v>3.2551900000000002E-2</v>
      </c>
      <c r="N3369" s="49">
        <v>7.5805000000000004E-3</v>
      </c>
      <c r="O3369" s="49">
        <v>-3.408593E-2</v>
      </c>
      <c r="P3369" s="49">
        <v>-9.67201E-3</v>
      </c>
      <c r="Q3369" s="49">
        <v>7.5805000000000004E-3</v>
      </c>
      <c r="R3369" s="49">
        <v>2.4833009999999999E-2</v>
      </c>
      <c r="S3369" s="49">
        <v>4.9246930000000001E-2</v>
      </c>
      <c r="T3369" s="49" t="s">
        <v>92</v>
      </c>
    </row>
    <row r="3370" spans="1:20" x14ac:dyDescent="0.25">
      <c r="A3370" s="49" t="str">
        <f t="shared" si="52"/>
        <v>41850Other9_19Dually Enrolled</v>
      </c>
      <c r="B3370" s="7">
        <v>41850</v>
      </c>
      <c r="C3370">
        <v>19</v>
      </c>
      <c r="D3370" t="s">
        <v>13</v>
      </c>
      <c r="E3370">
        <v>2.4385905000000001</v>
      </c>
      <c r="F3370">
        <v>2.3945500000000002</v>
      </c>
      <c r="G3370">
        <v>9</v>
      </c>
      <c r="H3370" s="49">
        <v>806.60699999999997</v>
      </c>
      <c r="I3370" s="49">
        <v>8093.259</v>
      </c>
      <c r="J3370">
        <v>97.693680000000001</v>
      </c>
      <c r="M3370">
        <v>9.40304E-2</v>
      </c>
      <c r="N3370" s="49">
        <v>4.4040500000000003E-2</v>
      </c>
      <c r="O3370" s="49">
        <v>-7.6318410000000003E-2</v>
      </c>
      <c r="P3370" s="49">
        <v>-5.7956099999999997E-3</v>
      </c>
      <c r="Q3370" s="49">
        <v>4.4040500000000003E-2</v>
      </c>
      <c r="R3370" s="49">
        <v>9.3876609999999999E-2</v>
      </c>
      <c r="S3370" s="49">
        <v>0.16439941</v>
      </c>
      <c r="T3370" s="49" t="s">
        <v>92</v>
      </c>
    </row>
    <row r="3371" spans="1:20" x14ac:dyDescent="0.25">
      <c r="A3371" s="49" t="str">
        <f t="shared" si="52"/>
        <v>41850Other9_14Dually Enrolled</v>
      </c>
      <c r="B3371" s="7">
        <v>41850</v>
      </c>
      <c r="C3371">
        <v>14</v>
      </c>
      <c r="D3371" t="s">
        <v>13</v>
      </c>
      <c r="E3371">
        <v>1.7562989</v>
      </c>
      <c r="F3371">
        <v>1.7800077999999999</v>
      </c>
      <c r="G3371">
        <v>9</v>
      </c>
      <c r="H3371" s="49">
        <v>806.60699999999997</v>
      </c>
      <c r="I3371" s="49">
        <v>8093.259</v>
      </c>
      <c r="J3371">
        <v>94.065349999999995</v>
      </c>
      <c r="M3371">
        <v>8.6957099999999996E-2</v>
      </c>
      <c r="N3371" s="49">
        <v>-2.3708900000000002E-2</v>
      </c>
      <c r="O3371" s="49">
        <v>-0.13501399</v>
      </c>
      <c r="P3371" s="49">
        <v>-6.9796159999999996E-2</v>
      </c>
      <c r="Q3371" s="49">
        <v>-2.3708900000000002E-2</v>
      </c>
      <c r="R3371" s="49">
        <v>2.237836E-2</v>
      </c>
      <c r="S3371" s="49">
        <v>8.7596190000000004E-2</v>
      </c>
      <c r="T3371" s="49" t="s">
        <v>92</v>
      </c>
    </row>
    <row r="3372" spans="1:20" x14ac:dyDescent="0.25">
      <c r="A3372" s="49" t="str">
        <f t="shared" si="52"/>
        <v>41850Other9_12Dually Enrolled</v>
      </c>
      <c r="B3372" s="7">
        <v>41850</v>
      </c>
      <c r="C3372">
        <v>12</v>
      </c>
      <c r="D3372" t="s">
        <v>13</v>
      </c>
      <c r="E3372">
        <v>1.2436015</v>
      </c>
      <c r="F3372">
        <v>1.2867367000000001</v>
      </c>
      <c r="G3372">
        <v>9</v>
      </c>
      <c r="H3372" s="49">
        <v>806.60699999999997</v>
      </c>
      <c r="I3372" s="49">
        <v>8093.259</v>
      </c>
      <c r="J3372">
        <v>87.33784</v>
      </c>
      <c r="M3372">
        <v>6.4788899999999996E-2</v>
      </c>
      <c r="N3372" s="49">
        <v>-4.3135199999999999E-2</v>
      </c>
      <c r="O3372" s="49">
        <v>-0.12606498999999999</v>
      </c>
      <c r="P3372" s="49">
        <v>-7.7473319999999998E-2</v>
      </c>
      <c r="Q3372" s="49">
        <v>-4.3135199999999999E-2</v>
      </c>
      <c r="R3372" s="49">
        <v>-8.7970800000000005E-3</v>
      </c>
      <c r="S3372" s="49">
        <v>3.9794589999999998E-2</v>
      </c>
      <c r="T3372" s="49" t="s">
        <v>92</v>
      </c>
    </row>
    <row r="3373" spans="1:20" x14ac:dyDescent="0.25">
      <c r="A3373" s="49" t="str">
        <f t="shared" si="52"/>
        <v>41850Other9_23Dually Enrolled</v>
      </c>
      <c r="B3373" s="7">
        <v>41850</v>
      </c>
      <c r="C3373">
        <v>23</v>
      </c>
      <c r="D3373" t="s">
        <v>13</v>
      </c>
      <c r="E3373">
        <v>1.5694813000000001</v>
      </c>
      <c r="F3373">
        <v>1.6263919</v>
      </c>
      <c r="G3373">
        <v>9</v>
      </c>
      <c r="H3373" s="49">
        <v>806.60699999999997</v>
      </c>
      <c r="I3373" s="49">
        <v>8093.259</v>
      </c>
      <c r="J3373">
        <v>82.377560000000003</v>
      </c>
      <c r="M3373">
        <v>7.6298500000000005E-2</v>
      </c>
      <c r="N3373" s="49">
        <v>-5.6910599999999999E-2</v>
      </c>
      <c r="O3373" s="49">
        <v>-0.15457267999999999</v>
      </c>
      <c r="P3373" s="49">
        <v>-9.7348799999999999E-2</v>
      </c>
      <c r="Q3373" s="49">
        <v>-5.6910599999999999E-2</v>
      </c>
      <c r="R3373" s="49">
        <v>-1.647239E-2</v>
      </c>
      <c r="S3373" s="49">
        <v>4.075148E-2</v>
      </c>
      <c r="T3373" s="49" t="s">
        <v>92</v>
      </c>
    </row>
    <row r="3374" spans="1:20" x14ac:dyDescent="0.25">
      <c r="A3374" s="49" t="str">
        <f t="shared" si="52"/>
        <v>41850Other9_5Dually Enrolled</v>
      </c>
      <c r="B3374" s="7">
        <v>41850</v>
      </c>
      <c r="C3374">
        <v>5</v>
      </c>
      <c r="D3374" t="s">
        <v>13</v>
      </c>
      <c r="E3374">
        <v>0.67820809000000004</v>
      </c>
      <c r="F3374">
        <v>0.63487715</v>
      </c>
      <c r="G3374">
        <v>9</v>
      </c>
      <c r="H3374" s="49">
        <v>806.60699999999997</v>
      </c>
      <c r="I3374" s="49">
        <v>8093.259</v>
      </c>
      <c r="J3374">
        <v>72.275540000000007</v>
      </c>
      <c r="M3374">
        <v>3.2058700000000002E-2</v>
      </c>
      <c r="N3374" s="49">
        <v>4.3330939999999998E-2</v>
      </c>
      <c r="O3374" s="49">
        <v>2.2958000000000002E-3</v>
      </c>
      <c r="P3374" s="49">
        <v>2.6339830000000002E-2</v>
      </c>
      <c r="Q3374" s="49">
        <v>4.3330939999999998E-2</v>
      </c>
      <c r="R3374" s="49">
        <v>6.0322050000000002E-2</v>
      </c>
      <c r="S3374" s="49">
        <v>8.4366079999999996E-2</v>
      </c>
      <c r="T3374" s="49" t="s">
        <v>92</v>
      </c>
    </row>
    <row r="3375" spans="1:20" x14ac:dyDescent="0.25">
      <c r="A3375" s="49" t="str">
        <f t="shared" si="52"/>
        <v>41850Other9_15Dually Enrolled</v>
      </c>
      <c r="B3375" s="7">
        <v>41850</v>
      </c>
      <c r="C3375">
        <v>15</v>
      </c>
      <c r="D3375" t="s">
        <v>13</v>
      </c>
      <c r="E3375">
        <v>1.8606731999999999</v>
      </c>
      <c r="F3375">
        <v>1.9755171</v>
      </c>
      <c r="G3375">
        <v>9</v>
      </c>
      <c r="H3375" s="49">
        <v>806.60699999999997</v>
      </c>
      <c r="I3375" s="49">
        <v>8093.259</v>
      </c>
      <c r="J3375">
        <v>96.267759999999996</v>
      </c>
      <c r="M3375">
        <v>8.8915599999999997E-2</v>
      </c>
      <c r="N3375" s="49">
        <v>-0.1148439</v>
      </c>
      <c r="O3375" s="49">
        <v>-0.22865587000000001</v>
      </c>
      <c r="P3375" s="49">
        <v>-0.16196917</v>
      </c>
      <c r="Q3375" s="49">
        <v>-0.1148439</v>
      </c>
      <c r="R3375" s="49">
        <v>-6.7718630000000002E-2</v>
      </c>
      <c r="S3375" s="49">
        <v>-1.0319299999999999E-3</v>
      </c>
      <c r="T3375" s="49" t="s">
        <v>92</v>
      </c>
    </row>
    <row r="3376" spans="1:20" x14ac:dyDescent="0.25">
      <c r="A3376" s="49" t="str">
        <f t="shared" si="52"/>
        <v>41850Other9_7Dually Enrolled</v>
      </c>
      <c r="B3376" s="7">
        <v>41850</v>
      </c>
      <c r="C3376">
        <v>7</v>
      </c>
      <c r="D3376" t="s">
        <v>13</v>
      </c>
      <c r="E3376">
        <v>0.75391408999999998</v>
      </c>
      <c r="F3376">
        <v>0.76395511000000005</v>
      </c>
      <c r="G3376">
        <v>9</v>
      </c>
      <c r="H3376" s="49">
        <v>806.60699999999997</v>
      </c>
      <c r="I3376" s="49">
        <v>8093.259</v>
      </c>
      <c r="J3376">
        <v>70.716419999999999</v>
      </c>
      <c r="M3376">
        <v>3.6206799999999997E-2</v>
      </c>
      <c r="N3376" s="49">
        <v>-1.0041019999999999E-2</v>
      </c>
      <c r="O3376" s="49">
        <v>-5.638572E-2</v>
      </c>
      <c r="P3376" s="49">
        <v>-2.9230619999999999E-2</v>
      </c>
      <c r="Q3376" s="49">
        <v>-1.0041019999999999E-2</v>
      </c>
      <c r="R3376" s="49">
        <v>9.1485799999999999E-3</v>
      </c>
      <c r="S3376" s="49">
        <v>3.6303679999999998E-2</v>
      </c>
      <c r="T3376" s="49" t="s">
        <v>92</v>
      </c>
    </row>
    <row r="3377" spans="1:20" x14ac:dyDescent="0.25">
      <c r="A3377" s="49" t="str">
        <f t="shared" si="52"/>
        <v>41850Other9_22Dually Enrolled</v>
      </c>
      <c r="B3377" s="7">
        <v>41850</v>
      </c>
      <c r="C3377">
        <v>22</v>
      </c>
      <c r="D3377" t="s">
        <v>13</v>
      </c>
      <c r="E3377">
        <v>2.0352275</v>
      </c>
      <c r="F3377">
        <v>2.123955</v>
      </c>
      <c r="G3377">
        <v>9</v>
      </c>
      <c r="H3377" s="49">
        <v>806.60699999999997</v>
      </c>
      <c r="I3377" s="49">
        <v>8093.259</v>
      </c>
      <c r="J3377">
        <v>86.414420000000007</v>
      </c>
      <c r="M3377">
        <v>8.7131899999999998E-2</v>
      </c>
      <c r="N3377" s="49">
        <v>-8.8727500000000001E-2</v>
      </c>
      <c r="O3377" s="49">
        <v>-0.20025633000000001</v>
      </c>
      <c r="P3377" s="49">
        <v>-0.13490741000000001</v>
      </c>
      <c r="Q3377" s="49">
        <v>-8.8727500000000001E-2</v>
      </c>
      <c r="R3377" s="49">
        <v>-4.2547590000000003E-2</v>
      </c>
      <c r="S3377" s="49">
        <v>2.2801330000000002E-2</v>
      </c>
      <c r="T3377" s="49" t="s">
        <v>92</v>
      </c>
    </row>
    <row r="3378" spans="1:20" x14ac:dyDescent="0.25">
      <c r="A3378" s="49" t="str">
        <f t="shared" si="52"/>
        <v>41850Other9_16Dually Enrolled</v>
      </c>
      <c r="B3378" s="7">
        <v>41850</v>
      </c>
      <c r="C3378">
        <v>16</v>
      </c>
      <c r="D3378" t="s">
        <v>13</v>
      </c>
      <c r="E3378">
        <v>2.1702601000000001</v>
      </c>
      <c r="F3378">
        <v>2.2285522000000002</v>
      </c>
      <c r="G3378">
        <v>9</v>
      </c>
      <c r="H3378" s="49">
        <v>806.60699999999997</v>
      </c>
      <c r="I3378" s="49">
        <v>8093.259</v>
      </c>
      <c r="J3378">
        <v>98.187730000000002</v>
      </c>
      <c r="M3378">
        <v>9.5867999999999995E-2</v>
      </c>
      <c r="N3378" s="49">
        <v>-5.8292099999999999E-2</v>
      </c>
      <c r="O3378" s="49">
        <v>-0.18100314000000001</v>
      </c>
      <c r="P3378" s="49">
        <v>-0.10910214</v>
      </c>
      <c r="Q3378" s="49">
        <v>-5.8292099999999999E-2</v>
      </c>
      <c r="R3378" s="49">
        <v>-7.4820599999999996E-3</v>
      </c>
      <c r="S3378" s="49">
        <v>6.4418939999999994E-2</v>
      </c>
      <c r="T3378" s="49" t="s">
        <v>92</v>
      </c>
    </row>
    <row r="3379" spans="1:20" x14ac:dyDescent="0.25">
      <c r="A3379" s="49" t="str">
        <f t="shared" si="52"/>
        <v>41850Other9_1Dually Enrolled</v>
      </c>
      <c r="B3379" s="7">
        <v>41850</v>
      </c>
      <c r="C3379">
        <v>1</v>
      </c>
      <c r="D3379" t="s">
        <v>13</v>
      </c>
      <c r="E3379">
        <v>0.97037503999999997</v>
      </c>
      <c r="F3379">
        <v>0.91785981000000005</v>
      </c>
      <c r="G3379">
        <v>9</v>
      </c>
      <c r="H3379" s="49">
        <v>806.60699999999997</v>
      </c>
      <c r="I3379" s="49">
        <v>8093.259</v>
      </c>
      <c r="J3379">
        <v>78.108509999999995</v>
      </c>
      <c r="M3379">
        <v>4.8129999999999999E-2</v>
      </c>
      <c r="N3379" s="49">
        <v>5.2515230000000003E-2</v>
      </c>
      <c r="O3379" s="49">
        <v>-9.0911700000000008E-3</v>
      </c>
      <c r="P3379" s="49">
        <v>2.7006329999999999E-2</v>
      </c>
      <c r="Q3379" s="49">
        <v>5.2515230000000003E-2</v>
      </c>
      <c r="R3379" s="49">
        <v>7.8024129999999997E-2</v>
      </c>
      <c r="S3379" s="49">
        <v>0.11412163</v>
      </c>
      <c r="T3379" s="49" t="s">
        <v>92</v>
      </c>
    </row>
    <row r="3380" spans="1:20" x14ac:dyDescent="0.25">
      <c r="A3380" s="49" t="str">
        <f t="shared" si="52"/>
        <v>41850Other9_10Dually Enrolled</v>
      </c>
      <c r="B3380" s="7">
        <v>41850</v>
      </c>
      <c r="C3380">
        <v>10</v>
      </c>
      <c r="D3380" t="s">
        <v>13</v>
      </c>
      <c r="E3380">
        <v>0.94692399000000005</v>
      </c>
      <c r="F3380">
        <v>0.97053387000000002</v>
      </c>
      <c r="G3380">
        <v>9</v>
      </c>
      <c r="H3380" s="49">
        <v>806.60699999999997</v>
      </c>
      <c r="I3380" s="49">
        <v>8093.259</v>
      </c>
      <c r="J3380">
        <v>79.521169999999998</v>
      </c>
      <c r="M3380">
        <v>4.9607199999999997E-2</v>
      </c>
      <c r="N3380" s="49">
        <v>-2.360988E-2</v>
      </c>
      <c r="O3380" s="49">
        <v>-8.7107100000000007E-2</v>
      </c>
      <c r="P3380" s="49">
        <v>-4.99017E-2</v>
      </c>
      <c r="Q3380" s="49">
        <v>-2.360988E-2</v>
      </c>
      <c r="R3380" s="49">
        <v>2.6819399999999998E-3</v>
      </c>
      <c r="S3380" s="49">
        <v>3.988734E-2</v>
      </c>
      <c r="T3380" s="49" t="s">
        <v>92</v>
      </c>
    </row>
    <row r="3381" spans="1:20" x14ac:dyDescent="0.25">
      <c r="A3381" s="49" t="str">
        <f t="shared" si="52"/>
        <v>41850Other9_2Dually Enrolled</v>
      </c>
      <c r="B3381" s="7">
        <v>41850</v>
      </c>
      <c r="C3381">
        <v>2</v>
      </c>
      <c r="D3381" t="s">
        <v>13</v>
      </c>
      <c r="E3381">
        <v>0.82988256999999999</v>
      </c>
      <c r="F3381">
        <v>0.79410376000000005</v>
      </c>
      <c r="G3381">
        <v>9</v>
      </c>
      <c r="H3381" s="49">
        <v>806.60699999999997</v>
      </c>
      <c r="I3381" s="49">
        <v>8093.259</v>
      </c>
      <c r="J3381">
        <v>76.289540000000002</v>
      </c>
      <c r="M3381">
        <v>4.01742E-2</v>
      </c>
      <c r="N3381" s="49">
        <v>3.5778810000000001E-2</v>
      </c>
      <c r="O3381" s="49">
        <v>-1.5644169999999999E-2</v>
      </c>
      <c r="P3381" s="49">
        <v>1.4486479999999999E-2</v>
      </c>
      <c r="Q3381" s="49">
        <v>3.5778810000000001E-2</v>
      </c>
      <c r="R3381" s="49">
        <v>5.7071139999999999E-2</v>
      </c>
      <c r="S3381" s="49">
        <v>8.7201790000000001E-2</v>
      </c>
      <c r="T3381" s="49" t="s">
        <v>92</v>
      </c>
    </row>
    <row r="3382" spans="1:20" x14ac:dyDescent="0.25">
      <c r="A3382" s="49" t="str">
        <f t="shared" si="52"/>
        <v>41850Other9_6Dually Enrolled</v>
      </c>
      <c r="B3382" s="7">
        <v>41850</v>
      </c>
      <c r="C3382">
        <v>6</v>
      </c>
      <c r="D3382" t="s">
        <v>13</v>
      </c>
      <c r="E3382">
        <v>0.67716513</v>
      </c>
      <c r="F3382">
        <v>0.65733050999999998</v>
      </c>
      <c r="G3382">
        <v>9</v>
      </c>
      <c r="H3382" s="49">
        <v>806.60699999999997</v>
      </c>
      <c r="I3382" s="49">
        <v>8093.259</v>
      </c>
      <c r="J3382">
        <v>71.199029999999993</v>
      </c>
      <c r="M3382">
        <v>3.1762400000000003E-2</v>
      </c>
      <c r="N3382" s="49">
        <v>1.9834620000000001E-2</v>
      </c>
      <c r="O3382" s="49">
        <v>-2.0821249999999999E-2</v>
      </c>
      <c r="P3382" s="49">
        <v>3.0005499999999998E-3</v>
      </c>
      <c r="Q3382" s="49">
        <v>1.9834620000000001E-2</v>
      </c>
      <c r="R3382" s="49">
        <v>3.6668689999999997E-2</v>
      </c>
      <c r="S3382" s="49">
        <v>6.0490490000000001E-2</v>
      </c>
      <c r="T3382" s="49" t="s">
        <v>92</v>
      </c>
    </row>
    <row r="3383" spans="1:20" x14ac:dyDescent="0.25">
      <c r="A3383" s="49" t="str">
        <f t="shared" si="52"/>
        <v>41850Other9_9Dually Enrolled</v>
      </c>
      <c r="B3383" s="7">
        <v>41850</v>
      </c>
      <c r="C3383">
        <v>9</v>
      </c>
      <c r="D3383" t="s">
        <v>13</v>
      </c>
      <c r="E3383">
        <v>0.86227476000000003</v>
      </c>
      <c r="F3383">
        <v>0.87372472999999995</v>
      </c>
      <c r="G3383">
        <v>9</v>
      </c>
      <c r="H3383" s="49">
        <v>806.60699999999997</v>
      </c>
      <c r="I3383" s="49">
        <v>8093.259</v>
      </c>
      <c r="J3383">
        <v>75.6096</v>
      </c>
      <c r="M3383">
        <v>4.5088000000000003E-2</v>
      </c>
      <c r="N3383" s="49">
        <v>-1.144997E-2</v>
      </c>
      <c r="O3383" s="49">
        <v>-6.9162609999999999E-2</v>
      </c>
      <c r="P3383" s="49">
        <v>-3.5346610000000001E-2</v>
      </c>
      <c r="Q3383" s="49">
        <v>-1.144997E-2</v>
      </c>
      <c r="R3383" s="49">
        <v>1.244667E-2</v>
      </c>
      <c r="S3383" s="49">
        <v>4.6262669999999999E-2</v>
      </c>
      <c r="T3383" s="49" t="s">
        <v>92</v>
      </c>
    </row>
    <row r="3384" spans="1:20" x14ac:dyDescent="0.25">
      <c r="A3384" s="49" t="str">
        <f t="shared" si="52"/>
        <v>41850Other9_3Dually Enrolled</v>
      </c>
      <c r="B3384" s="7">
        <v>41850</v>
      </c>
      <c r="C3384">
        <v>3</v>
      </c>
      <c r="D3384" t="s">
        <v>13</v>
      </c>
      <c r="E3384">
        <v>0.72937392000000001</v>
      </c>
      <c r="F3384">
        <v>0.72808225999999998</v>
      </c>
      <c r="G3384">
        <v>9</v>
      </c>
      <c r="H3384" s="49">
        <v>806.60699999999997</v>
      </c>
      <c r="I3384" s="49">
        <v>8093.259</v>
      </c>
      <c r="J3384">
        <v>74.879990000000006</v>
      </c>
      <c r="M3384">
        <v>3.6999499999999998E-2</v>
      </c>
      <c r="N3384" s="49">
        <v>1.29166E-3</v>
      </c>
      <c r="O3384" s="49">
        <v>-4.6067700000000003E-2</v>
      </c>
      <c r="P3384" s="49">
        <v>-1.8318069999999999E-2</v>
      </c>
      <c r="Q3384" s="49">
        <v>1.29166E-3</v>
      </c>
      <c r="R3384" s="49">
        <v>2.0901400000000001E-2</v>
      </c>
      <c r="S3384" s="49">
        <v>4.8651020000000003E-2</v>
      </c>
      <c r="T3384" s="49" t="s">
        <v>92</v>
      </c>
    </row>
    <row r="3385" spans="1:20" x14ac:dyDescent="0.25">
      <c r="A3385" s="49" t="str">
        <f t="shared" si="52"/>
        <v>41850Other9_11Dually Enrolled</v>
      </c>
      <c r="B3385" s="7">
        <v>41850</v>
      </c>
      <c r="C3385">
        <v>11</v>
      </c>
      <c r="D3385" t="s">
        <v>13</v>
      </c>
      <c r="E3385">
        <v>1.0567731</v>
      </c>
      <c r="F3385">
        <v>1.0714253</v>
      </c>
      <c r="G3385">
        <v>9</v>
      </c>
      <c r="H3385" s="49">
        <v>806.60699999999997</v>
      </c>
      <c r="I3385" s="49">
        <v>8093.259</v>
      </c>
      <c r="J3385">
        <v>83.964209999999994</v>
      </c>
      <c r="M3385">
        <v>5.5772099999999998E-2</v>
      </c>
      <c r="N3385" s="49">
        <v>-1.4652200000000001E-2</v>
      </c>
      <c r="O3385" s="49">
        <v>-8.6040489999999997E-2</v>
      </c>
      <c r="P3385" s="49">
        <v>-4.421141E-2</v>
      </c>
      <c r="Q3385" s="49">
        <v>-1.4652200000000001E-2</v>
      </c>
      <c r="R3385" s="49">
        <v>1.490701E-2</v>
      </c>
      <c r="S3385" s="49">
        <v>5.6736090000000003E-2</v>
      </c>
      <c r="T3385" s="49" t="s">
        <v>92</v>
      </c>
    </row>
    <row r="3386" spans="1:20" x14ac:dyDescent="0.25">
      <c r="A3386" s="49" t="str">
        <f t="shared" si="52"/>
        <v>41852OtherN/A_1Dually Enrolled</v>
      </c>
      <c r="B3386" s="7">
        <v>41852</v>
      </c>
      <c r="C3386">
        <v>1</v>
      </c>
      <c r="D3386" t="s">
        <v>13</v>
      </c>
      <c r="E3386">
        <v>1.033965</v>
      </c>
      <c r="F3386">
        <v>0.98635406999999997</v>
      </c>
      <c r="G3386" t="s">
        <v>33</v>
      </c>
      <c r="H3386" s="49">
        <v>1664.5709999999999</v>
      </c>
      <c r="I3386" s="49">
        <v>8065.0630000000001</v>
      </c>
      <c r="J3386">
        <v>78.773679999999999</v>
      </c>
      <c r="M3386">
        <v>2.9024100000000001E-2</v>
      </c>
      <c r="N3386" s="49">
        <v>4.7610930000000003E-2</v>
      </c>
      <c r="O3386" s="49">
        <v>1.046008E-2</v>
      </c>
      <c r="P3386" s="49">
        <v>3.2228159999999999E-2</v>
      </c>
      <c r="Q3386" s="49">
        <v>4.7610930000000003E-2</v>
      </c>
      <c r="R3386" s="49">
        <v>6.29937E-2</v>
      </c>
      <c r="S3386" s="49">
        <v>8.4761779999999995E-2</v>
      </c>
      <c r="T3386" s="49" t="s">
        <v>92</v>
      </c>
    </row>
    <row r="3387" spans="1:20" x14ac:dyDescent="0.25">
      <c r="A3387" s="49" t="str">
        <f t="shared" si="52"/>
        <v>41852OtherN/A_5Dually Enrolled</v>
      </c>
      <c r="B3387" s="7">
        <v>41852</v>
      </c>
      <c r="C3387">
        <v>5</v>
      </c>
      <c r="D3387" t="s">
        <v>13</v>
      </c>
      <c r="E3387">
        <v>0.66403663000000002</v>
      </c>
      <c r="F3387">
        <v>0.63336866000000003</v>
      </c>
      <c r="G3387" t="s">
        <v>33</v>
      </c>
      <c r="H3387" s="49">
        <v>1664.5709999999999</v>
      </c>
      <c r="I3387" s="49">
        <v>8065.0630000000001</v>
      </c>
      <c r="J3387">
        <v>71.809380000000004</v>
      </c>
      <c r="M3387">
        <v>1.8208100000000001E-2</v>
      </c>
      <c r="N3387" s="49">
        <v>3.0667969999999999E-2</v>
      </c>
      <c r="O3387" s="49">
        <v>7.3616000000000003E-3</v>
      </c>
      <c r="P3387" s="49">
        <v>2.101768E-2</v>
      </c>
      <c r="Q3387" s="49">
        <v>3.0667969999999999E-2</v>
      </c>
      <c r="R3387" s="49">
        <v>4.0318260000000002E-2</v>
      </c>
      <c r="S3387" s="49">
        <v>5.3974340000000003E-2</v>
      </c>
      <c r="T3387" s="49" t="s">
        <v>92</v>
      </c>
    </row>
    <row r="3388" spans="1:20" x14ac:dyDescent="0.25">
      <c r="A3388" s="49" t="str">
        <f t="shared" si="52"/>
        <v>41852OtherN/A_6Dually Enrolled</v>
      </c>
      <c r="B3388" s="7">
        <v>41852</v>
      </c>
      <c r="C3388">
        <v>6</v>
      </c>
      <c r="D3388" t="s">
        <v>13</v>
      </c>
      <c r="E3388">
        <v>0.68767750000000005</v>
      </c>
      <c r="F3388">
        <v>0.66420283000000002</v>
      </c>
      <c r="G3388" t="s">
        <v>33</v>
      </c>
      <c r="H3388" s="49">
        <v>1664.5709999999999</v>
      </c>
      <c r="I3388" s="49">
        <v>8065.0630000000001</v>
      </c>
      <c r="J3388">
        <v>70.923349999999999</v>
      </c>
      <c r="M3388">
        <v>1.81919E-2</v>
      </c>
      <c r="N3388" s="49">
        <v>2.347467E-2</v>
      </c>
      <c r="O3388" s="49">
        <v>1.8903999999999999E-4</v>
      </c>
      <c r="P3388" s="49">
        <v>1.383296E-2</v>
      </c>
      <c r="Q3388" s="49">
        <v>2.347467E-2</v>
      </c>
      <c r="R3388" s="49">
        <v>3.3116380000000001E-2</v>
      </c>
      <c r="S3388" s="49">
        <v>4.6760299999999998E-2</v>
      </c>
      <c r="T3388" s="49" t="s">
        <v>92</v>
      </c>
    </row>
    <row r="3389" spans="1:20" x14ac:dyDescent="0.25">
      <c r="A3389" s="49" t="str">
        <f t="shared" si="52"/>
        <v>41852OtherN/A_8Dually Enrolled</v>
      </c>
      <c r="B3389" s="7">
        <v>41852</v>
      </c>
      <c r="C3389">
        <v>8</v>
      </c>
      <c r="D3389" t="s">
        <v>13</v>
      </c>
      <c r="E3389">
        <v>0.82930108999999996</v>
      </c>
      <c r="F3389">
        <v>0.82505309000000004</v>
      </c>
      <c r="G3389" t="s">
        <v>33</v>
      </c>
      <c r="H3389" s="49">
        <v>1664.5709999999999</v>
      </c>
      <c r="I3389" s="49">
        <v>8065.0630000000001</v>
      </c>
      <c r="J3389">
        <v>73.50958</v>
      </c>
      <c r="M3389">
        <v>2.25075E-2</v>
      </c>
      <c r="N3389" s="49">
        <v>4.248E-3</v>
      </c>
      <c r="O3389" s="49">
        <v>-2.4561599999999999E-2</v>
      </c>
      <c r="P3389" s="49">
        <v>-7.6809799999999996E-3</v>
      </c>
      <c r="Q3389" s="49">
        <v>4.248E-3</v>
      </c>
      <c r="R3389" s="49">
        <v>1.6176969999999999E-2</v>
      </c>
      <c r="S3389" s="49">
        <v>3.3057599999999999E-2</v>
      </c>
      <c r="T3389" s="49" t="s">
        <v>92</v>
      </c>
    </row>
    <row r="3390" spans="1:20" x14ac:dyDescent="0.25">
      <c r="A3390" s="49" t="str">
        <f t="shared" si="52"/>
        <v>41852OtherN/A_19Dually Enrolled</v>
      </c>
      <c r="B3390" s="7">
        <v>41852</v>
      </c>
      <c r="C3390">
        <v>19</v>
      </c>
      <c r="D3390" t="s">
        <v>13</v>
      </c>
      <c r="E3390">
        <v>2.8211550000000001</v>
      </c>
      <c r="F3390">
        <v>2.9634602000000001</v>
      </c>
      <c r="G3390" t="s">
        <v>33</v>
      </c>
      <c r="H3390" s="49">
        <v>1664.5709999999999</v>
      </c>
      <c r="I3390" s="49">
        <v>8065.0630000000001</v>
      </c>
      <c r="J3390">
        <v>101.6793</v>
      </c>
      <c r="M3390">
        <v>5.7771000000000003E-2</v>
      </c>
      <c r="N3390" s="49">
        <v>-0.14230519999999999</v>
      </c>
      <c r="O3390" s="49">
        <v>-0.21625208000000001</v>
      </c>
      <c r="P3390" s="49">
        <v>-0.17292383</v>
      </c>
      <c r="Q3390" s="49">
        <v>-0.14230519999999999</v>
      </c>
      <c r="R3390" s="49">
        <v>-0.11168657</v>
      </c>
      <c r="S3390" s="49">
        <v>-6.835832E-2</v>
      </c>
      <c r="T3390" s="49" t="s">
        <v>92</v>
      </c>
    </row>
    <row r="3391" spans="1:20" x14ac:dyDescent="0.25">
      <c r="A3391" s="49" t="str">
        <f t="shared" si="52"/>
        <v>41852OtherN/A_10Dually Enrolled</v>
      </c>
      <c r="B3391" s="7">
        <v>41852</v>
      </c>
      <c r="C3391">
        <v>10</v>
      </c>
      <c r="D3391" t="s">
        <v>13</v>
      </c>
      <c r="E3391">
        <v>1.0018088000000001</v>
      </c>
      <c r="F3391">
        <v>1.024049</v>
      </c>
      <c r="G3391" t="s">
        <v>33</v>
      </c>
      <c r="H3391" s="49">
        <v>1664.5709999999999</v>
      </c>
      <c r="I3391" s="49">
        <v>8065.0630000000001</v>
      </c>
      <c r="J3391">
        <v>82.286839999999998</v>
      </c>
      <c r="M3391">
        <v>3.0037000000000001E-2</v>
      </c>
      <c r="N3391" s="49">
        <v>-2.2240200000000002E-2</v>
      </c>
      <c r="O3391" s="49">
        <v>-6.0687560000000002E-2</v>
      </c>
      <c r="P3391" s="49">
        <v>-3.8159810000000002E-2</v>
      </c>
      <c r="Q3391" s="49">
        <v>-2.2240200000000002E-2</v>
      </c>
      <c r="R3391" s="49">
        <v>-6.3205900000000001E-3</v>
      </c>
      <c r="S3391" s="49">
        <v>1.6207160000000002E-2</v>
      </c>
      <c r="T3391" s="49" t="s">
        <v>92</v>
      </c>
    </row>
    <row r="3392" spans="1:20" x14ac:dyDescent="0.25">
      <c r="A3392" s="49" t="str">
        <f t="shared" si="52"/>
        <v>41852OtherN/A_12Dually Enrolled</v>
      </c>
      <c r="B3392" s="7">
        <v>41852</v>
      </c>
      <c r="C3392">
        <v>12</v>
      </c>
      <c r="D3392" t="s">
        <v>13</v>
      </c>
      <c r="E3392">
        <v>1.437522</v>
      </c>
      <c r="F3392">
        <v>1.3704562</v>
      </c>
      <c r="G3392" t="s">
        <v>33</v>
      </c>
      <c r="H3392" s="49">
        <v>1664.5709999999999</v>
      </c>
      <c r="I3392" s="49">
        <v>8065.0630000000001</v>
      </c>
      <c r="J3392">
        <v>93.032390000000007</v>
      </c>
      <c r="M3392">
        <v>3.9301900000000001E-2</v>
      </c>
      <c r="N3392" s="49">
        <v>6.7065799999999995E-2</v>
      </c>
      <c r="O3392" s="49">
        <v>1.6759369999999999E-2</v>
      </c>
      <c r="P3392" s="49">
        <v>4.6235789999999999E-2</v>
      </c>
      <c r="Q3392" s="49">
        <v>6.7065799999999995E-2</v>
      </c>
      <c r="R3392" s="49">
        <v>8.7895810000000005E-2</v>
      </c>
      <c r="S3392" s="49">
        <v>0.11737222999999999</v>
      </c>
      <c r="T3392" s="49" t="s">
        <v>92</v>
      </c>
    </row>
    <row r="3393" spans="1:20" x14ac:dyDescent="0.25">
      <c r="A3393" s="49" t="str">
        <f t="shared" si="52"/>
        <v>41852OtherN/A_9Dually Enrolled</v>
      </c>
      <c r="B3393" s="7">
        <v>41852</v>
      </c>
      <c r="C3393">
        <v>9</v>
      </c>
      <c r="D3393" t="s">
        <v>13</v>
      </c>
      <c r="E3393">
        <v>0.90007826000000002</v>
      </c>
      <c r="F3393">
        <v>0.87854151999999996</v>
      </c>
      <c r="G3393" t="s">
        <v>33</v>
      </c>
      <c r="H3393" s="49">
        <v>1664.5709999999999</v>
      </c>
      <c r="I3393" s="49">
        <v>8065.0630000000001</v>
      </c>
      <c r="J3393">
        <v>77.630570000000006</v>
      </c>
      <c r="M3393">
        <v>2.4840999999999998E-2</v>
      </c>
      <c r="N3393" s="49">
        <v>2.1536739999999999E-2</v>
      </c>
      <c r="O3393" s="49">
        <v>-1.025974E-2</v>
      </c>
      <c r="P3393" s="49">
        <v>8.3710099999999999E-3</v>
      </c>
      <c r="Q3393" s="49">
        <v>2.1536739999999999E-2</v>
      </c>
      <c r="R3393" s="49">
        <v>3.4702469999999999E-2</v>
      </c>
      <c r="S3393" s="49">
        <v>5.3333220000000001E-2</v>
      </c>
      <c r="T3393" s="49" t="s">
        <v>92</v>
      </c>
    </row>
    <row r="3394" spans="1:20" x14ac:dyDescent="0.25">
      <c r="A3394" s="49" t="str">
        <f t="shared" si="52"/>
        <v>41852OtherN/A_23Dually Enrolled</v>
      </c>
      <c r="B3394" s="7">
        <v>41852</v>
      </c>
      <c r="C3394">
        <v>23</v>
      </c>
      <c r="D3394" t="s">
        <v>13</v>
      </c>
      <c r="E3394">
        <v>1.6125706</v>
      </c>
      <c r="F3394">
        <v>1.6264542</v>
      </c>
      <c r="G3394" t="s">
        <v>33</v>
      </c>
      <c r="H3394" s="49">
        <v>1664.5709999999999</v>
      </c>
      <c r="I3394" s="49">
        <v>8065.0630000000001</v>
      </c>
      <c r="J3394">
        <v>83.060460000000006</v>
      </c>
      <c r="M3394">
        <v>4.1349499999999997E-2</v>
      </c>
      <c r="N3394" s="49">
        <v>-1.3883599999999999E-2</v>
      </c>
      <c r="O3394" s="49">
        <v>-6.6810960000000003E-2</v>
      </c>
      <c r="P3394" s="49">
        <v>-3.5798829999999997E-2</v>
      </c>
      <c r="Q3394" s="49">
        <v>-1.3883599999999999E-2</v>
      </c>
      <c r="R3394" s="49">
        <v>8.0316399999999996E-3</v>
      </c>
      <c r="S3394" s="49">
        <v>3.9043759999999997E-2</v>
      </c>
      <c r="T3394" s="49" t="s">
        <v>92</v>
      </c>
    </row>
    <row r="3395" spans="1:20" x14ac:dyDescent="0.25">
      <c r="A3395" s="49" t="str">
        <f t="shared" ref="A3395:A3458" si="53">CONCATENATE(B3395,D3395,G3395,"_",C3395,T3395)</f>
        <v>41852OtherN/A_13Dually Enrolled</v>
      </c>
      <c r="B3395" s="7">
        <v>41852</v>
      </c>
      <c r="C3395">
        <v>13</v>
      </c>
      <c r="D3395" t="s">
        <v>13</v>
      </c>
      <c r="E3395">
        <v>1.7485628</v>
      </c>
      <c r="F3395">
        <v>1.6581657999999999</v>
      </c>
      <c r="G3395" t="s">
        <v>33</v>
      </c>
      <c r="H3395" s="49">
        <v>1664.5709999999999</v>
      </c>
      <c r="I3395" s="49">
        <v>8065.0630000000001</v>
      </c>
      <c r="J3395">
        <v>96.900599999999997</v>
      </c>
      <c r="M3395">
        <v>4.4796700000000002E-2</v>
      </c>
      <c r="N3395" s="49">
        <v>9.0397000000000005E-2</v>
      </c>
      <c r="O3395" s="49">
        <v>3.3057219999999998E-2</v>
      </c>
      <c r="P3395" s="49">
        <v>6.6654749999999999E-2</v>
      </c>
      <c r="Q3395" s="49">
        <v>9.0397000000000005E-2</v>
      </c>
      <c r="R3395" s="49">
        <v>0.11413925</v>
      </c>
      <c r="S3395" s="49">
        <v>0.14773678000000001</v>
      </c>
      <c r="T3395" s="49" t="s">
        <v>92</v>
      </c>
    </row>
    <row r="3396" spans="1:20" x14ac:dyDescent="0.25">
      <c r="A3396" s="49" t="str">
        <f t="shared" si="53"/>
        <v>41852OtherN/A_22Dually Enrolled</v>
      </c>
      <c r="B3396" s="7">
        <v>41852</v>
      </c>
      <c r="C3396">
        <v>22</v>
      </c>
      <c r="D3396" t="s">
        <v>13</v>
      </c>
      <c r="E3396">
        <v>2.0598204999999998</v>
      </c>
      <c r="F3396">
        <v>2.1147670000000001</v>
      </c>
      <c r="G3396" t="s">
        <v>33</v>
      </c>
      <c r="H3396" s="49">
        <v>1664.5709999999999</v>
      </c>
      <c r="I3396" s="49">
        <v>8065.0630000000001</v>
      </c>
      <c r="J3396">
        <v>87.336029999999994</v>
      </c>
      <c r="M3396">
        <v>4.7218499999999997E-2</v>
      </c>
      <c r="N3396" s="49">
        <v>-5.4946500000000002E-2</v>
      </c>
      <c r="O3396" s="49">
        <v>-0.11538618</v>
      </c>
      <c r="P3396" s="49">
        <v>-7.9972310000000005E-2</v>
      </c>
      <c r="Q3396" s="49">
        <v>-5.4946500000000002E-2</v>
      </c>
      <c r="R3396" s="49">
        <v>-2.9920700000000001E-2</v>
      </c>
      <c r="S3396" s="49">
        <v>5.4931800000000003E-3</v>
      </c>
      <c r="T3396" s="49" t="s">
        <v>92</v>
      </c>
    </row>
    <row r="3397" spans="1:20" x14ac:dyDescent="0.25">
      <c r="A3397" s="49" t="str">
        <f t="shared" si="53"/>
        <v>41852OtherN/A_3Dually Enrolled</v>
      </c>
      <c r="B3397" s="7">
        <v>41852</v>
      </c>
      <c r="C3397">
        <v>3</v>
      </c>
      <c r="D3397" t="s">
        <v>13</v>
      </c>
      <c r="E3397">
        <v>0.75716587999999996</v>
      </c>
      <c r="F3397">
        <v>0.72061766999999999</v>
      </c>
      <c r="G3397" t="s">
        <v>33</v>
      </c>
      <c r="H3397" s="49">
        <v>1664.5709999999999</v>
      </c>
      <c r="I3397" s="49">
        <v>8065.0630000000001</v>
      </c>
      <c r="J3397">
        <v>75.019639999999995</v>
      </c>
      <c r="M3397">
        <v>2.1374199999999999E-2</v>
      </c>
      <c r="N3397" s="49">
        <v>3.6548209999999998E-2</v>
      </c>
      <c r="O3397" s="49">
        <v>9.1892299999999996E-3</v>
      </c>
      <c r="P3397" s="49">
        <v>2.521988E-2</v>
      </c>
      <c r="Q3397" s="49">
        <v>3.6548209999999998E-2</v>
      </c>
      <c r="R3397" s="49">
        <v>4.7876540000000002E-2</v>
      </c>
      <c r="S3397" s="49">
        <v>6.3907190000000003E-2</v>
      </c>
      <c r="T3397" s="49" t="s">
        <v>92</v>
      </c>
    </row>
    <row r="3398" spans="1:20" x14ac:dyDescent="0.25">
      <c r="A3398" s="49" t="str">
        <f t="shared" si="53"/>
        <v>41852OtherN/A_2Dually Enrolled</v>
      </c>
      <c r="B3398" s="7">
        <v>41852</v>
      </c>
      <c r="C3398">
        <v>2</v>
      </c>
      <c r="D3398" t="s">
        <v>13</v>
      </c>
      <c r="E3398">
        <v>0.86351730999999998</v>
      </c>
      <c r="F3398">
        <v>0.82168410000000003</v>
      </c>
      <c r="G3398" t="s">
        <v>33</v>
      </c>
      <c r="H3398" s="49">
        <v>1664.5709999999999</v>
      </c>
      <c r="I3398" s="49">
        <v>8065.0630000000001</v>
      </c>
      <c r="J3398">
        <v>75.014309999999995</v>
      </c>
      <c r="M3398">
        <v>2.4298E-2</v>
      </c>
      <c r="N3398" s="49">
        <v>4.1833210000000003E-2</v>
      </c>
      <c r="O3398" s="49">
        <v>1.073177E-2</v>
      </c>
      <c r="P3398" s="49">
        <v>2.8955270000000002E-2</v>
      </c>
      <c r="Q3398" s="49">
        <v>4.1833210000000003E-2</v>
      </c>
      <c r="R3398" s="49">
        <v>5.471115E-2</v>
      </c>
      <c r="S3398" s="49">
        <v>7.2934650000000004E-2</v>
      </c>
      <c r="T3398" s="49" t="s">
        <v>92</v>
      </c>
    </row>
    <row r="3399" spans="1:20" x14ac:dyDescent="0.25">
      <c r="A3399" s="49" t="str">
        <f t="shared" si="53"/>
        <v>41852OtherN/A_7Dually Enrolled</v>
      </c>
      <c r="B3399" s="7">
        <v>41852</v>
      </c>
      <c r="C3399">
        <v>7</v>
      </c>
      <c r="D3399" t="s">
        <v>13</v>
      </c>
      <c r="E3399">
        <v>0.75313030000000003</v>
      </c>
      <c r="F3399">
        <v>0.74037142</v>
      </c>
      <c r="G3399" t="s">
        <v>33</v>
      </c>
      <c r="H3399" s="49">
        <v>1664.5709999999999</v>
      </c>
      <c r="I3399" s="49">
        <v>8065.0630000000001</v>
      </c>
      <c r="J3399">
        <v>69.974900000000005</v>
      </c>
      <c r="M3399">
        <v>2.03102E-2</v>
      </c>
      <c r="N3399" s="49">
        <v>1.275888E-2</v>
      </c>
      <c r="O3399" s="49">
        <v>-1.323818E-2</v>
      </c>
      <c r="P3399" s="49">
        <v>1.9944699999999999E-3</v>
      </c>
      <c r="Q3399" s="49">
        <v>1.275888E-2</v>
      </c>
      <c r="R3399" s="49">
        <v>2.3523289999999999E-2</v>
      </c>
      <c r="S3399" s="49">
        <v>3.8755940000000003E-2</v>
      </c>
      <c r="T3399" s="49" t="s">
        <v>92</v>
      </c>
    </row>
    <row r="3400" spans="1:20" x14ac:dyDescent="0.25">
      <c r="A3400" s="49" t="str">
        <f t="shared" si="53"/>
        <v>41852OtherN/A_16Dually Enrolled</v>
      </c>
      <c r="B3400" s="7">
        <v>41852</v>
      </c>
      <c r="C3400">
        <v>16</v>
      </c>
      <c r="D3400" t="s">
        <v>13</v>
      </c>
      <c r="E3400">
        <v>2.5236491000000001</v>
      </c>
      <c r="F3400">
        <v>2.0420427999999999</v>
      </c>
      <c r="G3400" t="s">
        <v>33</v>
      </c>
      <c r="H3400" s="49">
        <v>1664.5709999999999</v>
      </c>
      <c r="I3400" s="49">
        <v>8065.0630000000001</v>
      </c>
      <c r="J3400">
        <v>103.0474</v>
      </c>
      <c r="M3400">
        <v>4.9463699999999999E-2</v>
      </c>
      <c r="N3400" s="49">
        <v>0.48160629999999999</v>
      </c>
      <c r="O3400" s="49">
        <v>0.41829275999999999</v>
      </c>
      <c r="P3400" s="49">
        <v>0.45539054000000001</v>
      </c>
      <c r="Q3400" s="49">
        <v>0.48160629999999999</v>
      </c>
      <c r="R3400" s="49">
        <v>0.50782205999999996</v>
      </c>
      <c r="S3400" s="49">
        <v>0.54491984000000004</v>
      </c>
      <c r="T3400" s="49" t="s">
        <v>92</v>
      </c>
    </row>
    <row r="3401" spans="1:20" x14ac:dyDescent="0.25">
      <c r="A3401" s="49" t="str">
        <f t="shared" si="53"/>
        <v>41852OtherN/A_4Dually Enrolled</v>
      </c>
      <c r="B3401" s="7">
        <v>41852</v>
      </c>
      <c r="C3401">
        <v>4</v>
      </c>
      <c r="D3401" t="s">
        <v>13</v>
      </c>
      <c r="E3401">
        <v>0.68448735999999999</v>
      </c>
      <c r="F3401">
        <v>0.65718909000000003</v>
      </c>
      <c r="G3401" t="s">
        <v>33</v>
      </c>
      <c r="H3401" s="49">
        <v>1664.5709999999999</v>
      </c>
      <c r="I3401" s="49">
        <v>8065.0630000000001</v>
      </c>
      <c r="J3401">
        <v>73.123620000000003</v>
      </c>
      <c r="M3401">
        <v>1.9436700000000001E-2</v>
      </c>
      <c r="N3401" s="49">
        <v>2.7298269999999999E-2</v>
      </c>
      <c r="O3401" s="49">
        <v>2.4192900000000002E-3</v>
      </c>
      <c r="P3401" s="49">
        <v>1.6996819999999999E-2</v>
      </c>
      <c r="Q3401" s="49">
        <v>2.7298269999999999E-2</v>
      </c>
      <c r="R3401" s="49">
        <v>3.7599720000000003E-2</v>
      </c>
      <c r="S3401" s="49">
        <v>5.2177250000000001E-2</v>
      </c>
      <c r="T3401" s="49" t="s">
        <v>92</v>
      </c>
    </row>
    <row r="3402" spans="1:20" x14ac:dyDescent="0.25">
      <c r="A3402" s="49" t="str">
        <f t="shared" si="53"/>
        <v>41852OtherN/A_21Dually Enrolled</v>
      </c>
      <c r="B3402" s="7">
        <v>41852</v>
      </c>
      <c r="C3402">
        <v>21</v>
      </c>
      <c r="D3402" t="s">
        <v>13</v>
      </c>
      <c r="E3402">
        <v>2.3745560999999999</v>
      </c>
      <c r="F3402">
        <v>2.5276201999999999</v>
      </c>
      <c r="G3402" t="s">
        <v>33</v>
      </c>
      <c r="H3402" s="49">
        <v>1664.5709999999999</v>
      </c>
      <c r="I3402" s="49">
        <v>8065.0630000000001</v>
      </c>
      <c r="J3402">
        <v>92.482050000000001</v>
      </c>
      <c r="M3402">
        <v>5.2597100000000001E-2</v>
      </c>
      <c r="N3402" s="49">
        <v>-0.15306410000000001</v>
      </c>
      <c r="O3402" s="49">
        <v>-0.22038838999999999</v>
      </c>
      <c r="P3402" s="49">
        <v>-0.18094056</v>
      </c>
      <c r="Q3402" s="49">
        <v>-0.15306410000000001</v>
      </c>
      <c r="R3402" s="49">
        <v>-0.12518763999999999</v>
      </c>
      <c r="S3402" s="49">
        <v>-8.573981E-2</v>
      </c>
      <c r="T3402" s="49" t="s">
        <v>92</v>
      </c>
    </row>
    <row r="3403" spans="1:20" x14ac:dyDescent="0.25">
      <c r="A3403" s="49" t="str">
        <f t="shared" si="53"/>
        <v>41852OtherN/A_18Dually Enrolled</v>
      </c>
      <c r="B3403" s="7">
        <v>41852</v>
      </c>
      <c r="C3403">
        <v>18</v>
      </c>
      <c r="D3403" t="s">
        <v>13</v>
      </c>
      <c r="E3403">
        <v>2.8692842999999999</v>
      </c>
      <c r="F3403">
        <v>2.2675041999999999</v>
      </c>
      <c r="G3403" t="s">
        <v>33</v>
      </c>
      <c r="H3403" s="49">
        <v>1664.5709999999999</v>
      </c>
      <c r="I3403" s="49">
        <v>8065.0630000000001</v>
      </c>
      <c r="J3403">
        <v>103.4389</v>
      </c>
      <c r="M3403">
        <v>4.8831100000000002E-2</v>
      </c>
      <c r="N3403" s="49">
        <v>0.60178010000000004</v>
      </c>
      <c r="O3403" s="49">
        <v>0.53927628999999999</v>
      </c>
      <c r="P3403" s="49">
        <v>0.57589961999999995</v>
      </c>
      <c r="Q3403" s="49">
        <v>0.60178010000000004</v>
      </c>
      <c r="R3403" s="49">
        <v>0.62766058000000002</v>
      </c>
      <c r="S3403" s="49">
        <v>0.66428390999999998</v>
      </c>
      <c r="T3403" s="49" t="s">
        <v>92</v>
      </c>
    </row>
    <row r="3404" spans="1:20" x14ac:dyDescent="0.25">
      <c r="A3404" s="49" t="str">
        <f t="shared" si="53"/>
        <v>41852OtherN/A_11Dually Enrolled</v>
      </c>
      <c r="B3404" s="7">
        <v>41852</v>
      </c>
      <c r="C3404">
        <v>11</v>
      </c>
      <c r="D3404" t="s">
        <v>13</v>
      </c>
      <c r="E3404">
        <v>1.1862005</v>
      </c>
      <c r="F3404">
        <v>1.1397577999999999</v>
      </c>
      <c r="G3404" t="s">
        <v>33</v>
      </c>
      <c r="H3404" s="49">
        <v>1664.5709999999999</v>
      </c>
      <c r="I3404" s="49">
        <v>8065.0630000000001</v>
      </c>
      <c r="J3404">
        <v>87.646289999999993</v>
      </c>
      <c r="M3404">
        <v>3.3721399999999999E-2</v>
      </c>
      <c r="N3404" s="49">
        <v>4.6442700000000003E-2</v>
      </c>
      <c r="O3404" s="49">
        <v>3.2793100000000001E-3</v>
      </c>
      <c r="P3404" s="49">
        <v>2.857036E-2</v>
      </c>
      <c r="Q3404" s="49">
        <v>4.6442700000000003E-2</v>
      </c>
      <c r="R3404" s="49">
        <v>6.4315040000000004E-2</v>
      </c>
      <c r="S3404" s="49">
        <v>8.9606089999999999E-2</v>
      </c>
      <c r="T3404" s="49" t="s">
        <v>92</v>
      </c>
    </row>
    <row r="3405" spans="1:20" x14ac:dyDescent="0.25">
      <c r="A3405" s="49" t="str">
        <f t="shared" si="53"/>
        <v>41852OtherN/A_17Dually Enrolled</v>
      </c>
      <c r="B3405" s="7">
        <v>41852</v>
      </c>
      <c r="C3405">
        <v>17</v>
      </c>
      <c r="D3405" t="s">
        <v>13</v>
      </c>
      <c r="E3405">
        <v>2.7482384999999998</v>
      </c>
      <c r="F3405">
        <v>2.2110249</v>
      </c>
      <c r="G3405" t="s">
        <v>33</v>
      </c>
      <c r="H3405" s="49">
        <v>1664.5709999999999</v>
      </c>
      <c r="I3405" s="49">
        <v>8065.0630000000001</v>
      </c>
      <c r="J3405">
        <v>104.01560000000001</v>
      </c>
      <c r="M3405">
        <v>5.0257799999999998E-2</v>
      </c>
      <c r="N3405" s="49">
        <v>0.53721359999999996</v>
      </c>
      <c r="O3405" s="49">
        <v>0.47288362</v>
      </c>
      <c r="P3405" s="49">
        <v>0.51057697000000002</v>
      </c>
      <c r="Q3405" s="49">
        <v>0.53721359999999996</v>
      </c>
      <c r="R3405" s="49">
        <v>0.56385023000000001</v>
      </c>
      <c r="S3405" s="49">
        <v>0.60154357999999997</v>
      </c>
      <c r="T3405" s="49" t="s">
        <v>92</v>
      </c>
    </row>
    <row r="3406" spans="1:20" x14ac:dyDescent="0.25">
      <c r="A3406" s="49" t="str">
        <f t="shared" si="53"/>
        <v>41852OtherN/A_24Dually Enrolled</v>
      </c>
      <c r="B3406" s="7">
        <v>41852</v>
      </c>
      <c r="C3406">
        <v>24</v>
      </c>
      <c r="D3406" t="s">
        <v>13</v>
      </c>
      <c r="E3406">
        <v>1.2654662000000001</v>
      </c>
      <c r="F3406">
        <v>1.2447587</v>
      </c>
      <c r="G3406" t="s">
        <v>33</v>
      </c>
      <c r="H3406" s="49">
        <v>1664.5709999999999</v>
      </c>
      <c r="I3406" s="49">
        <v>8065.0630000000001</v>
      </c>
      <c r="J3406">
        <v>80.515720000000002</v>
      </c>
      <c r="M3406">
        <v>3.4207000000000001E-2</v>
      </c>
      <c r="N3406" s="49">
        <v>2.07075E-2</v>
      </c>
      <c r="O3406" s="49">
        <v>-2.3077460000000001E-2</v>
      </c>
      <c r="P3406" s="49">
        <v>2.5777899999999999E-3</v>
      </c>
      <c r="Q3406" s="49">
        <v>2.07075E-2</v>
      </c>
      <c r="R3406" s="49">
        <v>3.8837209999999997E-2</v>
      </c>
      <c r="S3406" s="49">
        <v>6.4492460000000001E-2</v>
      </c>
      <c r="T3406" s="49" t="s">
        <v>92</v>
      </c>
    </row>
    <row r="3407" spans="1:20" x14ac:dyDescent="0.25">
      <c r="A3407" s="49" t="str">
        <f t="shared" si="53"/>
        <v>41852OtherN/A_14Dually Enrolled</v>
      </c>
      <c r="B3407" s="7">
        <v>41852</v>
      </c>
      <c r="C3407">
        <v>14</v>
      </c>
      <c r="D3407" t="s">
        <v>13</v>
      </c>
      <c r="E3407">
        <v>2.0465916000000002</v>
      </c>
      <c r="F3407">
        <v>1.9709604000000001</v>
      </c>
      <c r="G3407" t="s">
        <v>33</v>
      </c>
      <c r="H3407" s="49">
        <v>1664.5709999999999</v>
      </c>
      <c r="I3407" s="49">
        <v>8065.0630000000001</v>
      </c>
      <c r="J3407">
        <v>99.767679999999999</v>
      </c>
      <c r="M3407">
        <v>5.0295199999999998E-2</v>
      </c>
      <c r="N3407" s="49">
        <v>7.5631199999999996E-2</v>
      </c>
      <c r="O3407" s="49">
        <v>1.1253340000000001E-2</v>
      </c>
      <c r="P3407" s="49">
        <v>4.8974740000000003E-2</v>
      </c>
      <c r="Q3407" s="49">
        <v>7.5631199999999996E-2</v>
      </c>
      <c r="R3407" s="49">
        <v>0.10228766</v>
      </c>
      <c r="S3407" s="49">
        <v>0.14000905999999999</v>
      </c>
      <c r="T3407" s="49" t="s">
        <v>92</v>
      </c>
    </row>
    <row r="3408" spans="1:20" x14ac:dyDescent="0.25">
      <c r="A3408" s="49" t="str">
        <f t="shared" si="53"/>
        <v>41852OtherN/A_15Dually Enrolled</v>
      </c>
      <c r="B3408" s="7">
        <v>41852</v>
      </c>
      <c r="C3408">
        <v>15</v>
      </c>
      <c r="D3408" t="s">
        <v>13</v>
      </c>
      <c r="E3408">
        <v>2.2768921999999998</v>
      </c>
      <c r="F3408">
        <v>2.1108305999999999</v>
      </c>
      <c r="G3408" t="s">
        <v>33</v>
      </c>
      <c r="H3408" s="49">
        <v>1664.5709999999999</v>
      </c>
      <c r="I3408" s="49">
        <v>8065.0630000000001</v>
      </c>
      <c r="J3408">
        <v>102.2621</v>
      </c>
      <c r="M3408">
        <v>5.2012799999999998E-2</v>
      </c>
      <c r="N3408" s="49">
        <v>0.1660616</v>
      </c>
      <c r="O3408" s="49">
        <v>9.9485219999999999E-2</v>
      </c>
      <c r="P3408" s="49">
        <v>0.13849481999999999</v>
      </c>
      <c r="Q3408" s="49">
        <v>0.1660616</v>
      </c>
      <c r="R3408" s="49">
        <v>0.19362837999999999</v>
      </c>
      <c r="S3408" s="49">
        <v>0.23263797999999999</v>
      </c>
      <c r="T3408" s="49" t="s">
        <v>92</v>
      </c>
    </row>
    <row r="3409" spans="1:20" x14ac:dyDescent="0.25">
      <c r="A3409" s="49" t="str">
        <f t="shared" si="53"/>
        <v>41852OtherN/A_20Dually Enrolled</v>
      </c>
      <c r="B3409" s="7">
        <v>41852</v>
      </c>
      <c r="C3409">
        <v>20</v>
      </c>
      <c r="D3409" t="s">
        <v>13</v>
      </c>
      <c r="E3409">
        <v>2.6588224999999999</v>
      </c>
      <c r="F3409">
        <v>2.9272109999999998</v>
      </c>
      <c r="G3409" t="s">
        <v>33</v>
      </c>
      <c r="H3409" s="49">
        <v>1664.5709999999999</v>
      </c>
      <c r="I3409" s="49">
        <v>8065.0630000000001</v>
      </c>
      <c r="J3409">
        <v>98.393929999999997</v>
      </c>
      <c r="M3409">
        <v>5.6090500000000001E-2</v>
      </c>
      <c r="N3409" s="49">
        <v>-0.26838849999999997</v>
      </c>
      <c r="O3409" s="49">
        <v>-0.34018433999999997</v>
      </c>
      <c r="P3409" s="49">
        <v>-0.29811646000000003</v>
      </c>
      <c r="Q3409" s="49">
        <v>-0.26838849999999997</v>
      </c>
      <c r="R3409" s="49">
        <v>-0.23866053000000001</v>
      </c>
      <c r="S3409" s="49">
        <v>-0.19659266</v>
      </c>
      <c r="T3409" s="49" t="s">
        <v>92</v>
      </c>
    </row>
    <row r="3410" spans="1:20" x14ac:dyDescent="0.25">
      <c r="A3410" s="49" t="str">
        <f t="shared" si="53"/>
        <v>41850Sierra1_8Dually Enrolled</v>
      </c>
      <c r="B3410" s="7">
        <v>41850</v>
      </c>
      <c r="C3410">
        <v>8</v>
      </c>
      <c r="D3410" t="s">
        <v>14</v>
      </c>
      <c r="E3410">
        <v>0.98657371000000005</v>
      </c>
      <c r="F3410">
        <v>0.89741804999999997</v>
      </c>
      <c r="G3410">
        <v>1</v>
      </c>
      <c r="H3410" s="49">
        <v>464.22699999999998</v>
      </c>
      <c r="I3410" s="49">
        <v>4800.3689999999997</v>
      </c>
      <c r="J3410">
        <v>71.301839999999999</v>
      </c>
      <c r="M3410">
        <v>5.63974E-2</v>
      </c>
      <c r="N3410" s="49">
        <v>8.9155659999999998E-2</v>
      </c>
      <c r="O3410" s="49">
        <v>1.6966990000000001E-2</v>
      </c>
      <c r="P3410" s="49">
        <v>5.9265039999999998E-2</v>
      </c>
      <c r="Q3410" s="49">
        <v>8.9155659999999998E-2</v>
      </c>
      <c r="R3410" s="49">
        <v>0.11904628</v>
      </c>
      <c r="S3410" s="49">
        <v>0.16134433000000001</v>
      </c>
      <c r="T3410" s="49" t="s">
        <v>92</v>
      </c>
    </row>
    <row r="3411" spans="1:20" x14ac:dyDescent="0.25">
      <c r="A3411" s="49" t="str">
        <f t="shared" si="53"/>
        <v>41850Sierra1_16Dually Enrolled</v>
      </c>
      <c r="B3411" s="7">
        <v>41850</v>
      </c>
      <c r="C3411">
        <v>16</v>
      </c>
      <c r="D3411" t="s">
        <v>14</v>
      </c>
      <c r="E3411">
        <v>2.5483112999999999</v>
      </c>
      <c r="F3411">
        <v>2.3311628999999998</v>
      </c>
      <c r="G3411">
        <v>1</v>
      </c>
      <c r="H3411" s="49">
        <v>464.22699999999998</v>
      </c>
      <c r="I3411" s="49">
        <v>4800.3689999999997</v>
      </c>
      <c r="J3411">
        <v>97.530680000000004</v>
      </c>
      <c r="M3411">
        <v>0.1358414</v>
      </c>
      <c r="N3411" s="49">
        <v>0.21714839999999999</v>
      </c>
      <c r="O3411" s="49">
        <v>4.3271410000000003E-2</v>
      </c>
      <c r="P3411" s="49">
        <v>0.14515246000000001</v>
      </c>
      <c r="Q3411" s="49">
        <v>0.21714839999999999</v>
      </c>
      <c r="R3411" s="49">
        <v>0.28914434</v>
      </c>
      <c r="S3411" s="49">
        <v>0.39102538999999997</v>
      </c>
      <c r="T3411" s="49" t="s">
        <v>92</v>
      </c>
    </row>
    <row r="3412" spans="1:20" x14ac:dyDescent="0.25">
      <c r="A3412" s="49" t="str">
        <f t="shared" si="53"/>
        <v>41850Sierra1_24Dually Enrolled</v>
      </c>
      <c r="B3412" s="7">
        <v>41850</v>
      </c>
      <c r="C3412">
        <v>24</v>
      </c>
      <c r="D3412" t="s">
        <v>14</v>
      </c>
      <c r="E3412">
        <v>1.3625023000000001</v>
      </c>
      <c r="F3412">
        <v>1.3277942</v>
      </c>
      <c r="G3412">
        <v>1</v>
      </c>
      <c r="H3412" s="49">
        <v>464.22699999999998</v>
      </c>
      <c r="I3412" s="49">
        <v>4800.3689999999997</v>
      </c>
      <c r="J3412">
        <v>76.362960000000001</v>
      </c>
      <c r="M3412">
        <v>8.7020899999999998E-2</v>
      </c>
      <c r="N3412" s="49">
        <v>3.4708099999999999E-2</v>
      </c>
      <c r="O3412" s="49">
        <v>-7.6678650000000001E-2</v>
      </c>
      <c r="P3412" s="49">
        <v>-1.141298E-2</v>
      </c>
      <c r="Q3412" s="49">
        <v>3.4708099999999999E-2</v>
      </c>
      <c r="R3412" s="49">
        <v>8.082918E-2</v>
      </c>
      <c r="S3412" s="49">
        <v>0.14609485</v>
      </c>
      <c r="T3412" s="49" t="s">
        <v>92</v>
      </c>
    </row>
    <row r="3413" spans="1:20" x14ac:dyDescent="0.25">
      <c r="A3413" s="49" t="str">
        <f t="shared" si="53"/>
        <v>41850Sierra1_2Dually Enrolled</v>
      </c>
      <c r="B3413" s="7">
        <v>41850</v>
      </c>
      <c r="C3413">
        <v>2</v>
      </c>
      <c r="D3413" t="s">
        <v>14</v>
      </c>
      <c r="E3413">
        <v>0.86787758000000004</v>
      </c>
      <c r="F3413">
        <v>0.90698822000000001</v>
      </c>
      <c r="G3413">
        <v>1</v>
      </c>
      <c r="H3413" s="49">
        <v>464.22699999999998</v>
      </c>
      <c r="I3413" s="49">
        <v>4800.3689999999997</v>
      </c>
      <c r="J3413">
        <v>71.869870000000006</v>
      </c>
      <c r="M3413">
        <v>6.0149899999999999E-2</v>
      </c>
      <c r="N3413" s="49">
        <v>-3.9110640000000002E-2</v>
      </c>
      <c r="O3413" s="49">
        <v>-0.11610251000000001</v>
      </c>
      <c r="P3413" s="49">
        <v>-7.0990090000000006E-2</v>
      </c>
      <c r="Q3413" s="49">
        <v>-3.9110640000000002E-2</v>
      </c>
      <c r="R3413" s="49">
        <v>-7.2311900000000002E-3</v>
      </c>
      <c r="S3413" s="49">
        <v>3.7881230000000002E-2</v>
      </c>
      <c r="T3413" s="49" t="s">
        <v>92</v>
      </c>
    </row>
    <row r="3414" spans="1:20" x14ac:dyDescent="0.25">
      <c r="A3414" s="49" t="str">
        <f t="shared" si="53"/>
        <v>41850Sierra1_12Dually Enrolled</v>
      </c>
      <c r="B3414" s="7">
        <v>41850</v>
      </c>
      <c r="C3414">
        <v>12</v>
      </c>
      <c r="D3414" t="s">
        <v>14</v>
      </c>
      <c r="E3414">
        <v>1.4876023</v>
      </c>
      <c r="F3414">
        <v>1.6170228</v>
      </c>
      <c r="G3414">
        <v>1</v>
      </c>
      <c r="H3414" s="49">
        <v>464.22699999999998</v>
      </c>
      <c r="I3414" s="49">
        <v>4800.3689999999997</v>
      </c>
      <c r="J3414">
        <v>90.685779999999994</v>
      </c>
      <c r="M3414">
        <v>0.1013496</v>
      </c>
      <c r="N3414" s="49">
        <v>-0.12942049999999999</v>
      </c>
      <c r="O3414" s="49">
        <v>-0.25914798999999999</v>
      </c>
      <c r="P3414" s="49">
        <v>-0.18313578999999999</v>
      </c>
      <c r="Q3414" s="49">
        <v>-0.12942049999999999</v>
      </c>
      <c r="R3414" s="49">
        <v>-7.5705209999999995E-2</v>
      </c>
      <c r="S3414" s="49">
        <v>3.0698999999999999E-4</v>
      </c>
      <c r="T3414" s="49" t="s">
        <v>92</v>
      </c>
    </row>
    <row r="3415" spans="1:20" x14ac:dyDescent="0.25">
      <c r="A3415" s="49" t="str">
        <f t="shared" si="53"/>
        <v>41850Sierra1_3Dually Enrolled</v>
      </c>
      <c r="B3415" s="7">
        <v>41850</v>
      </c>
      <c r="C3415">
        <v>3</v>
      </c>
      <c r="D3415" t="s">
        <v>14</v>
      </c>
      <c r="E3415">
        <v>0.77228943000000005</v>
      </c>
      <c r="F3415">
        <v>0.82668070000000005</v>
      </c>
      <c r="G3415">
        <v>1</v>
      </c>
      <c r="H3415" s="49">
        <v>464.22699999999998</v>
      </c>
      <c r="I3415" s="49">
        <v>4800.3689999999997</v>
      </c>
      <c r="J3415">
        <v>73.069609999999997</v>
      </c>
      <c r="M3415">
        <v>4.9850699999999998E-2</v>
      </c>
      <c r="N3415" s="49">
        <v>-5.4391269999999999E-2</v>
      </c>
      <c r="O3415" s="49">
        <v>-0.11820016999999999</v>
      </c>
      <c r="P3415" s="49">
        <v>-8.0812140000000005E-2</v>
      </c>
      <c r="Q3415" s="49">
        <v>-5.4391269999999999E-2</v>
      </c>
      <c r="R3415" s="49">
        <v>-2.7970399999999999E-2</v>
      </c>
      <c r="S3415" s="49">
        <v>9.4176299999999998E-3</v>
      </c>
      <c r="T3415" s="49" t="s">
        <v>92</v>
      </c>
    </row>
    <row r="3416" spans="1:20" x14ac:dyDescent="0.25">
      <c r="A3416" s="49" t="str">
        <f t="shared" si="53"/>
        <v>41850Sierra1_15Dually Enrolled</v>
      </c>
      <c r="B3416" s="7">
        <v>41850</v>
      </c>
      <c r="C3416">
        <v>15</v>
      </c>
      <c r="D3416" t="s">
        <v>14</v>
      </c>
      <c r="E3416">
        <v>2.3209031000000002</v>
      </c>
      <c r="F3416">
        <v>2.0611451000000001</v>
      </c>
      <c r="G3416">
        <v>1</v>
      </c>
      <c r="H3416" s="49">
        <v>464.22699999999998</v>
      </c>
      <c r="I3416" s="49">
        <v>4800.3689999999997</v>
      </c>
      <c r="J3416">
        <v>96.330460000000002</v>
      </c>
      <c r="M3416">
        <v>0.12981409999999999</v>
      </c>
      <c r="N3416" s="49">
        <v>0.25975799999999999</v>
      </c>
      <c r="O3416" s="49">
        <v>9.3595949999999997E-2</v>
      </c>
      <c r="P3416" s="49">
        <v>0.19095653000000001</v>
      </c>
      <c r="Q3416" s="49">
        <v>0.25975799999999999</v>
      </c>
      <c r="R3416" s="49">
        <v>0.32855947000000002</v>
      </c>
      <c r="S3416" s="49">
        <v>0.42592004999999999</v>
      </c>
      <c r="T3416" s="49" t="s">
        <v>92</v>
      </c>
    </row>
    <row r="3417" spans="1:20" x14ac:dyDescent="0.25">
      <c r="A3417" s="49" t="str">
        <f t="shared" si="53"/>
        <v>41850Sierra1_21Dually Enrolled</v>
      </c>
      <c r="B3417" s="7">
        <v>41850</v>
      </c>
      <c r="C3417">
        <v>21</v>
      </c>
      <c r="D3417" t="s">
        <v>14</v>
      </c>
      <c r="E3417">
        <v>2.6180710999999999</v>
      </c>
      <c r="F3417">
        <v>2.6074228000000002</v>
      </c>
      <c r="G3417">
        <v>1</v>
      </c>
      <c r="H3417" s="49">
        <v>464.22699999999998</v>
      </c>
      <c r="I3417" s="49">
        <v>4800.3689999999997</v>
      </c>
      <c r="J3417">
        <v>86.747029999999995</v>
      </c>
      <c r="M3417">
        <v>0.1247355</v>
      </c>
      <c r="N3417" s="49">
        <v>1.0648299999999999E-2</v>
      </c>
      <c r="O3417" s="49">
        <v>-0.14901313999999999</v>
      </c>
      <c r="P3417" s="49">
        <v>-5.546152E-2</v>
      </c>
      <c r="Q3417" s="49">
        <v>1.0648299999999999E-2</v>
      </c>
      <c r="R3417" s="49">
        <v>7.6758110000000004E-2</v>
      </c>
      <c r="S3417" s="49">
        <v>0.17030973999999999</v>
      </c>
      <c r="T3417" s="49" t="s">
        <v>92</v>
      </c>
    </row>
    <row r="3418" spans="1:20" x14ac:dyDescent="0.25">
      <c r="A3418" s="49" t="str">
        <f t="shared" si="53"/>
        <v>41850Sierra1_14Dually Enrolled</v>
      </c>
      <c r="B3418" s="7">
        <v>41850</v>
      </c>
      <c r="C3418">
        <v>14</v>
      </c>
      <c r="D3418" t="s">
        <v>14</v>
      </c>
      <c r="E3418">
        <v>2.0794039</v>
      </c>
      <c r="F3418">
        <v>1.9689942</v>
      </c>
      <c r="G3418">
        <v>1</v>
      </c>
      <c r="H3418" s="49">
        <v>464.22699999999998</v>
      </c>
      <c r="I3418" s="49">
        <v>4800.3689999999997</v>
      </c>
      <c r="J3418">
        <v>95.239019999999996</v>
      </c>
      <c r="M3418">
        <v>0.1217655</v>
      </c>
      <c r="N3418" s="49">
        <v>0.1104097</v>
      </c>
      <c r="O3418" s="49">
        <v>-4.545014E-2</v>
      </c>
      <c r="P3418" s="49">
        <v>4.5873980000000002E-2</v>
      </c>
      <c r="Q3418" s="49">
        <v>0.1104097</v>
      </c>
      <c r="R3418" s="49">
        <v>0.17494541</v>
      </c>
      <c r="S3418" s="49">
        <v>0.26626954000000003</v>
      </c>
      <c r="T3418" s="49" t="s">
        <v>92</v>
      </c>
    </row>
    <row r="3419" spans="1:20" x14ac:dyDescent="0.25">
      <c r="A3419" s="49" t="str">
        <f t="shared" si="53"/>
        <v>41850Sierra1_10Dually Enrolled</v>
      </c>
      <c r="B3419" s="7">
        <v>41850</v>
      </c>
      <c r="C3419">
        <v>10</v>
      </c>
      <c r="D3419" t="s">
        <v>14</v>
      </c>
      <c r="E3419">
        <v>1.1266402</v>
      </c>
      <c r="F3419">
        <v>1.1567569</v>
      </c>
      <c r="G3419">
        <v>1</v>
      </c>
      <c r="H3419" s="49">
        <v>464.22699999999998</v>
      </c>
      <c r="I3419" s="49">
        <v>4800.3689999999997</v>
      </c>
      <c r="J3419">
        <v>81.732479999999995</v>
      </c>
      <c r="M3419">
        <v>7.62549E-2</v>
      </c>
      <c r="N3419" s="49">
        <v>-3.01167E-2</v>
      </c>
      <c r="O3419" s="49">
        <v>-0.12772296999999999</v>
      </c>
      <c r="P3419" s="49">
        <v>-7.0531800000000006E-2</v>
      </c>
      <c r="Q3419" s="49">
        <v>-3.01167E-2</v>
      </c>
      <c r="R3419" s="49">
        <v>1.0298399999999999E-2</v>
      </c>
      <c r="S3419" s="49">
        <v>6.7489569999999999E-2</v>
      </c>
      <c r="T3419" s="49" t="s">
        <v>92</v>
      </c>
    </row>
    <row r="3420" spans="1:20" x14ac:dyDescent="0.25">
      <c r="A3420" s="49" t="str">
        <f t="shared" si="53"/>
        <v>41850Sierra1_23Dually Enrolled</v>
      </c>
      <c r="B3420" s="7">
        <v>41850</v>
      </c>
      <c r="C3420">
        <v>23</v>
      </c>
      <c r="D3420" t="s">
        <v>14</v>
      </c>
      <c r="E3420">
        <v>1.9092954</v>
      </c>
      <c r="F3420">
        <v>1.7673977000000001</v>
      </c>
      <c r="G3420">
        <v>1</v>
      </c>
      <c r="H3420" s="49">
        <v>464.22699999999998</v>
      </c>
      <c r="I3420" s="49">
        <v>4800.3689999999997</v>
      </c>
      <c r="J3420">
        <v>79.255759999999995</v>
      </c>
      <c r="M3420">
        <v>0.1068627</v>
      </c>
      <c r="N3420" s="49">
        <v>0.14189769999999999</v>
      </c>
      <c r="O3420" s="49">
        <v>5.1134400000000003E-3</v>
      </c>
      <c r="P3420" s="49">
        <v>8.5260470000000005E-2</v>
      </c>
      <c r="Q3420" s="49">
        <v>0.14189769999999999</v>
      </c>
      <c r="R3420" s="49">
        <v>0.19853493</v>
      </c>
      <c r="S3420" s="49">
        <v>0.27868196000000001</v>
      </c>
      <c r="T3420" s="49" t="s">
        <v>92</v>
      </c>
    </row>
    <row r="3421" spans="1:20" x14ac:dyDescent="0.25">
      <c r="A3421" s="49" t="str">
        <f t="shared" si="53"/>
        <v>41850Sierra1_13Dually Enrolled</v>
      </c>
      <c r="B3421" s="7">
        <v>41850</v>
      </c>
      <c r="C3421">
        <v>13</v>
      </c>
      <c r="D3421" t="s">
        <v>14</v>
      </c>
      <c r="E3421">
        <v>1.7799526000000001</v>
      </c>
      <c r="F3421">
        <v>1.7773667</v>
      </c>
      <c r="G3421">
        <v>1</v>
      </c>
      <c r="H3421" s="49">
        <v>464.22699999999998</v>
      </c>
      <c r="I3421" s="49">
        <v>4800.3689999999997</v>
      </c>
      <c r="J3421">
        <v>93.608540000000005</v>
      </c>
      <c r="M3421">
        <v>0.111986</v>
      </c>
      <c r="N3421" s="49">
        <v>2.5858999999999999E-3</v>
      </c>
      <c r="O3421" s="49">
        <v>-0.14075618000000001</v>
      </c>
      <c r="P3421" s="49">
        <v>-5.676668E-2</v>
      </c>
      <c r="Q3421" s="49">
        <v>2.5858999999999999E-3</v>
      </c>
      <c r="R3421" s="49">
        <v>6.1938479999999997E-2</v>
      </c>
      <c r="S3421" s="49">
        <v>0.14592798000000001</v>
      </c>
      <c r="T3421" s="49" t="s">
        <v>92</v>
      </c>
    </row>
    <row r="3422" spans="1:20" x14ac:dyDescent="0.25">
      <c r="A3422" s="49" t="str">
        <f t="shared" si="53"/>
        <v>41850Sierra1_20Dually Enrolled</v>
      </c>
      <c r="B3422" s="7">
        <v>41850</v>
      </c>
      <c r="C3422">
        <v>20</v>
      </c>
      <c r="D3422" t="s">
        <v>14</v>
      </c>
      <c r="E3422">
        <v>2.8056515000000002</v>
      </c>
      <c r="F3422">
        <v>2.6600603999999999</v>
      </c>
      <c r="G3422">
        <v>1</v>
      </c>
      <c r="H3422" s="49">
        <v>464.22699999999998</v>
      </c>
      <c r="I3422" s="49">
        <v>4800.3689999999997</v>
      </c>
      <c r="J3422">
        <v>91.592650000000006</v>
      </c>
      <c r="M3422">
        <v>0.13418289999999999</v>
      </c>
      <c r="N3422" s="49">
        <v>0.1455911</v>
      </c>
      <c r="O3422" s="49">
        <v>-2.616301E-2</v>
      </c>
      <c r="P3422" s="49">
        <v>7.4474159999999998E-2</v>
      </c>
      <c r="Q3422" s="49">
        <v>0.1455911</v>
      </c>
      <c r="R3422" s="49">
        <v>0.21670803999999999</v>
      </c>
      <c r="S3422" s="49">
        <v>0.31734520999999999</v>
      </c>
      <c r="T3422" s="49" t="s">
        <v>92</v>
      </c>
    </row>
    <row r="3423" spans="1:20" x14ac:dyDescent="0.25">
      <c r="A3423" s="49" t="str">
        <f t="shared" si="53"/>
        <v>41850Sierra1_17Dually Enrolled</v>
      </c>
      <c r="B3423" s="7">
        <v>41850</v>
      </c>
      <c r="C3423">
        <v>17</v>
      </c>
      <c r="D3423" t="s">
        <v>14</v>
      </c>
      <c r="E3423">
        <v>2.7800820000000002</v>
      </c>
      <c r="F3423">
        <v>2.5341057999999999</v>
      </c>
      <c r="G3423">
        <v>1</v>
      </c>
      <c r="H3423" s="49">
        <v>464.22699999999998</v>
      </c>
      <c r="I3423" s="49">
        <v>4800.3689999999997</v>
      </c>
      <c r="J3423">
        <v>98.284499999999994</v>
      </c>
      <c r="M3423">
        <v>0.14106569999999999</v>
      </c>
      <c r="N3423" s="49">
        <v>0.24597620000000001</v>
      </c>
      <c r="O3423" s="49">
        <v>6.5412100000000001E-2</v>
      </c>
      <c r="P3423" s="49">
        <v>0.17121138</v>
      </c>
      <c r="Q3423" s="49">
        <v>0.24597620000000001</v>
      </c>
      <c r="R3423" s="49">
        <v>0.32074101999999999</v>
      </c>
      <c r="S3423" s="49">
        <v>0.42654029999999998</v>
      </c>
      <c r="T3423" s="49" t="s">
        <v>92</v>
      </c>
    </row>
    <row r="3424" spans="1:20" x14ac:dyDescent="0.25">
      <c r="A3424" s="49" t="str">
        <f t="shared" si="53"/>
        <v>41850Sierra1_6Dually Enrolled</v>
      </c>
      <c r="B3424" s="7">
        <v>41850</v>
      </c>
      <c r="C3424">
        <v>6</v>
      </c>
      <c r="D3424" t="s">
        <v>14</v>
      </c>
      <c r="E3424">
        <v>0.74470411999999997</v>
      </c>
      <c r="F3424">
        <v>0.74467844999999999</v>
      </c>
      <c r="G3424">
        <v>1</v>
      </c>
      <c r="H3424" s="49">
        <v>464.22699999999998</v>
      </c>
      <c r="I3424" s="49">
        <v>4800.3689999999997</v>
      </c>
      <c r="J3424">
        <v>69.208709999999996</v>
      </c>
      <c r="M3424">
        <v>4.5413200000000001E-2</v>
      </c>
      <c r="N3424" s="49">
        <v>2.567E-5</v>
      </c>
      <c r="O3424" s="49">
        <v>-5.8103229999999999E-2</v>
      </c>
      <c r="P3424" s="49">
        <v>-2.4043330000000002E-2</v>
      </c>
      <c r="Q3424" s="49">
        <v>2.567E-5</v>
      </c>
      <c r="R3424" s="49">
        <v>2.4094669999999999E-2</v>
      </c>
      <c r="S3424" s="49">
        <v>5.8154570000000003E-2</v>
      </c>
      <c r="T3424" s="49" t="s">
        <v>92</v>
      </c>
    </row>
    <row r="3425" spans="1:20" x14ac:dyDescent="0.25">
      <c r="A3425" s="49" t="str">
        <f t="shared" si="53"/>
        <v>41850Sierra1_7Dually Enrolled</v>
      </c>
      <c r="B3425" s="7">
        <v>41850</v>
      </c>
      <c r="C3425">
        <v>7</v>
      </c>
      <c r="D3425" t="s">
        <v>14</v>
      </c>
      <c r="E3425">
        <v>0.85864536000000002</v>
      </c>
      <c r="F3425">
        <v>0.80591603999999994</v>
      </c>
      <c r="G3425">
        <v>1</v>
      </c>
      <c r="H3425" s="49">
        <v>464.22699999999998</v>
      </c>
      <c r="I3425" s="49">
        <v>4800.3689999999997</v>
      </c>
      <c r="J3425">
        <v>68.154499999999999</v>
      </c>
      <c r="M3425">
        <v>4.8540300000000002E-2</v>
      </c>
      <c r="N3425" s="49">
        <v>5.2729320000000003E-2</v>
      </c>
      <c r="O3425" s="49">
        <v>-9.4022600000000008E-3</v>
      </c>
      <c r="P3425" s="49">
        <v>2.7002959999999999E-2</v>
      </c>
      <c r="Q3425" s="49">
        <v>5.2729320000000003E-2</v>
      </c>
      <c r="R3425" s="49">
        <v>7.845568E-2</v>
      </c>
      <c r="S3425" s="49">
        <v>0.1148609</v>
      </c>
      <c r="T3425" s="49" t="s">
        <v>92</v>
      </c>
    </row>
    <row r="3426" spans="1:20" x14ac:dyDescent="0.25">
      <c r="A3426" s="49" t="str">
        <f t="shared" si="53"/>
        <v>41850Sierra1_9Dually Enrolled</v>
      </c>
      <c r="B3426" s="7">
        <v>41850</v>
      </c>
      <c r="C3426">
        <v>9</v>
      </c>
      <c r="D3426" t="s">
        <v>14</v>
      </c>
      <c r="E3426">
        <v>1.0414268</v>
      </c>
      <c r="F3426">
        <v>1.0361416000000001</v>
      </c>
      <c r="G3426">
        <v>1</v>
      </c>
      <c r="H3426" s="49">
        <v>464.22699999999998</v>
      </c>
      <c r="I3426" s="49">
        <v>4800.3689999999997</v>
      </c>
      <c r="J3426">
        <v>77.333250000000007</v>
      </c>
      <c r="M3426">
        <v>6.4992800000000003E-2</v>
      </c>
      <c r="N3426" s="49">
        <v>5.2852000000000003E-3</v>
      </c>
      <c r="O3426" s="49">
        <v>-7.7905580000000002E-2</v>
      </c>
      <c r="P3426" s="49">
        <v>-2.916098E-2</v>
      </c>
      <c r="Q3426" s="49">
        <v>5.2852000000000003E-3</v>
      </c>
      <c r="R3426" s="49">
        <v>3.9731379999999997E-2</v>
      </c>
      <c r="S3426" s="49">
        <v>8.8475979999999996E-2</v>
      </c>
      <c r="T3426" s="49" t="s">
        <v>92</v>
      </c>
    </row>
    <row r="3427" spans="1:20" x14ac:dyDescent="0.25">
      <c r="A3427" s="49" t="str">
        <f t="shared" si="53"/>
        <v>41850Sierra1_22Dually Enrolled</v>
      </c>
      <c r="B3427" s="7">
        <v>41850</v>
      </c>
      <c r="C3427">
        <v>22</v>
      </c>
      <c r="D3427" t="s">
        <v>14</v>
      </c>
      <c r="E3427">
        <v>2.4143077000000002</v>
      </c>
      <c r="F3427">
        <v>2.2959957000000002</v>
      </c>
      <c r="G3427">
        <v>1</v>
      </c>
      <c r="H3427" s="49">
        <v>464.22699999999998</v>
      </c>
      <c r="I3427" s="49">
        <v>4800.3689999999997</v>
      </c>
      <c r="J3427">
        <v>83.50909</v>
      </c>
      <c r="M3427">
        <v>0.120326</v>
      </c>
      <c r="N3427" s="49">
        <v>0.118312</v>
      </c>
      <c r="O3427" s="49">
        <v>-3.5705279999999999E-2</v>
      </c>
      <c r="P3427" s="49">
        <v>5.4539219999999999E-2</v>
      </c>
      <c r="Q3427" s="49">
        <v>0.118312</v>
      </c>
      <c r="R3427" s="49">
        <v>0.18208478</v>
      </c>
      <c r="S3427" s="49">
        <v>0.27232928000000001</v>
      </c>
      <c r="T3427" s="49" t="s">
        <v>92</v>
      </c>
    </row>
    <row r="3428" spans="1:20" x14ac:dyDescent="0.25">
      <c r="A3428" s="49" t="str">
        <f t="shared" si="53"/>
        <v>41850Sierra1_11Dually Enrolled</v>
      </c>
      <c r="B3428" s="7">
        <v>41850</v>
      </c>
      <c r="C3428">
        <v>11</v>
      </c>
      <c r="D3428" t="s">
        <v>14</v>
      </c>
      <c r="E3428">
        <v>1.2662214000000001</v>
      </c>
      <c r="F3428">
        <v>1.1744673999999999</v>
      </c>
      <c r="G3428">
        <v>1</v>
      </c>
      <c r="H3428" s="49">
        <v>464.22699999999998</v>
      </c>
      <c r="I3428" s="49">
        <v>4800.3689999999997</v>
      </c>
      <c r="J3428">
        <v>87.063059999999993</v>
      </c>
      <c r="M3428">
        <v>7.8836500000000004E-2</v>
      </c>
      <c r="N3428" s="49">
        <v>9.1754000000000002E-2</v>
      </c>
      <c r="O3428" s="49">
        <v>-9.1567200000000001E-3</v>
      </c>
      <c r="P3428" s="49">
        <v>4.997066E-2</v>
      </c>
      <c r="Q3428" s="49">
        <v>9.1754000000000002E-2</v>
      </c>
      <c r="R3428" s="49">
        <v>0.13353735</v>
      </c>
      <c r="S3428" s="49">
        <v>0.19266472000000001</v>
      </c>
      <c r="T3428" s="49" t="s">
        <v>92</v>
      </c>
    </row>
    <row r="3429" spans="1:20" x14ac:dyDescent="0.25">
      <c r="A3429" s="49" t="str">
        <f t="shared" si="53"/>
        <v>41850Sierra1_18Dually Enrolled</v>
      </c>
      <c r="B3429" s="7">
        <v>41850</v>
      </c>
      <c r="C3429">
        <v>18</v>
      </c>
      <c r="D3429" t="s">
        <v>14</v>
      </c>
      <c r="E3429">
        <v>2.8598789</v>
      </c>
      <c r="F3429">
        <v>2.6709578999999999</v>
      </c>
      <c r="G3429">
        <v>1</v>
      </c>
      <c r="H3429" s="49">
        <v>464.22699999999998</v>
      </c>
      <c r="I3429" s="49">
        <v>4800.3689999999997</v>
      </c>
      <c r="J3429">
        <v>97.923000000000002</v>
      </c>
      <c r="M3429">
        <v>0.1409116</v>
      </c>
      <c r="N3429" s="49">
        <v>0.18892100000000001</v>
      </c>
      <c r="O3429" s="49">
        <v>8.5541499999999999E-3</v>
      </c>
      <c r="P3429" s="49">
        <v>0.11423785</v>
      </c>
      <c r="Q3429" s="49">
        <v>0.18892100000000001</v>
      </c>
      <c r="R3429" s="49">
        <v>0.26360414999999998</v>
      </c>
      <c r="S3429" s="49">
        <v>0.36928784999999997</v>
      </c>
      <c r="T3429" s="49" t="s">
        <v>92</v>
      </c>
    </row>
    <row r="3430" spans="1:20" x14ac:dyDescent="0.25">
      <c r="A3430" s="49" t="str">
        <f t="shared" si="53"/>
        <v>41850Sierra1_1Dually Enrolled</v>
      </c>
      <c r="B3430" s="7">
        <v>41850</v>
      </c>
      <c r="C3430">
        <v>1</v>
      </c>
      <c r="D3430" t="s">
        <v>14</v>
      </c>
      <c r="E3430">
        <v>1.0173809</v>
      </c>
      <c r="F3430">
        <v>1.0604266</v>
      </c>
      <c r="G3430">
        <v>1</v>
      </c>
      <c r="H3430" s="49">
        <v>464.22699999999998</v>
      </c>
      <c r="I3430" s="49">
        <v>4800.3689999999997</v>
      </c>
      <c r="J3430">
        <v>73.978290000000001</v>
      </c>
      <c r="M3430">
        <v>6.9885000000000003E-2</v>
      </c>
      <c r="N3430" s="49">
        <v>-4.3045699999999999E-2</v>
      </c>
      <c r="O3430" s="49">
        <v>-0.13249849999999999</v>
      </c>
      <c r="P3430" s="49">
        <v>-8.0084749999999996E-2</v>
      </c>
      <c r="Q3430" s="49">
        <v>-4.3045699999999999E-2</v>
      </c>
      <c r="R3430" s="49">
        <v>-6.0066499999999997E-3</v>
      </c>
      <c r="S3430" s="49">
        <v>4.64071E-2</v>
      </c>
      <c r="T3430" s="49" t="s">
        <v>92</v>
      </c>
    </row>
    <row r="3431" spans="1:20" x14ac:dyDescent="0.25">
      <c r="A3431" s="49" t="str">
        <f t="shared" si="53"/>
        <v>41850Sierra1_4Dually Enrolled</v>
      </c>
      <c r="B3431" s="7">
        <v>41850</v>
      </c>
      <c r="C3431">
        <v>4</v>
      </c>
      <c r="D3431" t="s">
        <v>14</v>
      </c>
      <c r="E3431">
        <v>0.68847886999999997</v>
      </c>
      <c r="F3431">
        <v>0.76202406</v>
      </c>
      <c r="G3431">
        <v>1</v>
      </c>
      <c r="H3431" s="49">
        <v>464.22699999999998</v>
      </c>
      <c r="I3431" s="49">
        <v>4800.3689999999997</v>
      </c>
      <c r="J3431">
        <v>72.678269999999998</v>
      </c>
      <c r="M3431">
        <v>4.4987600000000003E-2</v>
      </c>
      <c r="N3431" s="49">
        <v>-7.3545189999999996E-2</v>
      </c>
      <c r="O3431" s="49">
        <v>-0.13112931999999999</v>
      </c>
      <c r="P3431" s="49">
        <v>-9.7388619999999995E-2</v>
      </c>
      <c r="Q3431" s="49">
        <v>-7.3545189999999996E-2</v>
      </c>
      <c r="R3431" s="49">
        <v>-4.9701759999999998E-2</v>
      </c>
      <c r="S3431" s="49">
        <v>-1.5961059999999999E-2</v>
      </c>
      <c r="T3431" s="49" t="s">
        <v>92</v>
      </c>
    </row>
    <row r="3432" spans="1:20" x14ac:dyDescent="0.25">
      <c r="A3432" s="49" t="str">
        <f t="shared" si="53"/>
        <v>41850Sierra1_19Dually Enrolled</v>
      </c>
      <c r="B3432" s="7">
        <v>41850</v>
      </c>
      <c r="C3432">
        <v>19</v>
      </c>
      <c r="D3432" t="s">
        <v>14</v>
      </c>
      <c r="E3432">
        <v>2.8903644000000002</v>
      </c>
      <c r="F3432">
        <v>2.6943749000000001</v>
      </c>
      <c r="G3432">
        <v>1</v>
      </c>
      <c r="H3432" s="49">
        <v>464.22699999999998</v>
      </c>
      <c r="I3432" s="49">
        <v>4800.3689999999997</v>
      </c>
      <c r="J3432">
        <v>95.176929999999999</v>
      </c>
      <c r="M3432">
        <v>0.14065859999999999</v>
      </c>
      <c r="N3432" s="49">
        <v>0.19598950000000001</v>
      </c>
      <c r="O3432" s="49">
        <v>1.5946490000000001E-2</v>
      </c>
      <c r="P3432" s="49">
        <v>0.12144044</v>
      </c>
      <c r="Q3432" s="49">
        <v>0.19598950000000001</v>
      </c>
      <c r="R3432" s="49">
        <v>0.27053855999999998</v>
      </c>
      <c r="S3432" s="49">
        <v>0.37603250999999999</v>
      </c>
      <c r="T3432" s="49" t="s">
        <v>92</v>
      </c>
    </row>
    <row r="3433" spans="1:20" x14ac:dyDescent="0.25">
      <c r="A3433" s="49" t="str">
        <f t="shared" si="53"/>
        <v>41850Sierra1_5Dually Enrolled</v>
      </c>
      <c r="B3433" s="7">
        <v>41850</v>
      </c>
      <c r="C3433">
        <v>5</v>
      </c>
      <c r="D3433" t="s">
        <v>14</v>
      </c>
      <c r="E3433">
        <v>0.69461804000000005</v>
      </c>
      <c r="F3433">
        <v>0.73226617000000005</v>
      </c>
      <c r="G3433">
        <v>1</v>
      </c>
      <c r="H3433" s="49">
        <v>464.22699999999998</v>
      </c>
      <c r="I3433" s="49">
        <v>4800.3689999999997</v>
      </c>
      <c r="J3433">
        <v>71.609020000000001</v>
      </c>
      <c r="M3433">
        <v>4.1768699999999999E-2</v>
      </c>
      <c r="N3433" s="49">
        <v>-3.7648130000000002E-2</v>
      </c>
      <c r="O3433" s="49">
        <v>-9.1112070000000003E-2</v>
      </c>
      <c r="P3433" s="49">
        <v>-5.9785539999999998E-2</v>
      </c>
      <c r="Q3433" s="49">
        <v>-3.7648130000000002E-2</v>
      </c>
      <c r="R3433" s="49">
        <v>-1.551072E-2</v>
      </c>
      <c r="S3433" s="49">
        <v>1.581581E-2</v>
      </c>
      <c r="T3433" s="49" t="s">
        <v>92</v>
      </c>
    </row>
    <row r="3434" spans="1:20" x14ac:dyDescent="0.25">
      <c r="A3434" s="49" t="str">
        <f t="shared" si="53"/>
        <v>41850Sierra2_7Dually Enrolled</v>
      </c>
      <c r="B3434" s="7">
        <v>41850</v>
      </c>
      <c r="C3434">
        <v>7</v>
      </c>
      <c r="D3434" t="s">
        <v>14</v>
      </c>
      <c r="E3434">
        <v>0.85864536000000002</v>
      </c>
      <c r="F3434">
        <v>0.86258332999999998</v>
      </c>
      <c r="G3434">
        <v>2</v>
      </c>
      <c r="H3434" s="49">
        <v>500.47899999999998</v>
      </c>
      <c r="I3434" s="49">
        <v>4800.3689999999997</v>
      </c>
      <c r="J3434">
        <v>68.154499999999999</v>
      </c>
      <c r="M3434">
        <v>5.2262799999999998E-2</v>
      </c>
      <c r="N3434" s="49">
        <v>-3.9379699999999998E-3</v>
      </c>
      <c r="O3434" s="49">
        <v>-7.0834350000000004E-2</v>
      </c>
      <c r="P3434" s="49">
        <v>-3.1637249999999999E-2</v>
      </c>
      <c r="Q3434" s="49">
        <v>-3.9379699999999998E-3</v>
      </c>
      <c r="R3434" s="49">
        <v>2.3761310000000001E-2</v>
      </c>
      <c r="S3434" s="49">
        <v>6.2958410000000006E-2</v>
      </c>
      <c r="T3434" s="49" t="s">
        <v>92</v>
      </c>
    </row>
    <row r="3435" spans="1:20" x14ac:dyDescent="0.25">
      <c r="A3435" s="49" t="str">
        <f t="shared" si="53"/>
        <v>41850Sierra2_15Dually Enrolled</v>
      </c>
      <c r="B3435" s="7">
        <v>41850</v>
      </c>
      <c r="C3435">
        <v>15</v>
      </c>
      <c r="D3435" t="s">
        <v>14</v>
      </c>
      <c r="E3435">
        <v>2.3209031000000002</v>
      </c>
      <c r="F3435">
        <v>2.4338403</v>
      </c>
      <c r="G3435">
        <v>2</v>
      </c>
      <c r="H3435" s="49">
        <v>500.47899999999998</v>
      </c>
      <c r="I3435" s="49">
        <v>4800.3689999999997</v>
      </c>
      <c r="J3435">
        <v>96.330460000000002</v>
      </c>
      <c r="M3435">
        <v>0.1368354</v>
      </c>
      <c r="N3435" s="49">
        <v>-0.1129372</v>
      </c>
      <c r="O3435" s="49">
        <v>-0.28808651000000002</v>
      </c>
      <c r="P3435" s="49">
        <v>-0.18545996000000001</v>
      </c>
      <c r="Q3435" s="49">
        <v>-0.1129372</v>
      </c>
      <c r="R3435" s="49">
        <v>-4.0414440000000003E-2</v>
      </c>
      <c r="S3435" s="49">
        <v>6.2212110000000001E-2</v>
      </c>
      <c r="T3435" s="49" t="s">
        <v>92</v>
      </c>
    </row>
    <row r="3436" spans="1:20" x14ac:dyDescent="0.25">
      <c r="A3436" s="49" t="str">
        <f t="shared" si="53"/>
        <v>41850Sierra2_21Dually Enrolled</v>
      </c>
      <c r="B3436" s="7">
        <v>41850</v>
      </c>
      <c r="C3436">
        <v>21</v>
      </c>
      <c r="D3436" t="s">
        <v>14</v>
      </c>
      <c r="E3436">
        <v>2.6180710999999999</v>
      </c>
      <c r="F3436">
        <v>2.6641126000000002</v>
      </c>
      <c r="G3436">
        <v>2</v>
      </c>
      <c r="H3436" s="49">
        <v>500.47899999999998</v>
      </c>
      <c r="I3436" s="49">
        <v>4800.3689999999997</v>
      </c>
      <c r="J3436">
        <v>86.747029999999995</v>
      </c>
      <c r="M3436">
        <v>0.12503690000000001</v>
      </c>
      <c r="N3436" s="49">
        <v>-4.6041499999999999E-2</v>
      </c>
      <c r="O3436" s="49">
        <v>-0.20608873</v>
      </c>
      <c r="P3436" s="49">
        <v>-0.11231106</v>
      </c>
      <c r="Q3436" s="49">
        <v>-4.6041499999999999E-2</v>
      </c>
      <c r="R3436" s="49">
        <v>2.0228059999999999E-2</v>
      </c>
      <c r="S3436" s="49">
        <v>0.11400573</v>
      </c>
      <c r="T3436" s="49" t="s">
        <v>92</v>
      </c>
    </row>
    <row r="3437" spans="1:20" x14ac:dyDescent="0.25">
      <c r="A3437" s="49" t="str">
        <f t="shared" si="53"/>
        <v>41850Sierra2_6Dually Enrolled</v>
      </c>
      <c r="B3437" s="7">
        <v>41850</v>
      </c>
      <c r="C3437">
        <v>6</v>
      </c>
      <c r="D3437" t="s">
        <v>14</v>
      </c>
      <c r="E3437">
        <v>0.74470411999999997</v>
      </c>
      <c r="F3437">
        <v>0.75870517999999998</v>
      </c>
      <c r="G3437">
        <v>2</v>
      </c>
      <c r="H3437" s="49">
        <v>500.47899999999998</v>
      </c>
      <c r="I3437" s="49">
        <v>4800.3689999999997</v>
      </c>
      <c r="J3437">
        <v>69.208709999999996</v>
      </c>
      <c r="M3437">
        <v>4.8280799999999999E-2</v>
      </c>
      <c r="N3437" s="49">
        <v>-1.4001059999999999E-2</v>
      </c>
      <c r="O3437" s="49">
        <v>-7.5800480000000003E-2</v>
      </c>
      <c r="P3437" s="49">
        <v>-3.9589880000000001E-2</v>
      </c>
      <c r="Q3437" s="49">
        <v>-1.4001059999999999E-2</v>
      </c>
      <c r="R3437" s="49">
        <v>1.1587760000000001E-2</v>
      </c>
      <c r="S3437" s="49">
        <v>4.7798359999999998E-2</v>
      </c>
      <c r="T3437" s="49" t="s">
        <v>92</v>
      </c>
    </row>
    <row r="3438" spans="1:20" x14ac:dyDescent="0.25">
      <c r="A3438" s="49" t="str">
        <f t="shared" si="53"/>
        <v>41850Sierra2_24Dually Enrolled</v>
      </c>
      <c r="B3438" s="7">
        <v>41850</v>
      </c>
      <c r="C3438">
        <v>24</v>
      </c>
      <c r="D3438" t="s">
        <v>14</v>
      </c>
      <c r="E3438">
        <v>1.3625023000000001</v>
      </c>
      <c r="F3438">
        <v>1.4215552</v>
      </c>
      <c r="G3438">
        <v>2</v>
      </c>
      <c r="H3438" s="49">
        <v>500.47899999999998</v>
      </c>
      <c r="I3438" s="49">
        <v>4800.3689999999997</v>
      </c>
      <c r="J3438">
        <v>76.362960000000001</v>
      </c>
      <c r="M3438">
        <v>8.9371400000000004E-2</v>
      </c>
      <c r="N3438" s="49">
        <v>-5.9052899999999998E-2</v>
      </c>
      <c r="O3438" s="49">
        <v>-0.17344829</v>
      </c>
      <c r="P3438" s="49">
        <v>-0.10641974</v>
      </c>
      <c r="Q3438" s="49">
        <v>-5.9052899999999998E-2</v>
      </c>
      <c r="R3438" s="49">
        <v>-1.168606E-2</v>
      </c>
      <c r="S3438" s="49">
        <v>5.5342490000000001E-2</v>
      </c>
      <c r="T3438" s="49" t="s">
        <v>92</v>
      </c>
    </row>
    <row r="3439" spans="1:20" x14ac:dyDescent="0.25">
      <c r="A3439" s="49" t="str">
        <f t="shared" si="53"/>
        <v>41850Sierra2_18Dually Enrolled</v>
      </c>
      <c r="B3439" s="7">
        <v>41850</v>
      </c>
      <c r="C3439">
        <v>18</v>
      </c>
      <c r="D3439" t="s">
        <v>14</v>
      </c>
      <c r="E3439">
        <v>2.8598789</v>
      </c>
      <c r="F3439">
        <v>3.0583898999999999</v>
      </c>
      <c r="G3439">
        <v>2</v>
      </c>
      <c r="H3439" s="49">
        <v>500.47899999999998</v>
      </c>
      <c r="I3439" s="49">
        <v>4800.3689999999997</v>
      </c>
      <c r="J3439">
        <v>97.923000000000002</v>
      </c>
      <c r="M3439">
        <v>0.14645069999999999</v>
      </c>
      <c r="N3439" s="49">
        <v>-0.19851099999999999</v>
      </c>
      <c r="O3439" s="49">
        <v>-0.38596789999999997</v>
      </c>
      <c r="P3439" s="49">
        <v>-0.27612987</v>
      </c>
      <c r="Q3439" s="49">
        <v>-0.19851099999999999</v>
      </c>
      <c r="R3439" s="49">
        <v>-0.12089213</v>
      </c>
      <c r="S3439" s="49">
        <v>-1.1054100000000001E-2</v>
      </c>
      <c r="T3439" s="49" t="s">
        <v>92</v>
      </c>
    </row>
    <row r="3440" spans="1:20" x14ac:dyDescent="0.25">
      <c r="A3440" s="49" t="str">
        <f t="shared" si="53"/>
        <v>41850Sierra2_13Dually Enrolled</v>
      </c>
      <c r="B3440" s="7">
        <v>41850</v>
      </c>
      <c r="C3440">
        <v>13</v>
      </c>
      <c r="D3440" t="s">
        <v>14</v>
      </c>
      <c r="E3440">
        <v>1.7799526000000001</v>
      </c>
      <c r="F3440">
        <v>1.9685831</v>
      </c>
      <c r="G3440">
        <v>2</v>
      </c>
      <c r="H3440" s="49">
        <v>500.47899999999998</v>
      </c>
      <c r="I3440" s="49">
        <v>4800.3689999999997</v>
      </c>
      <c r="J3440">
        <v>93.608540000000005</v>
      </c>
      <c r="M3440">
        <v>0.1167617</v>
      </c>
      <c r="N3440" s="49">
        <v>-0.18863050000000001</v>
      </c>
      <c r="O3440" s="49">
        <v>-0.33808547999999999</v>
      </c>
      <c r="P3440" s="49">
        <v>-0.25051420000000002</v>
      </c>
      <c r="Q3440" s="49">
        <v>-0.18863050000000001</v>
      </c>
      <c r="R3440" s="49">
        <v>-0.12674679999999999</v>
      </c>
      <c r="S3440" s="49">
        <v>-3.9175519999999998E-2</v>
      </c>
      <c r="T3440" s="49" t="s">
        <v>92</v>
      </c>
    </row>
    <row r="3441" spans="1:20" x14ac:dyDescent="0.25">
      <c r="A3441" s="49" t="str">
        <f t="shared" si="53"/>
        <v>41850Sierra2_22Dually Enrolled</v>
      </c>
      <c r="B3441" s="7">
        <v>41850</v>
      </c>
      <c r="C3441">
        <v>22</v>
      </c>
      <c r="D3441" t="s">
        <v>14</v>
      </c>
      <c r="E3441">
        <v>2.4143077000000002</v>
      </c>
      <c r="F3441">
        <v>2.3038378000000002</v>
      </c>
      <c r="G3441">
        <v>2</v>
      </c>
      <c r="H3441" s="49">
        <v>500.47899999999998</v>
      </c>
      <c r="I3441" s="49">
        <v>4800.3689999999997</v>
      </c>
      <c r="J3441">
        <v>83.50909</v>
      </c>
      <c r="M3441">
        <v>0.12116739999999999</v>
      </c>
      <c r="N3441" s="49">
        <v>0.1104699</v>
      </c>
      <c r="O3441" s="49">
        <v>-4.4624369999999997E-2</v>
      </c>
      <c r="P3441" s="49">
        <v>4.6251180000000003E-2</v>
      </c>
      <c r="Q3441" s="49">
        <v>0.1104699</v>
      </c>
      <c r="R3441" s="49">
        <v>0.17468861999999999</v>
      </c>
      <c r="S3441" s="49">
        <v>0.26556416999999999</v>
      </c>
      <c r="T3441" s="49" t="s">
        <v>92</v>
      </c>
    </row>
    <row r="3442" spans="1:20" x14ac:dyDescent="0.25">
      <c r="A3442" s="49" t="str">
        <f t="shared" si="53"/>
        <v>41850Sierra2_17Dually Enrolled</v>
      </c>
      <c r="B3442" s="7">
        <v>41850</v>
      </c>
      <c r="C3442">
        <v>17</v>
      </c>
      <c r="D3442" t="s">
        <v>14</v>
      </c>
      <c r="E3442">
        <v>2.7800820000000002</v>
      </c>
      <c r="F3442">
        <v>2.9338077</v>
      </c>
      <c r="G3442">
        <v>2</v>
      </c>
      <c r="H3442" s="49">
        <v>500.47899999999998</v>
      </c>
      <c r="I3442" s="49">
        <v>4800.3689999999997</v>
      </c>
      <c r="J3442">
        <v>98.284499999999994</v>
      </c>
      <c r="M3442">
        <v>0.14657439999999999</v>
      </c>
      <c r="N3442" s="49">
        <v>-0.15372569999999999</v>
      </c>
      <c r="O3442" s="49">
        <v>-0.34134092999999999</v>
      </c>
      <c r="P3442" s="49">
        <v>-0.23141012999999999</v>
      </c>
      <c r="Q3442" s="49">
        <v>-0.15372569999999999</v>
      </c>
      <c r="R3442" s="49">
        <v>-7.6041269999999994E-2</v>
      </c>
      <c r="S3442" s="49">
        <v>3.3889530000000001E-2</v>
      </c>
      <c r="T3442" s="49" t="s">
        <v>92</v>
      </c>
    </row>
    <row r="3443" spans="1:20" x14ac:dyDescent="0.25">
      <c r="A3443" s="49" t="str">
        <f t="shared" si="53"/>
        <v>41850Sierra2_8Dually Enrolled</v>
      </c>
      <c r="B3443" s="7">
        <v>41850</v>
      </c>
      <c r="C3443">
        <v>8</v>
      </c>
      <c r="D3443" t="s">
        <v>14</v>
      </c>
      <c r="E3443">
        <v>0.98657371000000005</v>
      </c>
      <c r="F3443">
        <v>0.95211261000000003</v>
      </c>
      <c r="G3443">
        <v>2</v>
      </c>
      <c r="H3443" s="49">
        <v>500.47899999999998</v>
      </c>
      <c r="I3443" s="49">
        <v>4800.3689999999997</v>
      </c>
      <c r="J3443">
        <v>71.301839999999999</v>
      </c>
      <c r="M3443">
        <v>6.0073099999999997E-2</v>
      </c>
      <c r="N3443" s="49">
        <v>3.4461100000000001E-2</v>
      </c>
      <c r="O3443" s="49">
        <v>-4.243247E-2</v>
      </c>
      <c r="P3443" s="49">
        <v>2.6223599999999998E-3</v>
      </c>
      <c r="Q3443" s="49">
        <v>3.4461100000000001E-2</v>
      </c>
      <c r="R3443" s="49">
        <v>6.6299839999999999E-2</v>
      </c>
      <c r="S3443" s="49">
        <v>0.11135467</v>
      </c>
      <c r="T3443" s="49" t="s">
        <v>92</v>
      </c>
    </row>
    <row r="3444" spans="1:20" x14ac:dyDescent="0.25">
      <c r="A3444" s="49" t="str">
        <f t="shared" si="53"/>
        <v>41850Sierra2_23Dually Enrolled</v>
      </c>
      <c r="B3444" s="7">
        <v>41850</v>
      </c>
      <c r="C3444">
        <v>23</v>
      </c>
      <c r="D3444" t="s">
        <v>14</v>
      </c>
      <c r="E3444">
        <v>1.9092954</v>
      </c>
      <c r="F3444">
        <v>1.8417815</v>
      </c>
      <c r="G3444">
        <v>2</v>
      </c>
      <c r="H3444" s="49">
        <v>500.47899999999998</v>
      </c>
      <c r="I3444" s="49">
        <v>4800.3689999999997</v>
      </c>
      <c r="J3444">
        <v>79.255759999999995</v>
      </c>
      <c r="M3444">
        <v>0.1078908</v>
      </c>
      <c r="N3444" s="49">
        <v>6.7513900000000002E-2</v>
      </c>
      <c r="O3444" s="49">
        <v>-7.0586319999999994E-2</v>
      </c>
      <c r="P3444" s="49">
        <v>1.033178E-2</v>
      </c>
      <c r="Q3444" s="49">
        <v>6.7513900000000002E-2</v>
      </c>
      <c r="R3444" s="49">
        <v>0.12469602</v>
      </c>
      <c r="S3444" s="49">
        <v>0.20561412000000001</v>
      </c>
      <c r="T3444" s="49" t="s">
        <v>92</v>
      </c>
    </row>
    <row r="3445" spans="1:20" x14ac:dyDescent="0.25">
      <c r="A3445" s="49" t="str">
        <f t="shared" si="53"/>
        <v>41850Sierra2_20Dually Enrolled</v>
      </c>
      <c r="B3445" s="7">
        <v>41850</v>
      </c>
      <c r="C3445">
        <v>20</v>
      </c>
      <c r="D3445" t="s">
        <v>14</v>
      </c>
      <c r="E3445">
        <v>2.8056515000000002</v>
      </c>
      <c r="F3445">
        <v>2.8264268000000001</v>
      </c>
      <c r="G3445">
        <v>2</v>
      </c>
      <c r="H3445" s="49">
        <v>500.47899999999998</v>
      </c>
      <c r="I3445" s="49">
        <v>4800.3689999999997</v>
      </c>
      <c r="J3445">
        <v>91.592650000000006</v>
      </c>
      <c r="M3445">
        <v>0.133662</v>
      </c>
      <c r="N3445" s="49">
        <v>-2.07753E-2</v>
      </c>
      <c r="O3445" s="49">
        <v>-0.19186265999999999</v>
      </c>
      <c r="P3445" s="49">
        <v>-9.1616160000000002E-2</v>
      </c>
      <c r="Q3445" s="49">
        <v>-2.07753E-2</v>
      </c>
      <c r="R3445" s="49">
        <v>5.0065560000000002E-2</v>
      </c>
      <c r="S3445" s="49">
        <v>0.15031206</v>
      </c>
      <c r="T3445" s="49" t="s">
        <v>92</v>
      </c>
    </row>
    <row r="3446" spans="1:20" x14ac:dyDescent="0.25">
      <c r="A3446" s="49" t="str">
        <f t="shared" si="53"/>
        <v>41850Sierra2_11Dually Enrolled</v>
      </c>
      <c r="B3446" s="7">
        <v>41850</v>
      </c>
      <c r="C3446">
        <v>11</v>
      </c>
      <c r="D3446" t="s">
        <v>14</v>
      </c>
      <c r="E3446">
        <v>1.2662214000000001</v>
      </c>
      <c r="F3446">
        <v>1.2383295000000001</v>
      </c>
      <c r="G3446">
        <v>2</v>
      </c>
      <c r="H3446" s="49">
        <v>500.47899999999998</v>
      </c>
      <c r="I3446" s="49">
        <v>4800.3689999999997</v>
      </c>
      <c r="J3446">
        <v>87.063059999999993</v>
      </c>
      <c r="M3446">
        <v>8.3864599999999997E-2</v>
      </c>
      <c r="N3446" s="49">
        <v>2.7891900000000001E-2</v>
      </c>
      <c r="O3446" s="49">
        <v>-7.9454789999999997E-2</v>
      </c>
      <c r="P3446" s="49">
        <v>-1.6556339999999999E-2</v>
      </c>
      <c r="Q3446" s="49">
        <v>2.7891900000000001E-2</v>
      </c>
      <c r="R3446" s="49">
        <v>7.2340139999999997E-2</v>
      </c>
      <c r="S3446" s="49">
        <v>0.13523858999999999</v>
      </c>
      <c r="T3446" s="49" t="s">
        <v>92</v>
      </c>
    </row>
    <row r="3447" spans="1:20" x14ac:dyDescent="0.25">
      <c r="A3447" s="49" t="str">
        <f t="shared" si="53"/>
        <v>41850Sierra2_19Dually Enrolled</v>
      </c>
      <c r="B3447" s="7">
        <v>41850</v>
      </c>
      <c r="C3447">
        <v>19</v>
      </c>
      <c r="D3447" t="s">
        <v>14</v>
      </c>
      <c r="E3447">
        <v>2.8903644000000002</v>
      </c>
      <c r="F3447">
        <v>2.9358840000000002</v>
      </c>
      <c r="G3447">
        <v>2</v>
      </c>
      <c r="H3447" s="49">
        <v>500.47899999999998</v>
      </c>
      <c r="I3447" s="49">
        <v>4800.3689999999997</v>
      </c>
      <c r="J3447">
        <v>95.176929999999999</v>
      </c>
      <c r="M3447">
        <v>0.1446036</v>
      </c>
      <c r="N3447" s="49">
        <v>-4.55196E-2</v>
      </c>
      <c r="O3447" s="49">
        <v>-0.23061221000000001</v>
      </c>
      <c r="P3447" s="49">
        <v>-0.12215951</v>
      </c>
      <c r="Q3447" s="49">
        <v>-4.55196E-2</v>
      </c>
      <c r="R3447" s="49">
        <v>3.1120310000000002E-2</v>
      </c>
      <c r="S3447" s="49">
        <v>0.13957301</v>
      </c>
      <c r="T3447" s="49" t="s">
        <v>92</v>
      </c>
    </row>
    <row r="3448" spans="1:20" x14ac:dyDescent="0.25">
      <c r="A3448" s="49" t="str">
        <f t="shared" si="53"/>
        <v>41850Sierra2_5Dually Enrolled</v>
      </c>
      <c r="B3448" s="7">
        <v>41850</v>
      </c>
      <c r="C3448">
        <v>5</v>
      </c>
      <c r="D3448" t="s">
        <v>14</v>
      </c>
      <c r="E3448">
        <v>0.69461804000000005</v>
      </c>
      <c r="F3448">
        <v>0.74010494999999998</v>
      </c>
      <c r="G3448">
        <v>2</v>
      </c>
      <c r="H3448" s="49">
        <v>500.47899999999998</v>
      </c>
      <c r="I3448" s="49">
        <v>4800.3689999999997</v>
      </c>
      <c r="J3448">
        <v>71.609020000000001</v>
      </c>
      <c r="M3448">
        <v>4.6055400000000003E-2</v>
      </c>
      <c r="N3448" s="49">
        <v>-4.5486909999999998E-2</v>
      </c>
      <c r="O3448" s="49">
        <v>-0.10443782</v>
      </c>
      <c r="P3448" s="49">
        <v>-6.9896269999999996E-2</v>
      </c>
      <c r="Q3448" s="49">
        <v>-4.5486909999999998E-2</v>
      </c>
      <c r="R3448" s="49">
        <v>-2.107755E-2</v>
      </c>
      <c r="S3448" s="49">
        <v>1.3464E-2</v>
      </c>
      <c r="T3448" s="49" t="s">
        <v>92</v>
      </c>
    </row>
    <row r="3449" spans="1:20" x14ac:dyDescent="0.25">
      <c r="A3449" s="49" t="str">
        <f t="shared" si="53"/>
        <v>41850Sierra2_2Dually Enrolled</v>
      </c>
      <c r="B3449" s="7">
        <v>41850</v>
      </c>
      <c r="C3449">
        <v>2</v>
      </c>
      <c r="D3449" t="s">
        <v>14</v>
      </c>
      <c r="E3449">
        <v>0.86787758000000004</v>
      </c>
      <c r="F3449">
        <v>0.93399098999999997</v>
      </c>
      <c r="G3449">
        <v>2</v>
      </c>
      <c r="H3449" s="49">
        <v>500.47899999999998</v>
      </c>
      <c r="I3449" s="49">
        <v>4800.3689999999997</v>
      </c>
      <c r="J3449">
        <v>71.869870000000006</v>
      </c>
      <c r="M3449">
        <v>6.1320100000000002E-2</v>
      </c>
      <c r="N3449" s="49">
        <v>-6.6113409999999997E-2</v>
      </c>
      <c r="O3449" s="49">
        <v>-0.14460313999999999</v>
      </c>
      <c r="P3449" s="49">
        <v>-9.8613060000000002E-2</v>
      </c>
      <c r="Q3449" s="49">
        <v>-6.6113409999999997E-2</v>
      </c>
      <c r="R3449" s="49">
        <v>-3.3613759999999999E-2</v>
      </c>
      <c r="S3449" s="49">
        <v>1.237632E-2</v>
      </c>
      <c r="T3449" s="49" t="s">
        <v>92</v>
      </c>
    </row>
    <row r="3450" spans="1:20" x14ac:dyDescent="0.25">
      <c r="A3450" s="49" t="str">
        <f t="shared" si="53"/>
        <v>41850Sierra2_16Dually Enrolled</v>
      </c>
      <c r="B3450" s="7">
        <v>41850</v>
      </c>
      <c r="C3450">
        <v>16</v>
      </c>
      <c r="D3450" t="s">
        <v>14</v>
      </c>
      <c r="E3450">
        <v>2.5483112999999999</v>
      </c>
      <c r="F3450">
        <v>2.6588436999999998</v>
      </c>
      <c r="G3450">
        <v>2</v>
      </c>
      <c r="H3450" s="49">
        <v>500.47899999999998</v>
      </c>
      <c r="I3450" s="49">
        <v>4800.3689999999997</v>
      </c>
      <c r="J3450">
        <v>97.530680000000004</v>
      </c>
      <c r="M3450">
        <v>0.14226559999999999</v>
      </c>
      <c r="N3450" s="49">
        <v>-0.1105324</v>
      </c>
      <c r="O3450" s="49">
        <v>-0.29263236999999998</v>
      </c>
      <c r="P3450" s="49">
        <v>-0.18593317000000001</v>
      </c>
      <c r="Q3450" s="49">
        <v>-0.1105324</v>
      </c>
      <c r="R3450" s="49">
        <v>-3.5131629999999997E-2</v>
      </c>
      <c r="S3450" s="49">
        <v>7.1567569999999997E-2</v>
      </c>
      <c r="T3450" s="49" t="s">
        <v>92</v>
      </c>
    </row>
    <row r="3451" spans="1:20" x14ac:dyDescent="0.25">
      <c r="A3451" s="49" t="str">
        <f t="shared" si="53"/>
        <v>41850Sierra2_14Dually Enrolled</v>
      </c>
      <c r="B3451" s="7">
        <v>41850</v>
      </c>
      <c r="C3451">
        <v>14</v>
      </c>
      <c r="D3451" t="s">
        <v>14</v>
      </c>
      <c r="E3451">
        <v>2.0794039</v>
      </c>
      <c r="F3451">
        <v>2.2429941000000002</v>
      </c>
      <c r="G3451">
        <v>2</v>
      </c>
      <c r="H3451" s="49">
        <v>500.47899999999998</v>
      </c>
      <c r="I3451" s="49">
        <v>4800.3689999999997</v>
      </c>
      <c r="J3451">
        <v>95.239019999999996</v>
      </c>
      <c r="M3451">
        <v>0.12988369999999999</v>
      </c>
      <c r="N3451" s="49">
        <v>-0.16359019999999999</v>
      </c>
      <c r="O3451" s="49">
        <v>-0.32984133999999998</v>
      </c>
      <c r="P3451" s="49">
        <v>-0.23242856000000001</v>
      </c>
      <c r="Q3451" s="49">
        <v>-0.16359019999999999</v>
      </c>
      <c r="R3451" s="49">
        <v>-9.4751840000000004E-2</v>
      </c>
      <c r="S3451" s="49">
        <v>2.6609400000000001E-3</v>
      </c>
      <c r="T3451" s="49" t="s">
        <v>92</v>
      </c>
    </row>
    <row r="3452" spans="1:20" x14ac:dyDescent="0.25">
      <c r="A3452" s="49" t="str">
        <f t="shared" si="53"/>
        <v>41850Sierra2_3Dually Enrolled</v>
      </c>
      <c r="B3452" s="7">
        <v>41850</v>
      </c>
      <c r="C3452">
        <v>3</v>
      </c>
      <c r="D3452" t="s">
        <v>14</v>
      </c>
      <c r="E3452">
        <v>0.77228943000000005</v>
      </c>
      <c r="F3452">
        <v>0.80647838000000005</v>
      </c>
      <c r="G3452">
        <v>2</v>
      </c>
      <c r="H3452" s="49">
        <v>500.47899999999998</v>
      </c>
      <c r="I3452" s="49">
        <v>4800.3689999999997</v>
      </c>
      <c r="J3452">
        <v>73.069609999999997</v>
      </c>
      <c r="M3452">
        <v>5.0493799999999998E-2</v>
      </c>
      <c r="N3452" s="49">
        <v>-3.4188950000000003E-2</v>
      </c>
      <c r="O3452" s="49">
        <v>-9.8821010000000001E-2</v>
      </c>
      <c r="P3452" s="49">
        <v>-6.0950659999999997E-2</v>
      </c>
      <c r="Q3452" s="49">
        <v>-3.4188950000000003E-2</v>
      </c>
      <c r="R3452" s="49">
        <v>-7.4272399999999999E-3</v>
      </c>
      <c r="S3452" s="49">
        <v>3.0443109999999999E-2</v>
      </c>
      <c r="T3452" s="49" t="s">
        <v>92</v>
      </c>
    </row>
    <row r="3453" spans="1:20" x14ac:dyDescent="0.25">
      <c r="A3453" s="49" t="str">
        <f t="shared" si="53"/>
        <v>41850Sierra2_9Dually Enrolled</v>
      </c>
      <c r="B3453" s="7">
        <v>41850</v>
      </c>
      <c r="C3453">
        <v>9</v>
      </c>
      <c r="D3453" t="s">
        <v>14</v>
      </c>
      <c r="E3453">
        <v>1.0414268</v>
      </c>
      <c r="F3453">
        <v>1.013164</v>
      </c>
      <c r="G3453">
        <v>2</v>
      </c>
      <c r="H3453" s="49">
        <v>500.47899999999998</v>
      </c>
      <c r="I3453" s="49">
        <v>4800.3689999999997</v>
      </c>
      <c r="J3453">
        <v>77.333250000000007</v>
      </c>
      <c r="M3453">
        <v>6.3996600000000001E-2</v>
      </c>
      <c r="N3453" s="49">
        <v>2.8262800000000001E-2</v>
      </c>
      <c r="O3453" s="49">
        <v>-5.3652850000000002E-2</v>
      </c>
      <c r="P3453" s="49">
        <v>-5.6553999999999997E-3</v>
      </c>
      <c r="Q3453" s="49">
        <v>2.8262800000000001E-2</v>
      </c>
      <c r="R3453" s="49">
        <v>6.2181E-2</v>
      </c>
      <c r="S3453" s="49">
        <v>0.11017845</v>
      </c>
      <c r="T3453" s="49" t="s">
        <v>92</v>
      </c>
    </row>
    <row r="3454" spans="1:20" x14ac:dyDescent="0.25">
      <c r="A3454" s="49" t="str">
        <f t="shared" si="53"/>
        <v>41850Sierra2_4Dually Enrolled</v>
      </c>
      <c r="B3454" s="7">
        <v>41850</v>
      </c>
      <c r="C3454">
        <v>4</v>
      </c>
      <c r="D3454" t="s">
        <v>14</v>
      </c>
      <c r="E3454">
        <v>0.68847886999999997</v>
      </c>
      <c r="F3454">
        <v>0.76414729999999997</v>
      </c>
      <c r="G3454">
        <v>2</v>
      </c>
      <c r="H3454" s="49">
        <v>500.47899999999998</v>
      </c>
      <c r="I3454" s="49">
        <v>4800.3689999999997</v>
      </c>
      <c r="J3454">
        <v>72.678269999999998</v>
      </c>
      <c r="M3454">
        <v>4.6497700000000003E-2</v>
      </c>
      <c r="N3454" s="49">
        <v>-7.5668429999999995E-2</v>
      </c>
      <c r="O3454" s="49">
        <v>-0.13518548999999999</v>
      </c>
      <c r="P3454" s="49">
        <v>-0.10031221</v>
      </c>
      <c r="Q3454" s="49">
        <v>-7.5668429999999995E-2</v>
      </c>
      <c r="R3454" s="49">
        <v>-5.1024649999999998E-2</v>
      </c>
      <c r="S3454" s="49">
        <v>-1.6151370000000002E-2</v>
      </c>
      <c r="T3454" s="49" t="s">
        <v>92</v>
      </c>
    </row>
    <row r="3455" spans="1:20" x14ac:dyDescent="0.25">
      <c r="A3455" s="49" t="str">
        <f t="shared" si="53"/>
        <v>41850Sierra2_12Dually Enrolled</v>
      </c>
      <c r="B3455" s="7">
        <v>41850</v>
      </c>
      <c r="C3455">
        <v>12</v>
      </c>
      <c r="D3455" t="s">
        <v>14</v>
      </c>
      <c r="E3455">
        <v>1.4876023</v>
      </c>
      <c r="F3455">
        <v>1.3498213999999999</v>
      </c>
      <c r="G3455">
        <v>2</v>
      </c>
      <c r="H3455" s="49">
        <v>500.47899999999998</v>
      </c>
      <c r="I3455" s="49">
        <v>4800.3689999999997</v>
      </c>
      <c r="J3455">
        <v>90.685779999999994</v>
      </c>
      <c r="M3455">
        <v>9.2957399999999996E-2</v>
      </c>
      <c r="N3455" s="49">
        <v>0.13778090000000001</v>
      </c>
      <c r="O3455" s="49">
        <v>1.8795429999999998E-2</v>
      </c>
      <c r="P3455" s="49">
        <v>8.8513480000000005E-2</v>
      </c>
      <c r="Q3455" s="49">
        <v>0.13778090000000001</v>
      </c>
      <c r="R3455" s="49">
        <v>0.18704831999999999</v>
      </c>
      <c r="S3455" s="49">
        <v>0.25676637000000002</v>
      </c>
      <c r="T3455" s="49" t="s">
        <v>92</v>
      </c>
    </row>
    <row r="3456" spans="1:20" x14ac:dyDescent="0.25">
      <c r="A3456" s="49" t="str">
        <f t="shared" si="53"/>
        <v>41850Sierra2_1Dually Enrolled</v>
      </c>
      <c r="B3456" s="7">
        <v>41850</v>
      </c>
      <c r="C3456">
        <v>1</v>
      </c>
      <c r="D3456" t="s">
        <v>14</v>
      </c>
      <c r="E3456">
        <v>1.0173809</v>
      </c>
      <c r="F3456">
        <v>1.1057286</v>
      </c>
      <c r="G3456">
        <v>2</v>
      </c>
      <c r="H3456" s="49">
        <v>500.47899999999998</v>
      </c>
      <c r="I3456" s="49">
        <v>4800.3689999999997</v>
      </c>
      <c r="J3456">
        <v>73.978290000000001</v>
      </c>
      <c r="M3456">
        <v>7.0434800000000006E-2</v>
      </c>
      <c r="N3456" s="49">
        <v>-8.8347700000000001E-2</v>
      </c>
      <c r="O3456" s="49">
        <v>-0.17850424000000001</v>
      </c>
      <c r="P3456" s="49">
        <v>-0.12567813999999999</v>
      </c>
      <c r="Q3456" s="49">
        <v>-8.8347700000000001E-2</v>
      </c>
      <c r="R3456" s="49">
        <v>-5.1017260000000002E-2</v>
      </c>
      <c r="S3456" s="49">
        <v>1.8088399999999999E-3</v>
      </c>
      <c r="T3456" s="49" t="s">
        <v>92</v>
      </c>
    </row>
    <row r="3457" spans="1:20" x14ac:dyDescent="0.25">
      <c r="A3457" s="49" t="str">
        <f t="shared" si="53"/>
        <v>41850Sierra2_10Dually Enrolled</v>
      </c>
      <c r="B3457" s="7">
        <v>41850</v>
      </c>
      <c r="C3457">
        <v>10</v>
      </c>
      <c r="D3457" t="s">
        <v>14</v>
      </c>
      <c r="E3457">
        <v>1.1266402</v>
      </c>
      <c r="F3457">
        <v>1.0956353999999999</v>
      </c>
      <c r="G3457">
        <v>2</v>
      </c>
      <c r="H3457" s="49">
        <v>500.47899999999998</v>
      </c>
      <c r="I3457" s="49">
        <v>4800.3689999999997</v>
      </c>
      <c r="J3457">
        <v>81.732479999999995</v>
      </c>
      <c r="M3457">
        <v>7.7079400000000006E-2</v>
      </c>
      <c r="N3457" s="49">
        <v>3.1004799999999999E-2</v>
      </c>
      <c r="O3457" s="49">
        <v>-6.7656830000000001E-2</v>
      </c>
      <c r="P3457" s="49">
        <v>-9.8472799999999999E-3</v>
      </c>
      <c r="Q3457" s="49">
        <v>3.1004799999999999E-2</v>
      </c>
      <c r="R3457" s="49">
        <v>7.1856879999999998E-2</v>
      </c>
      <c r="S3457" s="49">
        <v>0.12966643</v>
      </c>
      <c r="T3457" s="49" t="s">
        <v>92</v>
      </c>
    </row>
    <row r="3458" spans="1:20" x14ac:dyDescent="0.25">
      <c r="A3458" s="49" t="str">
        <f t="shared" si="53"/>
        <v>41850Sierra3_20Dually Enrolled</v>
      </c>
      <c r="B3458" s="7">
        <v>41850</v>
      </c>
      <c r="C3458">
        <v>20</v>
      </c>
      <c r="D3458" t="s">
        <v>14</v>
      </c>
      <c r="E3458">
        <v>2.8056515000000002</v>
      </c>
      <c r="F3458">
        <v>2.6464050000000001</v>
      </c>
      <c r="G3458">
        <v>3</v>
      </c>
      <c r="H3458" s="49">
        <v>493.43</v>
      </c>
      <c r="I3458" s="49">
        <v>4800.3689999999997</v>
      </c>
      <c r="J3458">
        <v>91.592650000000006</v>
      </c>
      <c r="M3458">
        <v>0.13354730000000001</v>
      </c>
      <c r="N3458" s="49">
        <v>0.15924650000000001</v>
      </c>
      <c r="O3458" s="49">
        <v>-1.1694039999999999E-2</v>
      </c>
      <c r="P3458" s="49">
        <v>8.8466429999999999E-2</v>
      </c>
      <c r="Q3458" s="49">
        <v>0.15924650000000001</v>
      </c>
      <c r="R3458" s="49">
        <v>0.23002657000000001</v>
      </c>
      <c r="S3458" s="49">
        <v>0.33018703999999999</v>
      </c>
      <c r="T3458" s="49" t="s">
        <v>92</v>
      </c>
    </row>
    <row r="3459" spans="1:20" x14ac:dyDescent="0.25">
      <c r="A3459" s="49" t="str">
        <f t="shared" ref="A3459:A3522" si="54">CONCATENATE(B3459,D3459,G3459,"_",C3459,T3459)</f>
        <v>41850Sierra3_17Dually Enrolled</v>
      </c>
      <c r="B3459" s="7">
        <v>41850</v>
      </c>
      <c r="C3459">
        <v>17</v>
      </c>
      <c r="D3459" t="s">
        <v>14</v>
      </c>
      <c r="E3459">
        <v>2.7800820000000002</v>
      </c>
      <c r="F3459">
        <v>2.6597826000000002</v>
      </c>
      <c r="G3459">
        <v>3</v>
      </c>
      <c r="H3459" s="49">
        <v>493.43</v>
      </c>
      <c r="I3459" s="49">
        <v>4800.3689999999997</v>
      </c>
      <c r="J3459">
        <v>98.284499999999994</v>
      </c>
      <c r="M3459">
        <v>0.14321449999999999</v>
      </c>
      <c r="N3459" s="49">
        <v>0.1202994</v>
      </c>
      <c r="O3459" s="49">
        <v>-6.3015160000000001E-2</v>
      </c>
      <c r="P3459" s="49">
        <v>4.4395709999999998E-2</v>
      </c>
      <c r="Q3459" s="49">
        <v>0.1202994</v>
      </c>
      <c r="R3459" s="49">
        <v>0.19620308</v>
      </c>
      <c r="S3459" s="49">
        <v>0.30361396000000002</v>
      </c>
      <c r="T3459" s="49" t="s">
        <v>92</v>
      </c>
    </row>
    <row r="3460" spans="1:20" x14ac:dyDescent="0.25">
      <c r="A3460" s="49" t="str">
        <f t="shared" si="54"/>
        <v>41850Sierra3_6Dually Enrolled</v>
      </c>
      <c r="B3460" s="7">
        <v>41850</v>
      </c>
      <c r="C3460">
        <v>6</v>
      </c>
      <c r="D3460" t="s">
        <v>14</v>
      </c>
      <c r="E3460">
        <v>0.74470411999999997</v>
      </c>
      <c r="F3460">
        <v>0.70559450999999995</v>
      </c>
      <c r="G3460">
        <v>3</v>
      </c>
      <c r="H3460" s="49">
        <v>493.43</v>
      </c>
      <c r="I3460" s="49">
        <v>4800.3689999999997</v>
      </c>
      <c r="J3460">
        <v>69.208709999999996</v>
      </c>
      <c r="M3460">
        <v>4.2279999999999998E-2</v>
      </c>
      <c r="N3460" s="49">
        <v>3.9109610000000003E-2</v>
      </c>
      <c r="O3460" s="49">
        <v>-1.5008789999999999E-2</v>
      </c>
      <c r="P3460" s="49">
        <v>1.6701210000000001E-2</v>
      </c>
      <c r="Q3460" s="49">
        <v>3.9109610000000003E-2</v>
      </c>
      <c r="R3460" s="49">
        <v>6.1518009999999998E-2</v>
      </c>
      <c r="S3460" s="49">
        <v>9.322801E-2</v>
      </c>
      <c r="T3460" s="49" t="s">
        <v>92</v>
      </c>
    </row>
    <row r="3461" spans="1:20" x14ac:dyDescent="0.25">
      <c r="A3461" s="49" t="str">
        <f t="shared" si="54"/>
        <v>41850Sierra3_21Dually Enrolled</v>
      </c>
      <c r="B3461" s="7">
        <v>41850</v>
      </c>
      <c r="C3461">
        <v>21</v>
      </c>
      <c r="D3461" t="s">
        <v>14</v>
      </c>
      <c r="E3461">
        <v>2.6180710999999999</v>
      </c>
      <c r="F3461">
        <v>2.529668</v>
      </c>
      <c r="G3461">
        <v>3</v>
      </c>
      <c r="H3461" s="49">
        <v>493.43</v>
      </c>
      <c r="I3461" s="49">
        <v>4800.3689999999997</v>
      </c>
      <c r="J3461">
        <v>86.747029999999995</v>
      </c>
      <c r="M3461">
        <v>0.1260685</v>
      </c>
      <c r="N3461" s="49">
        <v>8.8403099999999998E-2</v>
      </c>
      <c r="O3461" s="49">
        <v>-7.2964580000000001E-2</v>
      </c>
      <c r="P3461" s="49">
        <v>2.1586790000000002E-2</v>
      </c>
      <c r="Q3461" s="49">
        <v>8.8403099999999998E-2</v>
      </c>
      <c r="R3461" s="49">
        <v>0.15521940000000001</v>
      </c>
      <c r="S3461" s="49">
        <v>0.24977078</v>
      </c>
      <c r="T3461" s="49" t="s">
        <v>92</v>
      </c>
    </row>
    <row r="3462" spans="1:20" x14ac:dyDescent="0.25">
      <c r="A3462" s="49" t="str">
        <f t="shared" si="54"/>
        <v>41850Sierra3_11Dually Enrolled</v>
      </c>
      <c r="B3462" s="7">
        <v>41850</v>
      </c>
      <c r="C3462">
        <v>11</v>
      </c>
      <c r="D3462" t="s">
        <v>14</v>
      </c>
      <c r="E3462">
        <v>1.2662214000000001</v>
      </c>
      <c r="F3462">
        <v>1.3167702999999999</v>
      </c>
      <c r="G3462">
        <v>3</v>
      </c>
      <c r="H3462" s="49">
        <v>493.43</v>
      </c>
      <c r="I3462" s="49">
        <v>4800.3689999999997</v>
      </c>
      <c r="J3462">
        <v>87.063059999999993</v>
      </c>
      <c r="M3462">
        <v>8.7659799999999996E-2</v>
      </c>
      <c r="N3462" s="49">
        <v>-5.0548900000000001E-2</v>
      </c>
      <c r="O3462" s="49">
        <v>-0.16275344</v>
      </c>
      <c r="P3462" s="49">
        <v>-9.7008590000000006E-2</v>
      </c>
      <c r="Q3462" s="49">
        <v>-5.0548900000000001E-2</v>
      </c>
      <c r="R3462" s="49">
        <v>-4.0892100000000002E-3</v>
      </c>
      <c r="S3462" s="49">
        <v>6.1655639999999998E-2</v>
      </c>
      <c r="T3462" s="49" t="s">
        <v>92</v>
      </c>
    </row>
    <row r="3463" spans="1:20" x14ac:dyDescent="0.25">
      <c r="A3463" s="49" t="str">
        <f t="shared" si="54"/>
        <v>41850Sierra3_22Dually Enrolled</v>
      </c>
      <c r="B3463" s="7">
        <v>41850</v>
      </c>
      <c r="C3463">
        <v>22</v>
      </c>
      <c r="D3463" t="s">
        <v>14</v>
      </c>
      <c r="E3463">
        <v>2.4143077000000002</v>
      </c>
      <c r="F3463">
        <v>2.3183579000000001</v>
      </c>
      <c r="G3463">
        <v>3</v>
      </c>
      <c r="H3463" s="49">
        <v>493.43</v>
      </c>
      <c r="I3463" s="49">
        <v>4800.3689999999997</v>
      </c>
      <c r="J3463">
        <v>83.50909</v>
      </c>
      <c r="M3463">
        <v>0.11924079999999999</v>
      </c>
      <c r="N3463" s="49">
        <v>9.5949800000000002E-2</v>
      </c>
      <c r="O3463" s="49">
        <v>-5.667842E-2</v>
      </c>
      <c r="P3463" s="49">
        <v>3.2752179999999999E-2</v>
      </c>
      <c r="Q3463" s="49">
        <v>9.5949800000000002E-2</v>
      </c>
      <c r="R3463" s="49">
        <v>0.15914742000000001</v>
      </c>
      <c r="S3463" s="49">
        <v>0.24857802000000001</v>
      </c>
      <c r="T3463" s="49" t="s">
        <v>92</v>
      </c>
    </row>
    <row r="3464" spans="1:20" x14ac:dyDescent="0.25">
      <c r="A3464" s="49" t="str">
        <f t="shared" si="54"/>
        <v>41850Sierra3_8Dually Enrolled</v>
      </c>
      <c r="B3464" s="7">
        <v>41850</v>
      </c>
      <c r="C3464">
        <v>8</v>
      </c>
      <c r="D3464" t="s">
        <v>14</v>
      </c>
      <c r="E3464">
        <v>0.98657371000000005</v>
      </c>
      <c r="F3464">
        <v>0.90747712000000003</v>
      </c>
      <c r="G3464">
        <v>3</v>
      </c>
      <c r="H3464" s="49">
        <v>493.43</v>
      </c>
      <c r="I3464" s="49">
        <v>4800.3689999999997</v>
      </c>
      <c r="J3464">
        <v>71.301839999999999</v>
      </c>
      <c r="M3464">
        <v>5.7702299999999998E-2</v>
      </c>
      <c r="N3464" s="49">
        <v>7.9096589999999994E-2</v>
      </c>
      <c r="O3464" s="49">
        <v>5.2376499999999999E-3</v>
      </c>
      <c r="P3464" s="49">
        <v>4.8514370000000001E-2</v>
      </c>
      <c r="Q3464" s="49">
        <v>7.9096589999999994E-2</v>
      </c>
      <c r="R3464" s="49">
        <v>0.10967881</v>
      </c>
      <c r="S3464" s="49">
        <v>0.15295553000000001</v>
      </c>
      <c r="T3464" s="49" t="s">
        <v>92</v>
      </c>
    </row>
    <row r="3465" spans="1:20" x14ac:dyDescent="0.25">
      <c r="A3465" s="49" t="str">
        <f t="shared" si="54"/>
        <v>41850Sierra3_23Dually Enrolled</v>
      </c>
      <c r="B3465" s="7">
        <v>41850</v>
      </c>
      <c r="C3465">
        <v>23</v>
      </c>
      <c r="D3465" t="s">
        <v>14</v>
      </c>
      <c r="E3465">
        <v>1.9092954</v>
      </c>
      <c r="F3465">
        <v>1.7214206000000001</v>
      </c>
      <c r="G3465">
        <v>3</v>
      </c>
      <c r="H3465" s="49">
        <v>493.43</v>
      </c>
      <c r="I3465" s="49">
        <v>4800.3689999999997</v>
      </c>
      <c r="J3465">
        <v>79.255759999999995</v>
      </c>
      <c r="M3465">
        <v>0.1056039</v>
      </c>
      <c r="N3465" s="49">
        <v>0.18787480000000001</v>
      </c>
      <c r="O3465" s="49">
        <v>5.2701810000000002E-2</v>
      </c>
      <c r="P3465" s="49">
        <v>0.13190473</v>
      </c>
      <c r="Q3465" s="49">
        <v>0.18787480000000001</v>
      </c>
      <c r="R3465" s="49">
        <v>0.24384486999999999</v>
      </c>
      <c r="S3465" s="49">
        <v>0.32304779</v>
      </c>
      <c r="T3465" s="49" t="s">
        <v>92</v>
      </c>
    </row>
    <row r="3466" spans="1:20" x14ac:dyDescent="0.25">
      <c r="A3466" s="49" t="str">
        <f t="shared" si="54"/>
        <v>41850Sierra3_18Dually Enrolled</v>
      </c>
      <c r="B3466" s="7">
        <v>41850</v>
      </c>
      <c r="C3466">
        <v>18</v>
      </c>
      <c r="D3466" t="s">
        <v>14</v>
      </c>
      <c r="E3466">
        <v>2.8598789</v>
      </c>
      <c r="F3466">
        <v>2.7515993000000001</v>
      </c>
      <c r="G3466">
        <v>3</v>
      </c>
      <c r="H3466" s="49">
        <v>493.43</v>
      </c>
      <c r="I3466" s="49">
        <v>4800.3689999999997</v>
      </c>
      <c r="J3466">
        <v>97.923000000000002</v>
      </c>
      <c r="M3466">
        <v>0.1419147</v>
      </c>
      <c r="N3466" s="49">
        <v>0.1082796</v>
      </c>
      <c r="O3466" s="49">
        <v>-7.3371220000000001E-2</v>
      </c>
      <c r="P3466" s="49">
        <v>3.306481E-2</v>
      </c>
      <c r="Q3466" s="49">
        <v>0.1082796</v>
      </c>
      <c r="R3466" s="49">
        <v>0.18349439000000001</v>
      </c>
      <c r="S3466" s="49">
        <v>0.28993042000000002</v>
      </c>
      <c r="T3466" s="49" t="s">
        <v>92</v>
      </c>
    </row>
    <row r="3467" spans="1:20" x14ac:dyDescent="0.25">
      <c r="A3467" s="49" t="str">
        <f t="shared" si="54"/>
        <v>41850Sierra3_12Dually Enrolled</v>
      </c>
      <c r="B3467" s="7">
        <v>41850</v>
      </c>
      <c r="C3467">
        <v>12</v>
      </c>
      <c r="D3467" t="s">
        <v>14</v>
      </c>
      <c r="E3467">
        <v>1.4876023</v>
      </c>
      <c r="F3467">
        <v>1.4287000000000001</v>
      </c>
      <c r="G3467">
        <v>3</v>
      </c>
      <c r="H3467" s="49">
        <v>493.43</v>
      </c>
      <c r="I3467" s="49">
        <v>4800.3689999999997</v>
      </c>
      <c r="J3467">
        <v>90.685779999999994</v>
      </c>
      <c r="M3467">
        <v>9.5865099999999995E-2</v>
      </c>
      <c r="N3467" s="49">
        <v>5.8902299999999998E-2</v>
      </c>
      <c r="O3467" s="49">
        <v>-6.3805029999999999E-2</v>
      </c>
      <c r="P3467" s="49">
        <v>8.0938E-3</v>
      </c>
      <c r="Q3467" s="49">
        <v>5.8902299999999998E-2</v>
      </c>
      <c r="R3467" s="49">
        <v>0.1097108</v>
      </c>
      <c r="S3467" s="49">
        <v>0.18160962999999999</v>
      </c>
      <c r="T3467" s="49" t="s">
        <v>92</v>
      </c>
    </row>
    <row r="3468" spans="1:20" x14ac:dyDescent="0.25">
      <c r="A3468" s="49" t="str">
        <f t="shared" si="54"/>
        <v>41850Sierra3_15Dually Enrolled</v>
      </c>
      <c r="B3468" s="7">
        <v>41850</v>
      </c>
      <c r="C3468">
        <v>15</v>
      </c>
      <c r="D3468" t="s">
        <v>14</v>
      </c>
      <c r="E3468">
        <v>2.3209031000000002</v>
      </c>
      <c r="F3468">
        <v>2.2766812000000001</v>
      </c>
      <c r="G3468">
        <v>3</v>
      </c>
      <c r="H3468" s="49">
        <v>493.43</v>
      </c>
      <c r="I3468" s="49">
        <v>4800.3689999999997</v>
      </c>
      <c r="J3468">
        <v>96.330460000000002</v>
      </c>
      <c r="M3468">
        <v>0.13439619999999999</v>
      </c>
      <c r="N3468" s="49">
        <v>4.4221900000000001E-2</v>
      </c>
      <c r="O3468" s="49">
        <v>-0.12780523999999999</v>
      </c>
      <c r="P3468" s="49">
        <v>-2.7008089999999998E-2</v>
      </c>
      <c r="Q3468" s="49">
        <v>4.4221900000000001E-2</v>
      </c>
      <c r="R3468" s="49">
        <v>0.11545189</v>
      </c>
      <c r="S3468" s="49">
        <v>0.21624904</v>
      </c>
      <c r="T3468" s="49" t="s">
        <v>92</v>
      </c>
    </row>
    <row r="3469" spans="1:20" x14ac:dyDescent="0.25">
      <c r="A3469" s="49" t="str">
        <f t="shared" si="54"/>
        <v>41850Sierra3_1Dually Enrolled</v>
      </c>
      <c r="B3469" s="7">
        <v>41850</v>
      </c>
      <c r="C3469">
        <v>1</v>
      </c>
      <c r="D3469" t="s">
        <v>14</v>
      </c>
      <c r="E3469">
        <v>1.0173809</v>
      </c>
      <c r="F3469">
        <v>1.0778760000000001</v>
      </c>
      <c r="G3469">
        <v>3</v>
      </c>
      <c r="H3469" s="49">
        <v>493.43</v>
      </c>
      <c r="I3469" s="49">
        <v>4800.3689999999997</v>
      </c>
      <c r="J3469">
        <v>73.978290000000001</v>
      </c>
      <c r="M3469">
        <v>6.6787200000000005E-2</v>
      </c>
      <c r="N3469" s="49">
        <v>-6.0495100000000003E-2</v>
      </c>
      <c r="O3469" s="49">
        <v>-0.14598272000000001</v>
      </c>
      <c r="P3469" s="49">
        <v>-9.5892320000000003E-2</v>
      </c>
      <c r="Q3469" s="49">
        <v>-6.0495100000000003E-2</v>
      </c>
      <c r="R3469" s="49">
        <v>-2.5097879999999999E-2</v>
      </c>
      <c r="S3469" s="49">
        <v>2.4992520000000001E-2</v>
      </c>
      <c r="T3469" s="49" t="s">
        <v>92</v>
      </c>
    </row>
    <row r="3470" spans="1:20" x14ac:dyDescent="0.25">
      <c r="A3470" s="49" t="str">
        <f t="shared" si="54"/>
        <v>41850Sierra3_2Dually Enrolled</v>
      </c>
      <c r="B3470" s="7">
        <v>41850</v>
      </c>
      <c r="C3470">
        <v>2</v>
      </c>
      <c r="D3470" t="s">
        <v>14</v>
      </c>
      <c r="E3470">
        <v>0.86787758000000004</v>
      </c>
      <c r="F3470">
        <v>0.89693615999999998</v>
      </c>
      <c r="G3470">
        <v>3</v>
      </c>
      <c r="H3470" s="49">
        <v>493.43</v>
      </c>
      <c r="I3470" s="49">
        <v>4800.3689999999997</v>
      </c>
      <c r="J3470">
        <v>71.869870000000006</v>
      </c>
      <c r="M3470">
        <v>5.7520599999999998E-2</v>
      </c>
      <c r="N3470" s="49">
        <v>-2.9058580000000001E-2</v>
      </c>
      <c r="O3470" s="49">
        <v>-0.10268495</v>
      </c>
      <c r="P3470" s="49">
        <v>-5.95445E-2</v>
      </c>
      <c r="Q3470" s="49">
        <v>-2.9058580000000001E-2</v>
      </c>
      <c r="R3470" s="49">
        <v>1.42734E-3</v>
      </c>
      <c r="S3470" s="49">
        <v>4.4567790000000003E-2</v>
      </c>
      <c r="T3470" s="49" t="s">
        <v>92</v>
      </c>
    </row>
    <row r="3471" spans="1:20" x14ac:dyDescent="0.25">
      <c r="A3471" s="49" t="str">
        <f t="shared" si="54"/>
        <v>41850Sierra3_10Dually Enrolled</v>
      </c>
      <c r="B3471" s="7">
        <v>41850</v>
      </c>
      <c r="C3471">
        <v>10</v>
      </c>
      <c r="D3471" t="s">
        <v>14</v>
      </c>
      <c r="E3471">
        <v>1.1266402</v>
      </c>
      <c r="F3471">
        <v>1.1302422999999999</v>
      </c>
      <c r="G3471">
        <v>3</v>
      </c>
      <c r="H3471" s="49">
        <v>493.43</v>
      </c>
      <c r="I3471" s="49">
        <v>4800.3689999999997</v>
      </c>
      <c r="J3471">
        <v>81.732479999999995</v>
      </c>
      <c r="M3471">
        <v>7.6520699999999997E-2</v>
      </c>
      <c r="N3471" s="49">
        <v>-3.6021E-3</v>
      </c>
      <c r="O3471" s="49">
        <v>-0.1015486</v>
      </c>
      <c r="P3471" s="49">
        <v>-4.4158070000000001E-2</v>
      </c>
      <c r="Q3471" s="49">
        <v>-3.6021E-3</v>
      </c>
      <c r="R3471" s="49">
        <v>3.695387E-2</v>
      </c>
      <c r="S3471" s="49">
        <v>9.4344399999999995E-2</v>
      </c>
      <c r="T3471" s="49" t="s">
        <v>92</v>
      </c>
    </row>
    <row r="3472" spans="1:20" x14ac:dyDescent="0.25">
      <c r="A3472" s="49" t="str">
        <f t="shared" si="54"/>
        <v>41850Sierra3_5Dually Enrolled</v>
      </c>
      <c r="B3472" s="7">
        <v>41850</v>
      </c>
      <c r="C3472">
        <v>5</v>
      </c>
      <c r="D3472" t="s">
        <v>14</v>
      </c>
      <c r="E3472">
        <v>0.69461804000000005</v>
      </c>
      <c r="F3472">
        <v>0.68958923999999999</v>
      </c>
      <c r="G3472">
        <v>3</v>
      </c>
      <c r="H3472" s="49">
        <v>493.43</v>
      </c>
      <c r="I3472" s="49">
        <v>4800.3689999999997</v>
      </c>
      <c r="J3472">
        <v>71.609020000000001</v>
      </c>
      <c r="M3472">
        <v>4.0343799999999999E-2</v>
      </c>
      <c r="N3472" s="49">
        <v>5.0287999999999999E-3</v>
      </c>
      <c r="O3472" s="49">
        <v>-4.6611260000000002E-2</v>
      </c>
      <c r="P3472" s="49">
        <v>-1.6353409999999999E-2</v>
      </c>
      <c r="Q3472" s="49">
        <v>5.0287999999999999E-3</v>
      </c>
      <c r="R3472" s="49">
        <v>2.6411009999999999E-2</v>
      </c>
      <c r="S3472" s="49">
        <v>5.6668860000000001E-2</v>
      </c>
      <c r="T3472" s="49" t="s">
        <v>92</v>
      </c>
    </row>
    <row r="3473" spans="1:20" x14ac:dyDescent="0.25">
      <c r="A3473" s="49" t="str">
        <f t="shared" si="54"/>
        <v>41850Sierra3_7Dually Enrolled</v>
      </c>
      <c r="B3473" s="7">
        <v>41850</v>
      </c>
      <c r="C3473">
        <v>7</v>
      </c>
      <c r="D3473" t="s">
        <v>14</v>
      </c>
      <c r="E3473">
        <v>0.85864536000000002</v>
      </c>
      <c r="F3473">
        <v>0.85162906000000005</v>
      </c>
      <c r="G3473">
        <v>3</v>
      </c>
      <c r="H3473" s="49">
        <v>493.43</v>
      </c>
      <c r="I3473" s="49">
        <v>4800.3689999999997</v>
      </c>
      <c r="J3473">
        <v>68.154499999999999</v>
      </c>
      <c r="M3473">
        <v>5.0505599999999998E-2</v>
      </c>
      <c r="N3473" s="49">
        <v>7.0162999999999996E-3</v>
      </c>
      <c r="O3473" s="49">
        <v>-5.7630870000000001E-2</v>
      </c>
      <c r="P3473" s="49">
        <v>-1.9751669999999999E-2</v>
      </c>
      <c r="Q3473" s="49">
        <v>7.0162999999999996E-3</v>
      </c>
      <c r="R3473" s="49">
        <v>3.3784269999999998E-2</v>
      </c>
      <c r="S3473" s="49">
        <v>7.1663470000000007E-2</v>
      </c>
      <c r="T3473" s="49" t="s">
        <v>92</v>
      </c>
    </row>
    <row r="3474" spans="1:20" x14ac:dyDescent="0.25">
      <c r="A3474" s="49" t="str">
        <f t="shared" si="54"/>
        <v>41850Sierra3_24Dually Enrolled</v>
      </c>
      <c r="B3474" s="7">
        <v>41850</v>
      </c>
      <c r="C3474">
        <v>24</v>
      </c>
      <c r="D3474" t="s">
        <v>14</v>
      </c>
      <c r="E3474">
        <v>1.3625023000000001</v>
      </c>
      <c r="F3474">
        <v>1.3165800999999999</v>
      </c>
      <c r="G3474">
        <v>3</v>
      </c>
      <c r="H3474" s="49">
        <v>493.43</v>
      </c>
      <c r="I3474" s="49">
        <v>4800.3689999999997</v>
      </c>
      <c r="J3474">
        <v>76.362960000000001</v>
      </c>
      <c r="M3474">
        <v>8.8132600000000005E-2</v>
      </c>
      <c r="N3474" s="49">
        <v>4.5922200000000003E-2</v>
      </c>
      <c r="O3474" s="49">
        <v>-6.6887530000000001E-2</v>
      </c>
      <c r="P3474" s="49">
        <v>-7.8808000000000003E-4</v>
      </c>
      <c r="Q3474" s="49">
        <v>4.5922200000000003E-2</v>
      </c>
      <c r="R3474" s="49">
        <v>9.2632480000000003E-2</v>
      </c>
      <c r="S3474" s="49">
        <v>0.15873192999999999</v>
      </c>
      <c r="T3474" s="49" t="s">
        <v>92</v>
      </c>
    </row>
    <row r="3475" spans="1:20" x14ac:dyDescent="0.25">
      <c r="A3475" s="49" t="str">
        <f t="shared" si="54"/>
        <v>41850Sierra3_3Dually Enrolled</v>
      </c>
      <c r="B3475" s="7">
        <v>41850</v>
      </c>
      <c r="C3475">
        <v>3</v>
      </c>
      <c r="D3475" t="s">
        <v>14</v>
      </c>
      <c r="E3475">
        <v>0.77228943000000005</v>
      </c>
      <c r="F3475">
        <v>0.78515858000000005</v>
      </c>
      <c r="G3475">
        <v>3</v>
      </c>
      <c r="H3475" s="49">
        <v>493.43</v>
      </c>
      <c r="I3475" s="49">
        <v>4800.3689999999997</v>
      </c>
      <c r="J3475">
        <v>73.069609999999997</v>
      </c>
      <c r="M3475">
        <v>4.9509600000000001E-2</v>
      </c>
      <c r="N3475" s="49">
        <v>-1.2869149999999999E-2</v>
      </c>
      <c r="O3475" s="49">
        <v>-7.6241439999999994E-2</v>
      </c>
      <c r="P3475" s="49">
        <v>-3.9109240000000003E-2</v>
      </c>
      <c r="Q3475" s="49">
        <v>-1.2869149999999999E-2</v>
      </c>
      <c r="R3475" s="49">
        <v>1.337094E-2</v>
      </c>
      <c r="S3475" s="49">
        <v>5.0503140000000002E-2</v>
      </c>
      <c r="T3475" s="49" t="s">
        <v>92</v>
      </c>
    </row>
    <row r="3476" spans="1:20" x14ac:dyDescent="0.25">
      <c r="A3476" s="49" t="str">
        <f t="shared" si="54"/>
        <v>41850Sierra3_16Dually Enrolled</v>
      </c>
      <c r="B3476" s="7">
        <v>41850</v>
      </c>
      <c r="C3476">
        <v>16</v>
      </c>
      <c r="D3476" t="s">
        <v>14</v>
      </c>
      <c r="E3476">
        <v>2.5483112999999999</v>
      </c>
      <c r="F3476">
        <v>2.4026711999999999</v>
      </c>
      <c r="G3476">
        <v>3</v>
      </c>
      <c r="H3476" s="49">
        <v>493.43</v>
      </c>
      <c r="I3476" s="49">
        <v>4800.3689999999997</v>
      </c>
      <c r="J3476">
        <v>97.530680000000004</v>
      </c>
      <c r="M3476">
        <v>0.1393769</v>
      </c>
      <c r="N3476" s="49">
        <v>0.14564009999999999</v>
      </c>
      <c r="O3476" s="49">
        <v>-3.2762329999999999E-2</v>
      </c>
      <c r="P3476" s="49">
        <v>7.1770340000000002E-2</v>
      </c>
      <c r="Q3476" s="49">
        <v>0.14564009999999999</v>
      </c>
      <c r="R3476" s="49">
        <v>0.21950986</v>
      </c>
      <c r="S3476" s="49">
        <v>0.32404253</v>
      </c>
      <c r="T3476" s="49" t="s">
        <v>92</v>
      </c>
    </row>
    <row r="3477" spans="1:20" x14ac:dyDescent="0.25">
      <c r="A3477" s="49" t="str">
        <f t="shared" si="54"/>
        <v>41850Sierra3_4Dually Enrolled</v>
      </c>
      <c r="B3477" s="7">
        <v>41850</v>
      </c>
      <c r="C3477">
        <v>4</v>
      </c>
      <c r="D3477" t="s">
        <v>14</v>
      </c>
      <c r="E3477">
        <v>0.68847886999999997</v>
      </c>
      <c r="F3477">
        <v>0.74486567999999997</v>
      </c>
      <c r="G3477">
        <v>3</v>
      </c>
      <c r="H3477" s="49">
        <v>493.43</v>
      </c>
      <c r="I3477" s="49">
        <v>4800.3689999999997</v>
      </c>
      <c r="J3477">
        <v>72.678269999999998</v>
      </c>
      <c r="M3477">
        <v>4.4263799999999999E-2</v>
      </c>
      <c r="N3477" s="49">
        <v>-5.6386810000000002E-2</v>
      </c>
      <c r="O3477" s="49">
        <v>-0.11304446999999999</v>
      </c>
      <c r="P3477" s="49">
        <v>-7.9846619999999993E-2</v>
      </c>
      <c r="Q3477" s="49">
        <v>-5.6386810000000002E-2</v>
      </c>
      <c r="R3477" s="49">
        <v>-3.2926999999999998E-2</v>
      </c>
      <c r="S3477" s="49">
        <v>2.7085E-4</v>
      </c>
      <c r="T3477" s="49" t="s">
        <v>92</v>
      </c>
    </row>
    <row r="3478" spans="1:20" x14ac:dyDescent="0.25">
      <c r="A3478" s="49" t="str">
        <f t="shared" si="54"/>
        <v>41850Sierra3_19Dually Enrolled</v>
      </c>
      <c r="B3478" s="7">
        <v>41850</v>
      </c>
      <c r="C3478">
        <v>19</v>
      </c>
      <c r="D3478" t="s">
        <v>14</v>
      </c>
      <c r="E3478">
        <v>2.8903644000000002</v>
      </c>
      <c r="F3478">
        <v>2.7084429999999999</v>
      </c>
      <c r="G3478">
        <v>3</v>
      </c>
      <c r="H3478" s="49">
        <v>493.43</v>
      </c>
      <c r="I3478" s="49">
        <v>4800.3689999999997</v>
      </c>
      <c r="J3478">
        <v>95.176929999999999</v>
      </c>
      <c r="M3478">
        <v>0.1407109</v>
      </c>
      <c r="N3478" s="49">
        <v>0.18192140000000001</v>
      </c>
      <c r="O3478" s="49">
        <v>1.81145E-3</v>
      </c>
      <c r="P3478" s="49">
        <v>0.10734462</v>
      </c>
      <c r="Q3478" s="49">
        <v>0.18192140000000001</v>
      </c>
      <c r="R3478" s="49">
        <v>0.25649818000000002</v>
      </c>
      <c r="S3478" s="49">
        <v>0.36203134999999997</v>
      </c>
      <c r="T3478" s="49" t="s">
        <v>92</v>
      </c>
    </row>
    <row r="3479" spans="1:20" x14ac:dyDescent="0.25">
      <c r="A3479" s="49" t="str">
        <f t="shared" si="54"/>
        <v>41850Sierra3_13Dually Enrolled</v>
      </c>
      <c r="B3479" s="7">
        <v>41850</v>
      </c>
      <c r="C3479">
        <v>13</v>
      </c>
      <c r="D3479" t="s">
        <v>14</v>
      </c>
      <c r="E3479">
        <v>1.7799526000000001</v>
      </c>
      <c r="F3479">
        <v>1.5477428</v>
      </c>
      <c r="G3479">
        <v>3</v>
      </c>
      <c r="H3479" s="49">
        <v>493.43</v>
      </c>
      <c r="I3479" s="49">
        <v>4800.3689999999997</v>
      </c>
      <c r="J3479">
        <v>93.608540000000005</v>
      </c>
      <c r="M3479">
        <v>0.10454860000000001</v>
      </c>
      <c r="N3479" s="49">
        <v>0.23220979999999999</v>
      </c>
      <c r="O3479" s="49">
        <v>9.8387589999999997E-2</v>
      </c>
      <c r="P3479" s="49">
        <v>0.17679903999999999</v>
      </c>
      <c r="Q3479" s="49">
        <v>0.23220979999999999</v>
      </c>
      <c r="R3479" s="49">
        <v>0.28762056000000003</v>
      </c>
      <c r="S3479" s="49">
        <v>0.36603201000000002</v>
      </c>
      <c r="T3479" s="49" t="s">
        <v>92</v>
      </c>
    </row>
    <row r="3480" spans="1:20" x14ac:dyDescent="0.25">
      <c r="A3480" s="49" t="str">
        <f t="shared" si="54"/>
        <v>41850Sierra3_9Dually Enrolled</v>
      </c>
      <c r="B3480" s="7">
        <v>41850</v>
      </c>
      <c r="C3480">
        <v>9</v>
      </c>
      <c r="D3480" t="s">
        <v>14</v>
      </c>
      <c r="E3480">
        <v>1.0414268</v>
      </c>
      <c r="F3480">
        <v>0.98775904000000003</v>
      </c>
      <c r="G3480">
        <v>3</v>
      </c>
      <c r="H3480" s="49">
        <v>493.43</v>
      </c>
      <c r="I3480" s="49">
        <v>4800.3689999999997</v>
      </c>
      <c r="J3480">
        <v>77.333250000000007</v>
      </c>
      <c r="M3480">
        <v>6.5274399999999996E-2</v>
      </c>
      <c r="N3480" s="49">
        <v>5.3667760000000002E-2</v>
      </c>
      <c r="O3480" s="49">
        <v>-2.9883469999999999E-2</v>
      </c>
      <c r="P3480" s="49">
        <v>1.9072329999999998E-2</v>
      </c>
      <c r="Q3480" s="49">
        <v>5.3667760000000002E-2</v>
      </c>
      <c r="R3480" s="49">
        <v>8.8263190000000005E-2</v>
      </c>
      <c r="S3480" s="49">
        <v>0.13721899000000001</v>
      </c>
      <c r="T3480" s="49" t="s">
        <v>92</v>
      </c>
    </row>
    <row r="3481" spans="1:20" x14ac:dyDescent="0.25">
      <c r="A3481" s="49" t="str">
        <f t="shared" si="54"/>
        <v>41850Sierra3_14Dually Enrolled</v>
      </c>
      <c r="B3481" s="7">
        <v>41850</v>
      </c>
      <c r="C3481">
        <v>14</v>
      </c>
      <c r="D3481" t="s">
        <v>14</v>
      </c>
      <c r="E3481">
        <v>2.0794039</v>
      </c>
      <c r="F3481">
        <v>2.1683615999999999</v>
      </c>
      <c r="G3481">
        <v>3</v>
      </c>
      <c r="H3481" s="49">
        <v>493.43</v>
      </c>
      <c r="I3481" s="49">
        <v>4800.3689999999997</v>
      </c>
      <c r="J3481">
        <v>95.239019999999996</v>
      </c>
      <c r="M3481">
        <v>0.12892029999999999</v>
      </c>
      <c r="N3481" s="49">
        <v>-8.8957700000000001E-2</v>
      </c>
      <c r="O3481" s="49">
        <v>-0.25397567999999998</v>
      </c>
      <c r="P3481" s="49">
        <v>-0.15728545999999999</v>
      </c>
      <c r="Q3481" s="49">
        <v>-8.8957700000000001E-2</v>
      </c>
      <c r="R3481" s="49">
        <v>-2.0629939999999999E-2</v>
      </c>
      <c r="S3481" s="49">
        <v>7.6060279999999994E-2</v>
      </c>
      <c r="T3481" s="49" t="s">
        <v>92</v>
      </c>
    </row>
    <row r="3482" spans="1:20" x14ac:dyDescent="0.25">
      <c r="A3482" s="49" t="str">
        <f t="shared" si="54"/>
        <v>41850Sierra4_19Dually Enrolled</v>
      </c>
      <c r="B3482" s="7">
        <v>41850</v>
      </c>
      <c r="C3482">
        <v>19</v>
      </c>
      <c r="D3482" t="s">
        <v>14</v>
      </c>
      <c r="E3482">
        <v>2.8903644000000002</v>
      </c>
      <c r="F3482">
        <v>2.8588697999999999</v>
      </c>
      <c r="G3482">
        <v>4</v>
      </c>
      <c r="H3482">
        <v>484.36700000000002</v>
      </c>
      <c r="I3482" s="49">
        <v>4800.3689999999997</v>
      </c>
      <c r="J3482">
        <v>95.176929999999999</v>
      </c>
      <c r="M3482">
        <v>0.146564</v>
      </c>
      <c r="N3482" s="49">
        <v>3.1494599999999998E-2</v>
      </c>
      <c r="O3482" s="49">
        <v>-0.15610731999999999</v>
      </c>
      <c r="P3482" s="49">
        <v>-4.6184320000000001E-2</v>
      </c>
      <c r="Q3482" s="49">
        <v>3.1494599999999998E-2</v>
      </c>
      <c r="R3482" s="49">
        <v>0.10917352</v>
      </c>
      <c r="S3482" s="49">
        <v>0.21909651999999999</v>
      </c>
      <c r="T3482" s="49" t="s">
        <v>92</v>
      </c>
    </row>
    <row r="3483" spans="1:20" x14ac:dyDescent="0.25">
      <c r="A3483" s="49" t="str">
        <f t="shared" si="54"/>
        <v>41850Sierra4_15Dually Enrolled</v>
      </c>
      <c r="B3483" s="7">
        <v>41850</v>
      </c>
      <c r="C3483">
        <v>15</v>
      </c>
      <c r="D3483" t="s">
        <v>14</v>
      </c>
      <c r="E3483">
        <v>2.3209031000000002</v>
      </c>
      <c r="F3483">
        <v>2.3998591</v>
      </c>
      <c r="G3483">
        <v>4</v>
      </c>
      <c r="H3483">
        <v>484.36700000000002</v>
      </c>
      <c r="I3483" s="49">
        <v>4800.3689999999997</v>
      </c>
      <c r="J3483">
        <v>96.330460000000002</v>
      </c>
      <c r="M3483">
        <v>0.13789670000000001</v>
      </c>
      <c r="N3483" s="49">
        <v>-7.8955999999999998E-2</v>
      </c>
      <c r="O3483" s="49">
        <v>-0.25546377999999997</v>
      </c>
      <c r="P3483" s="49">
        <v>-0.15204124999999999</v>
      </c>
      <c r="Q3483" s="49">
        <v>-7.8955999999999998E-2</v>
      </c>
      <c r="R3483" s="49">
        <v>-5.8707500000000001E-3</v>
      </c>
      <c r="S3483" s="49">
        <v>9.7551780000000005E-2</v>
      </c>
      <c r="T3483" s="49" t="s">
        <v>92</v>
      </c>
    </row>
    <row r="3484" spans="1:20" x14ac:dyDescent="0.25">
      <c r="A3484" s="49" t="str">
        <f t="shared" si="54"/>
        <v>41850Sierra4_4Dually Enrolled</v>
      </c>
      <c r="B3484" s="7">
        <v>41850</v>
      </c>
      <c r="C3484">
        <v>4</v>
      </c>
      <c r="D3484" t="s">
        <v>14</v>
      </c>
      <c r="E3484">
        <v>0.68847886999999997</v>
      </c>
      <c r="F3484">
        <v>0.76936057000000002</v>
      </c>
      <c r="G3484">
        <v>4</v>
      </c>
      <c r="H3484">
        <v>484.36700000000002</v>
      </c>
      <c r="I3484" s="49">
        <v>4800.3689999999997</v>
      </c>
      <c r="J3484">
        <v>72.678269999999998</v>
      </c>
      <c r="M3484">
        <v>4.6174E-2</v>
      </c>
      <c r="N3484" s="49">
        <v>-8.0881700000000001E-2</v>
      </c>
      <c r="O3484" s="49">
        <v>-0.13998442</v>
      </c>
      <c r="P3484" s="49">
        <v>-0.10535392</v>
      </c>
      <c r="Q3484" s="49">
        <v>-8.0881700000000001E-2</v>
      </c>
      <c r="R3484" s="49">
        <v>-5.6409479999999998E-2</v>
      </c>
      <c r="S3484" s="49">
        <v>-2.177898E-2</v>
      </c>
      <c r="T3484" s="49" t="s">
        <v>92</v>
      </c>
    </row>
    <row r="3485" spans="1:20" x14ac:dyDescent="0.25">
      <c r="A3485" s="49" t="str">
        <f t="shared" si="54"/>
        <v>41850Sierra4_6Dually Enrolled</v>
      </c>
      <c r="B3485" s="7">
        <v>41850</v>
      </c>
      <c r="C3485">
        <v>6</v>
      </c>
      <c r="D3485" t="s">
        <v>14</v>
      </c>
      <c r="E3485">
        <v>0.74470411999999997</v>
      </c>
      <c r="F3485">
        <v>0.74791543999999999</v>
      </c>
      <c r="G3485">
        <v>4</v>
      </c>
      <c r="H3485">
        <v>484.36700000000002</v>
      </c>
      <c r="I3485" s="49">
        <v>4800.3689999999997</v>
      </c>
      <c r="J3485">
        <v>69.208709999999996</v>
      </c>
      <c r="M3485">
        <v>4.6443900000000003E-2</v>
      </c>
      <c r="N3485" s="49">
        <v>-3.2113200000000001E-3</v>
      </c>
      <c r="O3485" s="49">
        <v>-6.2659510000000002E-2</v>
      </c>
      <c r="P3485" s="49">
        <v>-2.7826589999999998E-2</v>
      </c>
      <c r="Q3485" s="49">
        <v>-3.2113200000000001E-3</v>
      </c>
      <c r="R3485" s="49">
        <v>2.1403950000000001E-2</v>
      </c>
      <c r="S3485" s="49">
        <v>5.6236870000000001E-2</v>
      </c>
      <c r="T3485" s="49" t="s">
        <v>92</v>
      </c>
    </row>
    <row r="3486" spans="1:20" x14ac:dyDescent="0.25">
      <c r="A3486" s="49" t="str">
        <f t="shared" si="54"/>
        <v>41850Sierra4_8Dually Enrolled</v>
      </c>
      <c r="B3486" s="7">
        <v>41850</v>
      </c>
      <c r="C3486">
        <v>8</v>
      </c>
      <c r="D3486" t="s">
        <v>14</v>
      </c>
      <c r="E3486">
        <v>0.98657371000000005</v>
      </c>
      <c r="F3486">
        <v>0.97707648000000002</v>
      </c>
      <c r="G3486">
        <v>4</v>
      </c>
      <c r="H3486">
        <v>484.36700000000002</v>
      </c>
      <c r="I3486" s="49">
        <v>4800.3689999999997</v>
      </c>
      <c r="J3486">
        <v>71.301839999999999</v>
      </c>
      <c r="M3486">
        <v>6.1905599999999998E-2</v>
      </c>
      <c r="N3486" s="49">
        <v>9.4972300000000006E-3</v>
      </c>
      <c r="O3486" s="49">
        <v>-6.9741940000000002E-2</v>
      </c>
      <c r="P3486" s="49">
        <v>-2.3312739999999998E-2</v>
      </c>
      <c r="Q3486" s="49">
        <v>9.4972300000000006E-3</v>
      </c>
      <c r="R3486" s="49">
        <v>4.2307200000000003E-2</v>
      </c>
      <c r="S3486" s="49">
        <v>8.8736399999999993E-2</v>
      </c>
      <c r="T3486" s="49" t="s">
        <v>92</v>
      </c>
    </row>
    <row r="3487" spans="1:20" x14ac:dyDescent="0.25">
      <c r="A3487" s="49" t="str">
        <f t="shared" si="54"/>
        <v>41850Sierra4_2Dually Enrolled</v>
      </c>
      <c r="B3487" s="7">
        <v>41850</v>
      </c>
      <c r="C3487">
        <v>2</v>
      </c>
      <c r="D3487" t="s">
        <v>14</v>
      </c>
      <c r="E3487">
        <v>0.86787758000000004</v>
      </c>
      <c r="F3487">
        <v>0.90974323000000001</v>
      </c>
      <c r="G3487">
        <v>4</v>
      </c>
      <c r="H3487">
        <v>484.36700000000002</v>
      </c>
      <c r="I3487" s="49">
        <v>4800.3689999999997</v>
      </c>
      <c r="J3487">
        <v>71.869870000000006</v>
      </c>
      <c r="M3487">
        <v>6.18446E-2</v>
      </c>
      <c r="N3487" s="49">
        <v>-4.1865649999999997E-2</v>
      </c>
      <c r="O3487" s="49">
        <v>-0.12102673999999999</v>
      </c>
      <c r="P3487" s="49">
        <v>-7.4643290000000001E-2</v>
      </c>
      <c r="Q3487" s="49">
        <v>-4.1865649999999997E-2</v>
      </c>
      <c r="R3487" s="49">
        <v>-9.0880100000000005E-3</v>
      </c>
      <c r="S3487" s="49">
        <v>3.7295439999999999E-2</v>
      </c>
      <c r="T3487" s="49" t="s">
        <v>92</v>
      </c>
    </row>
    <row r="3488" spans="1:20" x14ac:dyDescent="0.25">
      <c r="A3488" s="49" t="str">
        <f t="shared" si="54"/>
        <v>41850Sierra4_21Dually Enrolled</v>
      </c>
      <c r="B3488" s="7">
        <v>41850</v>
      </c>
      <c r="C3488">
        <v>21</v>
      </c>
      <c r="D3488" t="s">
        <v>14</v>
      </c>
      <c r="E3488">
        <v>2.6180710999999999</v>
      </c>
      <c r="F3488">
        <v>2.5776431999999998</v>
      </c>
      <c r="G3488">
        <v>4</v>
      </c>
      <c r="H3488">
        <v>484.36700000000002</v>
      </c>
      <c r="I3488" s="49">
        <v>4800.3689999999997</v>
      </c>
      <c r="J3488">
        <v>86.747029999999995</v>
      </c>
      <c r="M3488">
        <v>0.13154179999999999</v>
      </c>
      <c r="N3488" s="49">
        <v>4.0427900000000003E-2</v>
      </c>
      <c r="O3488" s="49">
        <v>-0.12794559999999999</v>
      </c>
      <c r="P3488" s="49">
        <v>-2.9289249999999999E-2</v>
      </c>
      <c r="Q3488" s="49">
        <v>4.0427900000000003E-2</v>
      </c>
      <c r="R3488" s="49">
        <v>0.11014504999999999</v>
      </c>
      <c r="S3488" s="49">
        <v>0.2088014</v>
      </c>
      <c r="T3488" s="49" t="s">
        <v>92</v>
      </c>
    </row>
    <row r="3489" spans="1:20" x14ac:dyDescent="0.25">
      <c r="A3489" s="49" t="str">
        <f t="shared" si="54"/>
        <v>41850Sierra4_10Dually Enrolled</v>
      </c>
      <c r="B3489" s="7">
        <v>41850</v>
      </c>
      <c r="C3489">
        <v>10</v>
      </c>
      <c r="D3489" t="s">
        <v>14</v>
      </c>
      <c r="E3489">
        <v>1.1266402</v>
      </c>
      <c r="F3489">
        <v>1.1648769999999999</v>
      </c>
      <c r="G3489">
        <v>4</v>
      </c>
      <c r="H3489" s="49">
        <v>484.36700000000002</v>
      </c>
      <c r="I3489" s="49">
        <v>4800.3689999999997</v>
      </c>
      <c r="J3489">
        <v>81.732479999999995</v>
      </c>
      <c r="M3489">
        <v>7.7680600000000002E-2</v>
      </c>
      <c r="N3489" s="49">
        <v>-3.8236800000000001E-2</v>
      </c>
      <c r="O3489" s="49">
        <v>-0.13766797</v>
      </c>
      <c r="P3489" s="49">
        <v>-7.9407519999999995E-2</v>
      </c>
      <c r="Q3489" s="49">
        <v>-3.8236800000000001E-2</v>
      </c>
      <c r="R3489" s="49">
        <v>2.93392E-3</v>
      </c>
      <c r="S3489" s="49">
        <v>6.1194369999999998E-2</v>
      </c>
      <c r="T3489" s="49" t="s">
        <v>92</v>
      </c>
    </row>
    <row r="3490" spans="1:20" x14ac:dyDescent="0.25">
      <c r="A3490" s="49" t="str">
        <f t="shared" si="54"/>
        <v>41850Sierra4_13Dually Enrolled</v>
      </c>
      <c r="B3490" s="7">
        <v>41850</v>
      </c>
      <c r="C3490">
        <v>13</v>
      </c>
      <c r="D3490" t="s">
        <v>14</v>
      </c>
      <c r="E3490">
        <v>1.7799526000000001</v>
      </c>
      <c r="F3490">
        <v>1.8530340000000001</v>
      </c>
      <c r="G3490">
        <v>4</v>
      </c>
      <c r="H3490" s="49">
        <v>484.36700000000002</v>
      </c>
      <c r="I3490" s="49">
        <v>4800.3689999999997</v>
      </c>
      <c r="J3490">
        <v>93.608540000000005</v>
      </c>
      <c r="M3490">
        <v>0.1143526</v>
      </c>
      <c r="N3490" s="49">
        <v>-7.3081400000000005E-2</v>
      </c>
      <c r="O3490" s="49">
        <v>-0.21945273000000001</v>
      </c>
      <c r="P3490" s="49">
        <v>-0.13368827999999999</v>
      </c>
      <c r="Q3490" s="49">
        <v>-7.3081400000000005E-2</v>
      </c>
      <c r="R3490" s="49">
        <v>-1.2474519999999999E-2</v>
      </c>
      <c r="S3490" s="49">
        <v>7.3289930000000003E-2</v>
      </c>
      <c r="T3490" s="49" t="s">
        <v>92</v>
      </c>
    </row>
    <row r="3491" spans="1:20" x14ac:dyDescent="0.25">
      <c r="A3491" s="49" t="str">
        <f t="shared" si="54"/>
        <v>41850Sierra4_20Dually Enrolled</v>
      </c>
      <c r="B3491" s="7">
        <v>41850</v>
      </c>
      <c r="C3491">
        <v>20</v>
      </c>
      <c r="D3491" t="s">
        <v>14</v>
      </c>
      <c r="E3491">
        <v>2.8056515000000002</v>
      </c>
      <c r="F3491">
        <v>2.7972619999999999</v>
      </c>
      <c r="G3491">
        <v>4</v>
      </c>
      <c r="H3491" s="49">
        <v>484.36700000000002</v>
      </c>
      <c r="I3491" s="49">
        <v>4800.3689999999997</v>
      </c>
      <c r="J3491">
        <v>91.592650000000006</v>
      </c>
      <c r="M3491">
        <v>0.1406009</v>
      </c>
      <c r="N3491" s="49">
        <v>8.3894999999999994E-3</v>
      </c>
      <c r="O3491" s="49">
        <v>-0.17157965</v>
      </c>
      <c r="P3491" s="49">
        <v>-6.6128980000000004E-2</v>
      </c>
      <c r="Q3491" s="49">
        <v>8.3894999999999994E-3</v>
      </c>
      <c r="R3491" s="49">
        <v>8.2907980000000006E-2</v>
      </c>
      <c r="S3491" s="49">
        <v>0.18835864999999999</v>
      </c>
      <c r="T3491" s="49" t="s">
        <v>92</v>
      </c>
    </row>
    <row r="3492" spans="1:20" x14ac:dyDescent="0.25">
      <c r="A3492" s="49" t="str">
        <f t="shared" si="54"/>
        <v>41850Sierra4_3Dually Enrolled</v>
      </c>
      <c r="B3492" s="7">
        <v>41850</v>
      </c>
      <c r="C3492">
        <v>3</v>
      </c>
      <c r="D3492" t="s">
        <v>14</v>
      </c>
      <c r="E3492">
        <v>0.77228943000000005</v>
      </c>
      <c r="F3492">
        <v>0.81092445999999996</v>
      </c>
      <c r="G3492">
        <v>4</v>
      </c>
      <c r="H3492" s="49">
        <v>484.36700000000002</v>
      </c>
      <c r="I3492" s="49">
        <v>4800.3689999999997</v>
      </c>
      <c r="J3492">
        <v>73.069609999999997</v>
      </c>
      <c r="M3492">
        <v>5.1557899999999997E-2</v>
      </c>
      <c r="N3492" s="49">
        <v>-3.8635030000000001E-2</v>
      </c>
      <c r="O3492" s="49">
        <v>-0.10462914</v>
      </c>
      <c r="P3492" s="49">
        <v>-6.596072E-2</v>
      </c>
      <c r="Q3492" s="49">
        <v>-3.8635030000000001E-2</v>
      </c>
      <c r="R3492" s="49">
        <v>-1.1309339999999999E-2</v>
      </c>
      <c r="S3492" s="49">
        <v>2.7359080000000001E-2</v>
      </c>
      <c r="T3492" s="49" t="s">
        <v>92</v>
      </c>
    </row>
    <row r="3493" spans="1:20" x14ac:dyDescent="0.25">
      <c r="A3493" s="49" t="str">
        <f t="shared" si="54"/>
        <v>41850Sierra4_5Dually Enrolled</v>
      </c>
      <c r="B3493" s="7">
        <v>41850</v>
      </c>
      <c r="C3493">
        <v>5</v>
      </c>
      <c r="D3493" t="s">
        <v>14</v>
      </c>
      <c r="E3493">
        <v>0.69461804000000005</v>
      </c>
      <c r="F3493">
        <v>0.73754631999999998</v>
      </c>
      <c r="G3493">
        <v>4</v>
      </c>
      <c r="H3493" s="49">
        <v>484.36700000000002</v>
      </c>
      <c r="I3493" s="49">
        <v>4800.3689999999997</v>
      </c>
      <c r="J3493">
        <v>71.609020000000001</v>
      </c>
      <c r="M3493">
        <v>4.5311700000000003E-2</v>
      </c>
      <c r="N3493" s="49">
        <v>-4.2928279999999999E-2</v>
      </c>
      <c r="O3493" s="49">
        <v>-0.10092726</v>
      </c>
      <c r="P3493" s="49">
        <v>-6.694348E-2</v>
      </c>
      <c r="Q3493" s="49">
        <v>-4.2928279999999999E-2</v>
      </c>
      <c r="R3493" s="49">
        <v>-1.8913079999999999E-2</v>
      </c>
      <c r="S3493" s="49">
        <v>1.5070699999999999E-2</v>
      </c>
      <c r="T3493" s="49" t="s">
        <v>92</v>
      </c>
    </row>
    <row r="3494" spans="1:20" x14ac:dyDescent="0.25">
      <c r="A3494" s="49" t="str">
        <f t="shared" si="54"/>
        <v>41850Sierra4_9Dually Enrolled</v>
      </c>
      <c r="B3494" s="7">
        <v>41850</v>
      </c>
      <c r="C3494">
        <v>9</v>
      </c>
      <c r="D3494" t="s">
        <v>14</v>
      </c>
      <c r="E3494">
        <v>1.0414268</v>
      </c>
      <c r="F3494">
        <v>1.0487359000000001</v>
      </c>
      <c r="G3494">
        <v>4</v>
      </c>
      <c r="H3494" s="49">
        <v>484.36700000000002</v>
      </c>
      <c r="I3494" s="49">
        <v>4800.3689999999997</v>
      </c>
      <c r="J3494">
        <v>77.333250000000007</v>
      </c>
      <c r="M3494">
        <v>6.9813E-2</v>
      </c>
      <c r="N3494" s="49">
        <v>-7.3090999999999998E-3</v>
      </c>
      <c r="O3494" s="49">
        <v>-9.6669740000000004E-2</v>
      </c>
      <c r="P3494" s="49">
        <v>-4.430999E-2</v>
      </c>
      <c r="Q3494" s="49">
        <v>-7.3090999999999998E-3</v>
      </c>
      <c r="R3494" s="49">
        <v>2.9691789999999999E-2</v>
      </c>
      <c r="S3494" s="49">
        <v>8.2051540000000006E-2</v>
      </c>
      <c r="T3494" s="49" t="s">
        <v>92</v>
      </c>
    </row>
    <row r="3495" spans="1:20" x14ac:dyDescent="0.25">
      <c r="A3495" s="49" t="str">
        <f t="shared" si="54"/>
        <v>41850Sierra4_1Dually Enrolled</v>
      </c>
      <c r="B3495" s="7">
        <v>41850</v>
      </c>
      <c r="C3495">
        <v>1</v>
      </c>
      <c r="D3495" t="s">
        <v>14</v>
      </c>
      <c r="E3495">
        <v>1.0173809</v>
      </c>
      <c r="F3495">
        <v>1.0807317999999999</v>
      </c>
      <c r="G3495">
        <v>4</v>
      </c>
      <c r="H3495" s="49">
        <v>484.36700000000002</v>
      </c>
      <c r="I3495" s="49">
        <v>4800.3689999999997</v>
      </c>
      <c r="J3495">
        <v>73.978290000000001</v>
      </c>
      <c r="M3495">
        <v>7.0527199999999998E-2</v>
      </c>
      <c r="N3495" s="49">
        <v>-6.3350900000000002E-2</v>
      </c>
      <c r="O3495" s="49">
        <v>-0.15362571999999999</v>
      </c>
      <c r="P3495" s="49">
        <v>-0.10073032</v>
      </c>
      <c r="Q3495" s="49">
        <v>-6.3350900000000002E-2</v>
      </c>
      <c r="R3495" s="49">
        <v>-2.5971480000000002E-2</v>
      </c>
      <c r="S3495" s="49">
        <v>2.692392E-2</v>
      </c>
      <c r="T3495" s="49" t="s">
        <v>92</v>
      </c>
    </row>
    <row r="3496" spans="1:20" x14ac:dyDescent="0.25">
      <c r="A3496" s="49" t="str">
        <f t="shared" si="54"/>
        <v>41850Sierra4_18Dually Enrolled</v>
      </c>
      <c r="B3496" s="7">
        <v>41850</v>
      </c>
      <c r="C3496">
        <v>18</v>
      </c>
      <c r="D3496" t="s">
        <v>14</v>
      </c>
      <c r="E3496">
        <v>2.8598789</v>
      </c>
      <c r="F3496">
        <v>2.9644373000000002</v>
      </c>
      <c r="G3496">
        <v>4</v>
      </c>
      <c r="H3496" s="49">
        <v>484.36700000000002</v>
      </c>
      <c r="I3496" s="49">
        <v>4800.3689999999997</v>
      </c>
      <c r="J3496">
        <v>97.923000000000002</v>
      </c>
      <c r="M3496">
        <v>0.14641190000000001</v>
      </c>
      <c r="N3496" s="49">
        <v>-0.1045584</v>
      </c>
      <c r="O3496" s="49">
        <v>-0.29196562999999998</v>
      </c>
      <c r="P3496" s="49">
        <v>-0.18215671</v>
      </c>
      <c r="Q3496" s="49">
        <v>-0.1045584</v>
      </c>
      <c r="R3496" s="49">
        <v>-2.6960089999999999E-2</v>
      </c>
      <c r="S3496" s="49">
        <v>8.2848829999999998E-2</v>
      </c>
      <c r="T3496" s="49" t="s">
        <v>92</v>
      </c>
    </row>
    <row r="3497" spans="1:20" x14ac:dyDescent="0.25">
      <c r="A3497" s="49" t="str">
        <f t="shared" si="54"/>
        <v>41850Sierra4_11Dually Enrolled</v>
      </c>
      <c r="B3497" s="7">
        <v>41850</v>
      </c>
      <c r="C3497">
        <v>11</v>
      </c>
      <c r="D3497" t="s">
        <v>14</v>
      </c>
      <c r="E3497">
        <v>1.2662214000000001</v>
      </c>
      <c r="F3497">
        <v>1.3204013999999999</v>
      </c>
      <c r="G3497">
        <v>4</v>
      </c>
      <c r="H3497" s="49">
        <v>484.36700000000002</v>
      </c>
      <c r="I3497" s="49">
        <v>4800.3689999999997</v>
      </c>
      <c r="J3497">
        <v>87.063059999999993</v>
      </c>
      <c r="M3497">
        <v>8.6464799999999994E-2</v>
      </c>
      <c r="N3497" s="49">
        <v>-5.4179999999999999E-2</v>
      </c>
      <c r="O3497" s="49">
        <v>-0.16485494000000001</v>
      </c>
      <c r="P3497" s="49">
        <v>-0.10000634</v>
      </c>
      <c r="Q3497" s="49">
        <v>-5.4179999999999999E-2</v>
      </c>
      <c r="R3497" s="49">
        <v>-8.3536600000000006E-3</v>
      </c>
      <c r="S3497" s="49">
        <v>5.649494E-2</v>
      </c>
      <c r="T3497" s="49" t="s">
        <v>92</v>
      </c>
    </row>
    <row r="3498" spans="1:20" x14ac:dyDescent="0.25">
      <c r="A3498" s="49" t="str">
        <f t="shared" si="54"/>
        <v>41850Sierra4_22Dually Enrolled</v>
      </c>
      <c r="B3498" s="7">
        <v>41850</v>
      </c>
      <c r="C3498">
        <v>22</v>
      </c>
      <c r="D3498" t="s">
        <v>14</v>
      </c>
      <c r="E3498">
        <v>2.4143077000000002</v>
      </c>
      <c r="F3498">
        <v>2.3387574999999998</v>
      </c>
      <c r="G3498">
        <v>4</v>
      </c>
      <c r="H3498" s="49">
        <v>484.36700000000002</v>
      </c>
      <c r="I3498" s="49">
        <v>4800.3689999999997</v>
      </c>
      <c r="J3498">
        <v>83.50909</v>
      </c>
      <c r="M3498">
        <v>0.12529580000000001</v>
      </c>
      <c r="N3498" s="49">
        <v>7.5550199999999998E-2</v>
      </c>
      <c r="O3498" s="49">
        <v>-8.4828420000000002E-2</v>
      </c>
      <c r="P3498" s="49">
        <v>9.1434299999999993E-3</v>
      </c>
      <c r="Q3498" s="49">
        <v>7.5550199999999998E-2</v>
      </c>
      <c r="R3498" s="49">
        <v>0.14195696999999999</v>
      </c>
      <c r="S3498" s="49">
        <v>0.23592882000000001</v>
      </c>
      <c r="T3498" s="49" t="s">
        <v>92</v>
      </c>
    </row>
    <row r="3499" spans="1:20" x14ac:dyDescent="0.25">
      <c r="A3499" s="49" t="str">
        <f t="shared" si="54"/>
        <v>41850Sierra4_23Dually Enrolled</v>
      </c>
      <c r="B3499" s="7">
        <v>41850</v>
      </c>
      <c r="C3499">
        <v>23</v>
      </c>
      <c r="D3499" t="s">
        <v>14</v>
      </c>
      <c r="E3499">
        <v>1.9092954</v>
      </c>
      <c r="F3499">
        <v>1.9356024000000001</v>
      </c>
      <c r="G3499">
        <v>4</v>
      </c>
      <c r="H3499" s="49">
        <v>484.36700000000002</v>
      </c>
      <c r="I3499" s="49">
        <v>4800.3689999999997</v>
      </c>
      <c r="J3499">
        <v>79.255759999999995</v>
      </c>
      <c r="M3499">
        <v>0.115285</v>
      </c>
      <c r="N3499" s="49">
        <v>-2.6307000000000001E-2</v>
      </c>
      <c r="O3499" s="49">
        <v>-0.17387179999999999</v>
      </c>
      <c r="P3499" s="49">
        <v>-8.7408050000000001E-2</v>
      </c>
      <c r="Q3499" s="49">
        <v>-2.6307000000000001E-2</v>
      </c>
      <c r="R3499" s="49">
        <v>3.479405E-2</v>
      </c>
      <c r="S3499" s="49">
        <v>0.1212578</v>
      </c>
      <c r="T3499" s="49" t="s">
        <v>92</v>
      </c>
    </row>
    <row r="3500" spans="1:20" x14ac:dyDescent="0.25">
      <c r="A3500" s="49" t="str">
        <f t="shared" si="54"/>
        <v>41850Sierra4_12Dually Enrolled</v>
      </c>
      <c r="B3500" s="7">
        <v>41850</v>
      </c>
      <c r="C3500">
        <v>12</v>
      </c>
      <c r="D3500" t="s">
        <v>14</v>
      </c>
      <c r="E3500">
        <v>1.4876023</v>
      </c>
      <c r="F3500">
        <v>1.6466225999999999</v>
      </c>
      <c r="G3500">
        <v>4</v>
      </c>
      <c r="H3500" s="49">
        <v>484.36700000000002</v>
      </c>
      <c r="I3500" s="49">
        <v>4800.3689999999997</v>
      </c>
      <c r="J3500">
        <v>90.685779999999994</v>
      </c>
      <c r="M3500">
        <v>0.1050734</v>
      </c>
      <c r="N3500" s="49">
        <v>-0.1590203</v>
      </c>
      <c r="O3500" s="49">
        <v>-0.29351424999999998</v>
      </c>
      <c r="P3500" s="49">
        <v>-0.21470919999999999</v>
      </c>
      <c r="Q3500" s="49">
        <v>-0.1590203</v>
      </c>
      <c r="R3500" s="49">
        <v>-0.1033314</v>
      </c>
      <c r="S3500" s="49">
        <v>-2.4526349999999999E-2</v>
      </c>
      <c r="T3500" s="49" t="s">
        <v>92</v>
      </c>
    </row>
    <row r="3501" spans="1:20" x14ac:dyDescent="0.25">
      <c r="A3501" s="49" t="str">
        <f t="shared" si="54"/>
        <v>41850Sierra4_7Dually Enrolled</v>
      </c>
      <c r="B3501" s="7">
        <v>41850</v>
      </c>
      <c r="C3501">
        <v>7</v>
      </c>
      <c r="D3501" t="s">
        <v>14</v>
      </c>
      <c r="E3501">
        <v>0.85864536000000002</v>
      </c>
      <c r="F3501">
        <v>0.88725582000000003</v>
      </c>
      <c r="G3501">
        <v>4</v>
      </c>
      <c r="H3501" s="49">
        <v>484.36700000000002</v>
      </c>
      <c r="I3501" s="49">
        <v>4800.3689999999997</v>
      </c>
      <c r="J3501">
        <v>68.154499999999999</v>
      </c>
      <c r="M3501">
        <v>5.3290499999999998E-2</v>
      </c>
      <c r="N3501" s="49">
        <v>-2.8610460000000001E-2</v>
      </c>
      <c r="O3501" s="49">
        <v>-9.68223E-2</v>
      </c>
      <c r="P3501" s="49">
        <v>-5.6854429999999997E-2</v>
      </c>
      <c r="Q3501" s="49">
        <v>-2.8610460000000001E-2</v>
      </c>
      <c r="R3501" s="49">
        <v>-3.6650000000000002E-4</v>
      </c>
      <c r="S3501" s="49">
        <v>3.9601379999999999E-2</v>
      </c>
      <c r="T3501" s="49" t="s">
        <v>92</v>
      </c>
    </row>
    <row r="3502" spans="1:20" x14ac:dyDescent="0.25">
      <c r="A3502" s="49" t="str">
        <f t="shared" si="54"/>
        <v>41850Sierra4_16Dually Enrolled</v>
      </c>
      <c r="B3502" s="7">
        <v>41850</v>
      </c>
      <c r="C3502">
        <v>16</v>
      </c>
      <c r="D3502" t="s">
        <v>14</v>
      </c>
      <c r="E3502">
        <v>2.5483112999999999</v>
      </c>
      <c r="F3502">
        <v>2.6258051999999998</v>
      </c>
      <c r="G3502">
        <v>4</v>
      </c>
      <c r="H3502" s="49">
        <v>484.36700000000002</v>
      </c>
      <c r="I3502" s="49">
        <v>4800.3689999999997</v>
      </c>
      <c r="J3502">
        <v>97.530680000000004</v>
      </c>
      <c r="M3502">
        <v>0.14530589999999999</v>
      </c>
      <c r="N3502" s="49">
        <v>-7.7493900000000004E-2</v>
      </c>
      <c r="O3502" s="49">
        <v>-0.26348545000000001</v>
      </c>
      <c r="P3502" s="49">
        <v>-0.15450602999999999</v>
      </c>
      <c r="Q3502" s="49">
        <v>-7.7493900000000004E-2</v>
      </c>
      <c r="R3502" s="49">
        <v>-4.8177000000000002E-4</v>
      </c>
      <c r="S3502" s="49">
        <v>0.10849765</v>
      </c>
      <c r="T3502" s="49" t="s">
        <v>92</v>
      </c>
    </row>
    <row r="3503" spans="1:20" x14ac:dyDescent="0.25">
      <c r="A3503" s="49" t="str">
        <f t="shared" si="54"/>
        <v>41850Sierra4_14Dually Enrolled</v>
      </c>
      <c r="B3503" s="7">
        <v>41850</v>
      </c>
      <c r="C3503">
        <v>14</v>
      </c>
      <c r="D3503" t="s">
        <v>14</v>
      </c>
      <c r="E3503">
        <v>2.0794039</v>
      </c>
      <c r="F3503">
        <v>1.8705696000000001</v>
      </c>
      <c r="G3503">
        <v>4</v>
      </c>
      <c r="H3503" s="49">
        <v>484.36700000000002</v>
      </c>
      <c r="I3503" s="49">
        <v>4800.3689999999997</v>
      </c>
      <c r="J3503">
        <v>95.239019999999996</v>
      </c>
      <c r="M3503">
        <v>0.1182969</v>
      </c>
      <c r="N3503" s="49">
        <v>0.2088343</v>
      </c>
      <c r="O3503" s="49">
        <v>5.7414270000000003E-2</v>
      </c>
      <c r="P3503" s="49">
        <v>0.14613693999999999</v>
      </c>
      <c r="Q3503" s="49">
        <v>0.2088343</v>
      </c>
      <c r="R3503" s="49">
        <v>0.27153166000000001</v>
      </c>
      <c r="S3503" s="49">
        <v>0.36025433000000001</v>
      </c>
      <c r="T3503" s="49" t="s">
        <v>92</v>
      </c>
    </row>
    <row r="3504" spans="1:20" x14ac:dyDescent="0.25">
      <c r="A3504" s="49" t="str">
        <f t="shared" si="54"/>
        <v>41850Sierra4_24Dually Enrolled</v>
      </c>
      <c r="B3504" s="7">
        <v>41850</v>
      </c>
      <c r="C3504">
        <v>24</v>
      </c>
      <c r="D3504" t="s">
        <v>14</v>
      </c>
      <c r="E3504">
        <v>1.3625023000000001</v>
      </c>
      <c r="F3504">
        <v>1.4639770000000001</v>
      </c>
      <c r="G3504">
        <v>4</v>
      </c>
      <c r="H3504" s="49">
        <v>484.36700000000002</v>
      </c>
      <c r="I3504" s="49">
        <v>4800.3689999999997</v>
      </c>
      <c r="J3504">
        <v>76.362960000000001</v>
      </c>
      <c r="M3504">
        <v>9.4018900000000002E-2</v>
      </c>
      <c r="N3504" s="49">
        <v>-0.1014747</v>
      </c>
      <c r="O3504" s="49">
        <v>-0.22181888999999999</v>
      </c>
      <c r="P3504" s="49">
        <v>-0.15130472</v>
      </c>
      <c r="Q3504" s="49">
        <v>-0.1014747</v>
      </c>
      <c r="R3504" s="49">
        <v>-5.1644679999999998E-2</v>
      </c>
      <c r="S3504" s="49">
        <v>1.8869489999999999E-2</v>
      </c>
      <c r="T3504" s="49" t="s">
        <v>92</v>
      </c>
    </row>
    <row r="3505" spans="1:20" x14ac:dyDescent="0.25">
      <c r="A3505" s="49" t="str">
        <f t="shared" si="54"/>
        <v>41850Sierra4_17Dually Enrolled</v>
      </c>
      <c r="B3505" s="7">
        <v>41850</v>
      </c>
      <c r="C3505">
        <v>17</v>
      </c>
      <c r="D3505" t="s">
        <v>14</v>
      </c>
      <c r="E3505">
        <v>2.7800820000000002</v>
      </c>
      <c r="F3505">
        <v>2.9240083000000001</v>
      </c>
      <c r="G3505">
        <v>4</v>
      </c>
      <c r="H3505" s="49">
        <v>484.36700000000002</v>
      </c>
      <c r="I3505" s="49">
        <v>4800.3689999999997</v>
      </c>
      <c r="J3505">
        <v>98.284499999999994</v>
      </c>
      <c r="M3505">
        <v>0.1501017</v>
      </c>
      <c r="N3505" s="49">
        <v>-0.14392630000000001</v>
      </c>
      <c r="O3505" s="49">
        <v>-0.33605647999999999</v>
      </c>
      <c r="P3505" s="49">
        <v>-0.22348019999999999</v>
      </c>
      <c r="Q3505" s="49">
        <v>-0.14392630000000001</v>
      </c>
      <c r="R3505" s="49">
        <v>-6.4372399999999996E-2</v>
      </c>
      <c r="S3505" s="49">
        <v>4.8203879999999998E-2</v>
      </c>
      <c r="T3505" s="49" t="s">
        <v>92</v>
      </c>
    </row>
    <row r="3506" spans="1:20" x14ac:dyDescent="0.25">
      <c r="A3506" s="49" t="str">
        <f t="shared" si="54"/>
        <v>41850Sierra5_7Dually Enrolled</v>
      </c>
      <c r="B3506" s="7">
        <v>41850</v>
      </c>
      <c r="C3506">
        <v>7</v>
      </c>
      <c r="D3506" t="s">
        <v>14</v>
      </c>
      <c r="E3506">
        <v>0.85864536000000002</v>
      </c>
      <c r="F3506">
        <v>0.84244516000000003</v>
      </c>
      <c r="G3506">
        <v>5</v>
      </c>
      <c r="H3506" s="49">
        <v>428.98200000000003</v>
      </c>
      <c r="I3506" s="49">
        <v>4800.3689999999997</v>
      </c>
      <c r="J3506">
        <v>68.154499999999999</v>
      </c>
      <c r="M3506">
        <v>5.28145E-2</v>
      </c>
      <c r="N3506" s="49">
        <v>1.6200200000000001E-2</v>
      </c>
      <c r="O3506" s="49">
        <v>-5.1402360000000001E-2</v>
      </c>
      <c r="P3506" s="49">
        <v>-1.179149E-2</v>
      </c>
      <c r="Q3506" s="49">
        <v>1.6200200000000001E-2</v>
      </c>
      <c r="R3506" s="49">
        <v>4.4191889999999998E-2</v>
      </c>
      <c r="S3506" s="49">
        <v>8.3802760000000004E-2</v>
      </c>
      <c r="T3506" s="49" t="s">
        <v>92</v>
      </c>
    </row>
    <row r="3507" spans="1:20" x14ac:dyDescent="0.25">
      <c r="A3507" s="49" t="str">
        <f t="shared" si="54"/>
        <v>41850Sierra5_8Dually Enrolled</v>
      </c>
      <c r="B3507" s="7">
        <v>41850</v>
      </c>
      <c r="C3507">
        <v>8</v>
      </c>
      <c r="D3507" t="s">
        <v>14</v>
      </c>
      <c r="E3507">
        <v>0.98657371000000005</v>
      </c>
      <c r="F3507">
        <v>0.94433736000000001</v>
      </c>
      <c r="G3507">
        <v>5</v>
      </c>
      <c r="H3507" s="49">
        <v>428.98200000000003</v>
      </c>
      <c r="I3507" s="49">
        <v>4800.3689999999997</v>
      </c>
      <c r="J3507">
        <v>71.301839999999999</v>
      </c>
      <c r="M3507">
        <v>6.1528300000000001E-2</v>
      </c>
      <c r="N3507" s="49">
        <v>4.2236349999999999E-2</v>
      </c>
      <c r="O3507" s="49">
        <v>-3.6519870000000003E-2</v>
      </c>
      <c r="P3507" s="49">
        <v>9.6263500000000005E-3</v>
      </c>
      <c r="Q3507" s="49">
        <v>4.2236349999999999E-2</v>
      </c>
      <c r="R3507" s="49">
        <v>7.4846350000000006E-2</v>
      </c>
      <c r="S3507" s="49">
        <v>0.12099256999999999</v>
      </c>
      <c r="T3507" s="49" t="s">
        <v>92</v>
      </c>
    </row>
    <row r="3508" spans="1:20" x14ac:dyDescent="0.25">
      <c r="A3508" s="49" t="str">
        <f t="shared" si="54"/>
        <v>41850Sierra5_22Dually Enrolled</v>
      </c>
      <c r="B3508" s="7">
        <v>41850</v>
      </c>
      <c r="C3508">
        <v>22</v>
      </c>
      <c r="D3508" t="s">
        <v>14</v>
      </c>
      <c r="E3508">
        <v>2.4143077000000002</v>
      </c>
      <c r="F3508">
        <v>2.1778737000000001</v>
      </c>
      <c r="G3508">
        <v>5</v>
      </c>
      <c r="H3508" s="49">
        <v>428.98200000000003</v>
      </c>
      <c r="I3508" s="49">
        <v>4800.3689999999997</v>
      </c>
      <c r="J3508">
        <v>83.50909</v>
      </c>
      <c r="M3508">
        <v>0.12614539999999999</v>
      </c>
      <c r="N3508" s="49">
        <v>0.23643400000000001</v>
      </c>
      <c r="O3508" s="49">
        <v>7.4967889999999995E-2</v>
      </c>
      <c r="P3508" s="49">
        <v>0.16957694000000001</v>
      </c>
      <c r="Q3508" s="49">
        <v>0.23643400000000001</v>
      </c>
      <c r="R3508" s="49">
        <v>0.30329106</v>
      </c>
      <c r="S3508" s="49">
        <v>0.39790010999999997</v>
      </c>
      <c r="T3508" s="49" t="s">
        <v>92</v>
      </c>
    </row>
    <row r="3509" spans="1:20" x14ac:dyDescent="0.25">
      <c r="A3509" s="49" t="str">
        <f t="shared" si="54"/>
        <v>41850Sierra5_6Dually Enrolled</v>
      </c>
      <c r="B3509" s="7">
        <v>41850</v>
      </c>
      <c r="C3509">
        <v>6</v>
      </c>
      <c r="D3509" t="s">
        <v>14</v>
      </c>
      <c r="E3509">
        <v>0.74470411999999997</v>
      </c>
      <c r="F3509">
        <v>0.72795726000000005</v>
      </c>
      <c r="G3509">
        <v>5</v>
      </c>
      <c r="H3509" s="49">
        <v>428.98200000000003</v>
      </c>
      <c r="I3509" s="49">
        <v>4800.3689999999997</v>
      </c>
      <c r="J3509">
        <v>69.208709999999996</v>
      </c>
      <c r="M3509">
        <v>4.7030599999999999E-2</v>
      </c>
      <c r="N3509" s="49">
        <v>1.6746859999999999E-2</v>
      </c>
      <c r="O3509" s="49">
        <v>-4.3452310000000001E-2</v>
      </c>
      <c r="P3509" s="49">
        <v>-8.1793600000000001E-3</v>
      </c>
      <c r="Q3509" s="49">
        <v>1.6746859999999999E-2</v>
      </c>
      <c r="R3509" s="49">
        <v>4.1673080000000001E-2</v>
      </c>
      <c r="S3509" s="49">
        <v>7.6946029999999999E-2</v>
      </c>
      <c r="T3509" s="49" t="s">
        <v>92</v>
      </c>
    </row>
    <row r="3510" spans="1:20" x14ac:dyDescent="0.25">
      <c r="A3510" s="49" t="str">
        <f t="shared" si="54"/>
        <v>41850Sierra5_15Dually Enrolled</v>
      </c>
      <c r="B3510" s="7">
        <v>41850</v>
      </c>
      <c r="C3510">
        <v>15</v>
      </c>
      <c r="D3510" t="s">
        <v>14</v>
      </c>
      <c r="E3510">
        <v>2.3209031000000002</v>
      </c>
      <c r="F3510">
        <v>1.8223206999999999</v>
      </c>
      <c r="G3510">
        <v>5</v>
      </c>
      <c r="H3510" s="49">
        <v>428.98200000000003</v>
      </c>
      <c r="I3510" s="49">
        <v>4800.3689999999997</v>
      </c>
      <c r="J3510">
        <v>96.330460000000002</v>
      </c>
      <c r="M3510">
        <v>0.1271921</v>
      </c>
      <c r="N3510" s="49">
        <v>0.49858239999999998</v>
      </c>
      <c r="O3510" s="49">
        <v>0.33577650999999997</v>
      </c>
      <c r="P3510" s="49">
        <v>0.43117059000000002</v>
      </c>
      <c r="Q3510" s="49">
        <v>0.49858239999999998</v>
      </c>
      <c r="R3510" s="49">
        <v>0.56599421000000005</v>
      </c>
      <c r="S3510" s="49">
        <v>0.66138828999999999</v>
      </c>
      <c r="T3510" s="49" t="s">
        <v>92</v>
      </c>
    </row>
    <row r="3511" spans="1:20" x14ac:dyDescent="0.25">
      <c r="A3511" s="49" t="str">
        <f t="shared" si="54"/>
        <v>41850Sierra5_9Dually Enrolled</v>
      </c>
      <c r="B3511" s="7">
        <v>41850</v>
      </c>
      <c r="C3511">
        <v>9</v>
      </c>
      <c r="D3511" t="s">
        <v>14</v>
      </c>
      <c r="E3511">
        <v>1.0414268</v>
      </c>
      <c r="F3511">
        <v>1.0163148</v>
      </c>
      <c r="G3511">
        <v>5</v>
      </c>
      <c r="H3511" s="49">
        <v>428.98200000000003</v>
      </c>
      <c r="I3511" s="49">
        <v>4800.3689999999997</v>
      </c>
      <c r="J3511">
        <v>77.333250000000007</v>
      </c>
      <c r="M3511">
        <v>6.7462300000000003E-2</v>
      </c>
      <c r="N3511" s="49">
        <v>2.5111999999999999E-2</v>
      </c>
      <c r="O3511" s="49">
        <v>-6.1239740000000001E-2</v>
      </c>
      <c r="P3511" s="49">
        <v>-1.064302E-2</v>
      </c>
      <c r="Q3511" s="49">
        <v>2.5111999999999999E-2</v>
      </c>
      <c r="R3511" s="49">
        <v>6.0867020000000001E-2</v>
      </c>
      <c r="S3511" s="49">
        <v>0.11146374000000001</v>
      </c>
      <c r="T3511" s="49" t="s">
        <v>92</v>
      </c>
    </row>
    <row r="3512" spans="1:20" x14ac:dyDescent="0.25">
      <c r="A3512" s="49" t="str">
        <f t="shared" si="54"/>
        <v>41850Sierra5_13Dually Enrolled</v>
      </c>
      <c r="B3512" s="7">
        <v>41850</v>
      </c>
      <c r="C3512">
        <v>13</v>
      </c>
      <c r="D3512" t="s">
        <v>14</v>
      </c>
      <c r="E3512">
        <v>1.7799526000000001</v>
      </c>
      <c r="F3512">
        <v>1.6749395</v>
      </c>
      <c r="G3512">
        <v>5</v>
      </c>
      <c r="H3512" s="49">
        <v>428.98200000000003</v>
      </c>
      <c r="I3512" s="49">
        <v>4800.3689999999997</v>
      </c>
      <c r="J3512">
        <v>93.608540000000005</v>
      </c>
      <c r="M3512">
        <v>0.1104639</v>
      </c>
      <c r="N3512" s="49">
        <v>0.1050131</v>
      </c>
      <c r="O3512" s="49">
        <v>-3.638069E-2</v>
      </c>
      <c r="P3512" s="49">
        <v>4.6467229999999998E-2</v>
      </c>
      <c r="Q3512" s="49">
        <v>0.1050131</v>
      </c>
      <c r="R3512" s="49">
        <v>0.16355897</v>
      </c>
      <c r="S3512" s="49">
        <v>0.24640688999999999</v>
      </c>
      <c r="T3512" s="49" t="s">
        <v>92</v>
      </c>
    </row>
    <row r="3513" spans="1:20" x14ac:dyDescent="0.25">
      <c r="A3513" s="49" t="str">
        <f t="shared" si="54"/>
        <v>41850Sierra5_3Dually Enrolled</v>
      </c>
      <c r="B3513" s="7">
        <v>41850</v>
      </c>
      <c r="C3513">
        <v>3</v>
      </c>
      <c r="D3513" t="s">
        <v>14</v>
      </c>
      <c r="E3513">
        <v>0.77228943000000005</v>
      </c>
      <c r="F3513">
        <v>0.75389624</v>
      </c>
      <c r="G3513">
        <v>5</v>
      </c>
      <c r="H3513" s="49">
        <v>428.98200000000003</v>
      </c>
      <c r="I3513" s="49">
        <v>4800.3689999999997</v>
      </c>
      <c r="J3513">
        <v>73.069609999999997</v>
      </c>
      <c r="M3513">
        <v>5.0662199999999998E-2</v>
      </c>
      <c r="N3513" s="49">
        <v>1.839319E-2</v>
      </c>
      <c r="O3513" s="49">
        <v>-4.6454429999999998E-2</v>
      </c>
      <c r="P3513" s="49">
        <v>-8.4577799999999998E-3</v>
      </c>
      <c r="Q3513" s="49">
        <v>1.839319E-2</v>
      </c>
      <c r="R3513" s="49">
        <v>4.5244159999999999E-2</v>
      </c>
      <c r="S3513" s="49">
        <v>8.3240809999999998E-2</v>
      </c>
      <c r="T3513" s="49" t="s">
        <v>92</v>
      </c>
    </row>
    <row r="3514" spans="1:20" x14ac:dyDescent="0.25">
      <c r="A3514" s="49" t="str">
        <f t="shared" si="54"/>
        <v>41850Sierra5_20Dually Enrolled</v>
      </c>
      <c r="B3514" s="7">
        <v>41850</v>
      </c>
      <c r="C3514">
        <v>20</v>
      </c>
      <c r="D3514" t="s">
        <v>14</v>
      </c>
      <c r="E3514">
        <v>2.8056515000000002</v>
      </c>
      <c r="F3514">
        <v>2.6729449000000001</v>
      </c>
      <c r="G3514">
        <v>5</v>
      </c>
      <c r="H3514" s="49">
        <v>428.98200000000003</v>
      </c>
      <c r="I3514" s="49">
        <v>4800.3689999999997</v>
      </c>
      <c r="J3514">
        <v>91.592650000000006</v>
      </c>
      <c r="M3514">
        <v>0.1361039</v>
      </c>
      <c r="N3514" s="49">
        <v>0.13270660000000001</v>
      </c>
      <c r="O3514" s="49">
        <v>-4.1506389999999997E-2</v>
      </c>
      <c r="P3514" s="49">
        <v>6.0571529999999998E-2</v>
      </c>
      <c r="Q3514" s="49">
        <v>0.13270660000000001</v>
      </c>
      <c r="R3514" s="49">
        <v>0.20484167</v>
      </c>
      <c r="S3514" s="49">
        <v>0.30691959000000002</v>
      </c>
      <c r="T3514" s="49" t="s">
        <v>92</v>
      </c>
    </row>
    <row r="3515" spans="1:20" x14ac:dyDescent="0.25">
      <c r="A3515" s="49" t="str">
        <f t="shared" si="54"/>
        <v>41850Sierra5_10Dually Enrolled</v>
      </c>
      <c r="B3515" s="7">
        <v>41850</v>
      </c>
      <c r="C3515">
        <v>10</v>
      </c>
      <c r="D3515" t="s">
        <v>14</v>
      </c>
      <c r="E3515">
        <v>1.1266402</v>
      </c>
      <c r="F3515">
        <v>1.0858355</v>
      </c>
      <c r="G3515">
        <v>5</v>
      </c>
      <c r="H3515" s="49">
        <v>428.98200000000003</v>
      </c>
      <c r="I3515" s="49">
        <v>4800.3689999999997</v>
      </c>
      <c r="J3515">
        <v>81.732479999999995</v>
      </c>
      <c r="M3515">
        <v>7.5742299999999999E-2</v>
      </c>
      <c r="N3515" s="49">
        <v>4.0804699999999999E-2</v>
      </c>
      <c r="O3515" s="49">
        <v>-5.6145439999999998E-2</v>
      </c>
      <c r="P3515" s="49">
        <v>6.6127999999999998E-4</v>
      </c>
      <c r="Q3515" s="49">
        <v>4.0804699999999999E-2</v>
      </c>
      <c r="R3515" s="49">
        <v>8.0948119999999998E-2</v>
      </c>
      <c r="S3515" s="49">
        <v>0.13775483999999999</v>
      </c>
      <c r="T3515" s="49" t="s">
        <v>92</v>
      </c>
    </row>
    <row r="3516" spans="1:20" x14ac:dyDescent="0.25">
      <c r="A3516" s="49" t="str">
        <f t="shared" si="54"/>
        <v>41850Sierra5_5Dually Enrolled</v>
      </c>
      <c r="B3516" s="7">
        <v>41850</v>
      </c>
      <c r="C3516">
        <v>5</v>
      </c>
      <c r="D3516" t="s">
        <v>14</v>
      </c>
      <c r="E3516">
        <v>0.69461804000000005</v>
      </c>
      <c r="F3516">
        <v>0.69812903000000004</v>
      </c>
      <c r="G3516">
        <v>5</v>
      </c>
      <c r="H3516" s="49">
        <v>428.98200000000003</v>
      </c>
      <c r="I3516" s="49">
        <v>4800.3689999999997</v>
      </c>
      <c r="J3516">
        <v>71.609020000000001</v>
      </c>
      <c r="M3516">
        <v>4.5610999999999999E-2</v>
      </c>
      <c r="N3516" s="49">
        <v>-3.5109899999999999E-3</v>
      </c>
      <c r="O3516" s="49">
        <v>-6.1893070000000001E-2</v>
      </c>
      <c r="P3516" s="49">
        <v>-2.7684819999999999E-2</v>
      </c>
      <c r="Q3516" s="49">
        <v>-3.5109899999999999E-3</v>
      </c>
      <c r="R3516" s="49">
        <v>2.0662839999999998E-2</v>
      </c>
      <c r="S3516" s="49">
        <v>5.4871089999999997E-2</v>
      </c>
      <c r="T3516" s="49" t="s">
        <v>92</v>
      </c>
    </row>
    <row r="3517" spans="1:20" x14ac:dyDescent="0.25">
      <c r="A3517" s="49" t="str">
        <f t="shared" si="54"/>
        <v>41850Sierra5_23Dually Enrolled</v>
      </c>
      <c r="B3517" s="7">
        <v>41850</v>
      </c>
      <c r="C3517">
        <v>23</v>
      </c>
      <c r="D3517" t="s">
        <v>14</v>
      </c>
      <c r="E3517">
        <v>1.9092954</v>
      </c>
      <c r="F3517">
        <v>1.7043344</v>
      </c>
      <c r="G3517">
        <v>5</v>
      </c>
      <c r="H3517" s="49">
        <v>428.98200000000003</v>
      </c>
      <c r="I3517" s="49">
        <v>4800.3689999999997</v>
      </c>
      <c r="J3517">
        <v>79.255759999999995</v>
      </c>
      <c r="M3517">
        <v>0.11171730000000001</v>
      </c>
      <c r="N3517" s="49">
        <v>0.204961</v>
      </c>
      <c r="O3517" s="49">
        <v>6.1962860000000002E-2</v>
      </c>
      <c r="P3517" s="49">
        <v>0.14575083</v>
      </c>
      <c r="Q3517" s="49">
        <v>0.204961</v>
      </c>
      <c r="R3517" s="49">
        <v>0.26417117000000001</v>
      </c>
      <c r="S3517" s="49">
        <v>0.34795914</v>
      </c>
      <c r="T3517" s="49" t="s">
        <v>92</v>
      </c>
    </row>
    <row r="3518" spans="1:20" x14ac:dyDescent="0.25">
      <c r="A3518" s="49" t="str">
        <f t="shared" si="54"/>
        <v>41850Sierra5_11Dually Enrolled</v>
      </c>
      <c r="B3518" s="7">
        <v>41850</v>
      </c>
      <c r="C3518">
        <v>11</v>
      </c>
      <c r="D3518" t="s">
        <v>14</v>
      </c>
      <c r="E3518">
        <v>1.2662214000000001</v>
      </c>
      <c r="F3518">
        <v>1.3200461999999999</v>
      </c>
      <c r="G3518">
        <v>5</v>
      </c>
      <c r="H3518" s="49">
        <v>428.98200000000003</v>
      </c>
      <c r="I3518" s="49">
        <v>4800.3689999999997</v>
      </c>
      <c r="J3518">
        <v>87.063059999999993</v>
      </c>
      <c r="M3518">
        <v>8.9158600000000005E-2</v>
      </c>
      <c r="N3518" s="49">
        <v>-5.3824799999999999E-2</v>
      </c>
      <c r="O3518" s="49">
        <v>-0.16794781</v>
      </c>
      <c r="P3518" s="49">
        <v>-0.10107886000000001</v>
      </c>
      <c r="Q3518" s="49">
        <v>-5.3824799999999999E-2</v>
      </c>
      <c r="R3518" s="49">
        <v>-6.5707400000000003E-3</v>
      </c>
      <c r="S3518" s="49">
        <v>6.0298209999999998E-2</v>
      </c>
      <c r="T3518" s="49" t="s">
        <v>92</v>
      </c>
    </row>
    <row r="3519" spans="1:20" x14ac:dyDescent="0.25">
      <c r="A3519" s="49" t="str">
        <f t="shared" si="54"/>
        <v>41850Sierra5_1Dually Enrolled</v>
      </c>
      <c r="B3519" s="7">
        <v>41850</v>
      </c>
      <c r="C3519">
        <v>1</v>
      </c>
      <c r="D3519" t="s">
        <v>14</v>
      </c>
      <c r="E3519">
        <v>1.0173809</v>
      </c>
      <c r="F3519">
        <v>1.0264177000000001</v>
      </c>
      <c r="G3519">
        <v>5</v>
      </c>
      <c r="H3519" s="49">
        <v>428.98200000000003</v>
      </c>
      <c r="I3519" s="49">
        <v>4800.3689999999997</v>
      </c>
      <c r="J3519">
        <v>73.978290000000001</v>
      </c>
      <c r="M3519">
        <v>6.7150799999999997E-2</v>
      </c>
      <c r="N3519" s="49">
        <v>-9.0367999999999993E-3</v>
      </c>
      <c r="O3519" s="49">
        <v>-9.4989820000000003E-2</v>
      </c>
      <c r="P3519" s="49">
        <v>-4.4626720000000002E-2</v>
      </c>
      <c r="Q3519" s="49">
        <v>-9.0367999999999993E-3</v>
      </c>
      <c r="R3519" s="49">
        <v>2.655312E-2</v>
      </c>
      <c r="S3519" s="49">
        <v>7.6916219999999993E-2</v>
      </c>
      <c r="T3519" s="49" t="s">
        <v>92</v>
      </c>
    </row>
    <row r="3520" spans="1:20" x14ac:dyDescent="0.25">
      <c r="A3520" s="49" t="str">
        <f t="shared" si="54"/>
        <v>41850Sierra5_18Dually Enrolled</v>
      </c>
      <c r="B3520" s="7">
        <v>41850</v>
      </c>
      <c r="C3520">
        <v>18</v>
      </c>
      <c r="D3520" t="s">
        <v>14</v>
      </c>
      <c r="E3520">
        <v>2.8598789</v>
      </c>
      <c r="F3520">
        <v>2.8578386999999998</v>
      </c>
      <c r="G3520">
        <v>5</v>
      </c>
      <c r="H3520" s="49">
        <v>428.98200000000003</v>
      </c>
      <c r="I3520" s="49">
        <v>4800.3689999999997</v>
      </c>
      <c r="J3520">
        <v>97.923000000000002</v>
      </c>
      <c r="M3520">
        <v>0.1474231</v>
      </c>
      <c r="N3520" s="49">
        <v>2.0401999999999998E-3</v>
      </c>
      <c r="O3520" s="49">
        <v>-0.18666136999999999</v>
      </c>
      <c r="P3520" s="49">
        <v>-7.6094040000000002E-2</v>
      </c>
      <c r="Q3520" s="49">
        <v>2.0401999999999998E-3</v>
      </c>
      <c r="R3520" s="49">
        <v>8.017444E-2</v>
      </c>
      <c r="S3520" s="49">
        <v>0.19074177</v>
      </c>
      <c r="T3520" s="49" t="s">
        <v>92</v>
      </c>
    </row>
    <row r="3521" spans="1:20" x14ac:dyDescent="0.25">
      <c r="A3521" s="49" t="str">
        <f t="shared" si="54"/>
        <v>41850Sierra5_19Dually Enrolled</v>
      </c>
      <c r="B3521" s="7">
        <v>41850</v>
      </c>
      <c r="C3521">
        <v>19</v>
      </c>
      <c r="D3521" t="s">
        <v>14</v>
      </c>
      <c r="E3521">
        <v>2.8903644000000002</v>
      </c>
      <c r="F3521">
        <v>2.7801828</v>
      </c>
      <c r="G3521">
        <v>5</v>
      </c>
      <c r="H3521" s="49">
        <v>428.98200000000003</v>
      </c>
      <c r="I3521" s="49">
        <v>4800.3689999999997</v>
      </c>
      <c r="J3521">
        <v>95.176929999999999</v>
      </c>
      <c r="M3521">
        <v>0.1464636</v>
      </c>
      <c r="N3521" s="49">
        <v>0.1101816</v>
      </c>
      <c r="O3521" s="49">
        <v>-7.7291810000000002E-2</v>
      </c>
      <c r="P3521" s="49">
        <v>3.2555889999999997E-2</v>
      </c>
      <c r="Q3521" s="49">
        <v>0.1101816</v>
      </c>
      <c r="R3521" s="49">
        <v>0.18780731000000001</v>
      </c>
      <c r="S3521" s="49">
        <v>0.29765501</v>
      </c>
      <c r="T3521" s="49" t="s">
        <v>92</v>
      </c>
    </row>
    <row r="3522" spans="1:20" x14ac:dyDescent="0.25">
      <c r="A3522" s="49" t="str">
        <f t="shared" si="54"/>
        <v>41850Sierra5_21Dually Enrolled</v>
      </c>
      <c r="B3522" s="7">
        <v>41850</v>
      </c>
      <c r="C3522">
        <v>21</v>
      </c>
      <c r="D3522" t="s">
        <v>14</v>
      </c>
      <c r="E3522">
        <v>2.6180710999999999</v>
      </c>
      <c r="F3522">
        <v>2.5522656000000001</v>
      </c>
      <c r="G3522">
        <v>5</v>
      </c>
      <c r="H3522" s="49">
        <v>428.98200000000003</v>
      </c>
      <c r="I3522" s="49">
        <v>4800.3689999999997</v>
      </c>
      <c r="J3522">
        <v>86.747029999999995</v>
      </c>
      <c r="M3522">
        <v>0.12968150000000001</v>
      </c>
      <c r="N3522" s="49">
        <v>6.5805500000000003E-2</v>
      </c>
      <c r="O3522" s="49">
        <v>-0.10018682</v>
      </c>
      <c r="P3522" s="49">
        <v>-2.9256999999999998E-3</v>
      </c>
      <c r="Q3522" s="49">
        <v>6.5805500000000003E-2</v>
      </c>
      <c r="R3522" s="49">
        <v>0.13453668999999999</v>
      </c>
      <c r="S3522" s="49">
        <v>0.23179781999999999</v>
      </c>
      <c r="T3522" s="49" t="s">
        <v>92</v>
      </c>
    </row>
    <row r="3523" spans="1:20" x14ac:dyDescent="0.25">
      <c r="A3523" s="49" t="str">
        <f t="shared" ref="A3523:A3586" si="55">CONCATENATE(B3523,D3523,G3523,"_",C3523,T3523)</f>
        <v>41850Sierra5_24Dually Enrolled</v>
      </c>
      <c r="B3523" s="7">
        <v>41850</v>
      </c>
      <c r="C3523">
        <v>24</v>
      </c>
      <c r="D3523" t="s">
        <v>14</v>
      </c>
      <c r="E3523">
        <v>1.3625023000000001</v>
      </c>
      <c r="F3523">
        <v>1.2509034999999999</v>
      </c>
      <c r="G3523">
        <v>5</v>
      </c>
      <c r="H3523" s="49">
        <v>428.98200000000003</v>
      </c>
      <c r="I3523" s="49">
        <v>4800.3689999999997</v>
      </c>
      <c r="J3523">
        <v>76.362960000000001</v>
      </c>
      <c r="M3523">
        <v>8.8666300000000003E-2</v>
      </c>
      <c r="N3523" s="49">
        <v>0.1115988</v>
      </c>
      <c r="O3523" s="49">
        <v>-1.8940599999999999E-3</v>
      </c>
      <c r="P3523" s="49">
        <v>6.4605659999999995E-2</v>
      </c>
      <c r="Q3523" s="49">
        <v>0.1115988</v>
      </c>
      <c r="R3523" s="49">
        <v>0.15859193999999999</v>
      </c>
      <c r="S3523" s="49">
        <v>0.22509166</v>
      </c>
      <c r="T3523" s="49" t="s">
        <v>92</v>
      </c>
    </row>
    <row r="3524" spans="1:20" x14ac:dyDescent="0.25">
      <c r="A3524" s="49" t="str">
        <f t="shared" si="55"/>
        <v>41850Sierra5_16Dually Enrolled</v>
      </c>
      <c r="B3524" s="7">
        <v>41850</v>
      </c>
      <c r="C3524">
        <v>16</v>
      </c>
      <c r="D3524" t="s">
        <v>14</v>
      </c>
      <c r="E3524">
        <v>2.5483112999999999</v>
      </c>
      <c r="F3524">
        <v>2.6384753000000001</v>
      </c>
      <c r="G3524">
        <v>5</v>
      </c>
      <c r="H3524" s="49">
        <v>428.98200000000003</v>
      </c>
      <c r="I3524" s="49">
        <v>4800.3689999999997</v>
      </c>
      <c r="J3524">
        <v>97.530680000000004</v>
      </c>
      <c r="M3524">
        <v>0.1477734</v>
      </c>
      <c r="N3524" s="49">
        <v>-9.0163999999999994E-2</v>
      </c>
      <c r="O3524" s="49">
        <v>-0.27931394999999998</v>
      </c>
      <c r="P3524" s="49">
        <v>-0.16848389999999999</v>
      </c>
      <c r="Q3524" s="49">
        <v>-9.0163999999999994E-2</v>
      </c>
      <c r="R3524" s="49">
        <v>-1.18441E-2</v>
      </c>
      <c r="S3524" s="49">
        <v>9.8985950000000003E-2</v>
      </c>
      <c r="T3524" s="49" t="s">
        <v>92</v>
      </c>
    </row>
    <row r="3525" spans="1:20" x14ac:dyDescent="0.25">
      <c r="A3525" s="49" t="str">
        <f t="shared" si="55"/>
        <v>41850Sierra5_4Dually Enrolled</v>
      </c>
      <c r="B3525" s="7">
        <v>41850</v>
      </c>
      <c r="C3525">
        <v>4</v>
      </c>
      <c r="D3525" t="s">
        <v>14</v>
      </c>
      <c r="E3525">
        <v>0.68847886999999997</v>
      </c>
      <c r="F3525">
        <v>0.72350725999999999</v>
      </c>
      <c r="G3525">
        <v>5</v>
      </c>
      <c r="H3525" s="49">
        <v>428.98200000000003</v>
      </c>
      <c r="I3525" s="49">
        <v>4800.3689999999997</v>
      </c>
      <c r="J3525">
        <v>72.678269999999998</v>
      </c>
      <c r="M3525">
        <v>4.6975599999999999E-2</v>
      </c>
      <c r="N3525" s="49">
        <v>-3.502839E-2</v>
      </c>
      <c r="O3525" s="49">
        <v>-9.5157160000000005E-2</v>
      </c>
      <c r="P3525" s="49">
        <v>-5.992546E-2</v>
      </c>
      <c r="Q3525" s="49">
        <v>-3.502839E-2</v>
      </c>
      <c r="R3525" s="49">
        <v>-1.0131319999999999E-2</v>
      </c>
      <c r="S3525" s="49">
        <v>2.5100379999999999E-2</v>
      </c>
      <c r="T3525" s="49" t="s">
        <v>92</v>
      </c>
    </row>
    <row r="3526" spans="1:20" x14ac:dyDescent="0.25">
      <c r="A3526" s="49" t="str">
        <f t="shared" si="55"/>
        <v>41850Sierra5_14Dually Enrolled</v>
      </c>
      <c r="B3526" s="7">
        <v>41850</v>
      </c>
      <c r="C3526">
        <v>14</v>
      </c>
      <c r="D3526" t="s">
        <v>14</v>
      </c>
      <c r="E3526">
        <v>2.0794039</v>
      </c>
      <c r="F3526">
        <v>1.8360903</v>
      </c>
      <c r="G3526">
        <v>5</v>
      </c>
      <c r="H3526" s="49">
        <v>428.98200000000003</v>
      </c>
      <c r="I3526" s="49">
        <v>4800.3689999999997</v>
      </c>
      <c r="J3526">
        <v>95.239019999999996</v>
      </c>
      <c r="M3526">
        <v>0.1233059</v>
      </c>
      <c r="N3526" s="49">
        <v>0.24331359999999999</v>
      </c>
      <c r="O3526" s="49">
        <v>8.5482050000000004E-2</v>
      </c>
      <c r="P3526" s="49">
        <v>0.17796147000000001</v>
      </c>
      <c r="Q3526" s="49">
        <v>0.24331359999999999</v>
      </c>
      <c r="R3526" s="49">
        <v>0.30866573000000003</v>
      </c>
      <c r="S3526" s="49">
        <v>0.40114515000000001</v>
      </c>
      <c r="T3526" s="49" t="s">
        <v>92</v>
      </c>
    </row>
    <row r="3527" spans="1:20" x14ac:dyDescent="0.25">
      <c r="A3527" s="49" t="str">
        <f t="shared" si="55"/>
        <v>41850Sierra5_2Dually Enrolled</v>
      </c>
      <c r="B3527" s="7">
        <v>41850</v>
      </c>
      <c r="C3527">
        <v>2</v>
      </c>
      <c r="D3527" t="s">
        <v>14</v>
      </c>
      <c r="E3527">
        <v>0.86787758000000004</v>
      </c>
      <c r="F3527">
        <v>0.87452903000000004</v>
      </c>
      <c r="G3527">
        <v>5</v>
      </c>
      <c r="H3527" s="49">
        <v>428.98200000000003</v>
      </c>
      <c r="I3527" s="49">
        <v>4800.3689999999997</v>
      </c>
      <c r="J3527">
        <v>71.869870000000006</v>
      </c>
      <c r="M3527">
        <v>5.9855499999999999E-2</v>
      </c>
      <c r="N3527" s="49">
        <v>-6.6514499999999997E-3</v>
      </c>
      <c r="O3527" s="49">
        <v>-8.3266489999999999E-2</v>
      </c>
      <c r="P3527" s="49">
        <v>-3.8374869999999998E-2</v>
      </c>
      <c r="Q3527" s="49">
        <v>-6.6514499999999997E-3</v>
      </c>
      <c r="R3527" s="49">
        <v>2.5071960000000001E-2</v>
      </c>
      <c r="S3527" s="49">
        <v>6.9963590000000006E-2</v>
      </c>
      <c r="T3527" s="49" t="s">
        <v>92</v>
      </c>
    </row>
    <row r="3528" spans="1:20" x14ac:dyDescent="0.25">
      <c r="A3528" s="49" t="str">
        <f t="shared" si="55"/>
        <v>41850Sierra5_17Dually Enrolled</v>
      </c>
      <c r="B3528" s="7">
        <v>41850</v>
      </c>
      <c r="C3528">
        <v>17</v>
      </c>
      <c r="D3528" t="s">
        <v>14</v>
      </c>
      <c r="E3528">
        <v>2.7800820000000002</v>
      </c>
      <c r="F3528">
        <v>2.8719633999999998</v>
      </c>
      <c r="G3528">
        <v>5</v>
      </c>
      <c r="H3528" s="49">
        <v>428.98200000000003</v>
      </c>
      <c r="I3528" s="49">
        <v>4800.3689999999997</v>
      </c>
      <c r="J3528">
        <v>98.284499999999994</v>
      </c>
      <c r="M3528">
        <v>0.15004960000000001</v>
      </c>
      <c r="N3528" s="49">
        <v>-9.1881400000000002E-2</v>
      </c>
      <c r="O3528" s="49">
        <v>-0.28394489000000001</v>
      </c>
      <c r="P3528" s="49">
        <v>-0.17140769</v>
      </c>
      <c r="Q3528" s="49">
        <v>-9.1881400000000002E-2</v>
      </c>
      <c r="R3528" s="49">
        <v>-1.2355110000000001E-2</v>
      </c>
      <c r="S3528" s="49">
        <v>0.10018209</v>
      </c>
      <c r="T3528" s="49" t="s">
        <v>92</v>
      </c>
    </row>
    <row r="3529" spans="1:20" x14ac:dyDescent="0.25">
      <c r="A3529" s="49" t="str">
        <f t="shared" si="55"/>
        <v>41850Sierra5_12Dually Enrolled</v>
      </c>
      <c r="B3529" s="7">
        <v>41850</v>
      </c>
      <c r="C3529">
        <v>12</v>
      </c>
      <c r="D3529" t="s">
        <v>14</v>
      </c>
      <c r="E3529">
        <v>1.4876023</v>
      </c>
      <c r="F3529">
        <v>1.5032338999999999</v>
      </c>
      <c r="G3529">
        <v>5</v>
      </c>
      <c r="H3529" s="49">
        <v>428.98200000000003</v>
      </c>
      <c r="I3529" s="49">
        <v>4800.3689999999997</v>
      </c>
      <c r="J3529">
        <v>90.685779999999994</v>
      </c>
      <c r="M3529">
        <v>9.9434300000000003E-2</v>
      </c>
      <c r="N3529" s="49">
        <v>-1.5631599999999999E-2</v>
      </c>
      <c r="O3529" s="49">
        <v>-0.14290749999999999</v>
      </c>
      <c r="P3529" s="49">
        <v>-6.8331779999999995E-2</v>
      </c>
      <c r="Q3529" s="49">
        <v>-1.5631599999999999E-2</v>
      </c>
      <c r="R3529" s="49">
        <v>3.7068579999999997E-2</v>
      </c>
      <c r="S3529" s="49">
        <v>0.1116443</v>
      </c>
      <c r="T3529" s="49" t="s">
        <v>92</v>
      </c>
    </row>
    <row r="3530" spans="1:20" x14ac:dyDescent="0.25">
      <c r="A3530" s="49" t="str">
        <f t="shared" si="55"/>
        <v>41850Sierra6+7_4Dually Enrolled</v>
      </c>
      <c r="B3530" s="7">
        <v>41850</v>
      </c>
      <c r="C3530">
        <v>4</v>
      </c>
      <c r="D3530" t="s">
        <v>14</v>
      </c>
      <c r="E3530">
        <v>0.68847886999999997</v>
      </c>
      <c r="F3530">
        <v>0.76729963999999995</v>
      </c>
      <c r="G3530" t="s">
        <v>69</v>
      </c>
      <c r="H3530" s="49">
        <v>989.88099999999997</v>
      </c>
      <c r="I3530" s="49">
        <v>4800.3689999999997</v>
      </c>
      <c r="J3530">
        <v>72.678269999999998</v>
      </c>
      <c r="M3530">
        <v>3.9097800000000002E-2</v>
      </c>
      <c r="N3530" s="49">
        <v>-7.8820769999999998E-2</v>
      </c>
      <c r="O3530" s="49">
        <v>-0.12886595000000001</v>
      </c>
      <c r="P3530" s="49">
        <v>-9.9542599999999995E-2</v>
      </c>
      <c r="Q3530" s="49">
        <v>-7.8820769999999998E-2</v>
      </c>
      <c r="R3530" s="49">
        <v>-5.8098940000000002E-2</v>
      </c>
      <c r="S3530" s="49">
        <v>-2.877559E-2</v>
      </c>
      <c r="T3530" s="49" t="s">
        <v>92</v>
      </c>
    </row>
    <row r="3531" spans="1:20" x14ac:dyDescent="0.25">
      <c r="A3531" s="49" t="str">
        <f t="shared" si="55"/>
        <v>41850Sierra6+7_19Dually Enrolled</v>
      </c>
      <c r="B3531" s="7">
        <v>41850</v>
      </c>
      <c r="C3531">
        <v>19</v>
      </c>
      <c r="D3531" t="s">
        <v>14</v>
      </c>
      <c r="E3531">
        <v>2.8903644000000002</v>
      </c>
      <c r="F3531">
        <v>3.0437563000000001</v>
      </c>
      <c r="G3531" t="s">
        <v>69</v>
      </c>
      <c r="H3531" s="49">
        <v>989.88099999999997</v>
      </c>
      <c r="I3531" s="49">
        <v>4800.3689999999997</v>
      </c>
      <c r="J3531">
        <v>95.176929999999999</v>
      </c>
      <c r="M3531">
        <v>0.1267018</v>
      </c>
      <c r="N3531" s="49">
        <v>-0.1533919</v>
      </c>
      <c r="O3531" s="49">
        <v>-0.31557020000000002</v>
      </c>
      <c r="P3531" s="49">
        <v>-0.22054385000000001</v>
      </c>
      <c r="Q3531" s="49">
        <v>-0.1533919</v>
      </c>
      <c r="R3531" s="49">
        <v>-8.6239949999999996E-2</v>
      </c>
      <c r="S3531" s="49">
        <v>8.7863999999999998E-3</v>
      </c>
      <c r="T3531" s="49" t="s">
        <v>92</v>
      </c>
    </row>
    <row r="3532" spans="1:20" x14ac:dyDescent="0.25">
      <c r="A3532" s="49" t="str">
        <f t="shared" si="55"/>
        <v>41850Sierra6+7_13Dually Enrolled</v>
      </c>
      <c r="B3532" s="7">
        <v>41850</v>
      </c>
      <c r="C3532">
        <v>13</v>
      </c>
      <c r="D3532" t="s">
        <v>14</v>
      </c>
      <c r="E3532">
        <v>1.7799526000000001</v>
      </c>
      <c r="F3532">
        <v>1.7642576999999999</v>
      </c>
      <c r="G3532" t="s">
        <v>69</v>
      </c>
      <c r="H3532" s="49">
        <v>989.88099999999997</v>
      </c>
      <c r="I3532" s="49">
        <v>4800.3689999999997</v>
      </c>
      <c r="J3532">
        <v>93.608540000000005</v>
      </c>
      <c r="M3532">
        <v>9.8447300000000001E-2</v>
      </c>
      <c r="N3532" s="49">
        <v>1.5694900000000001E-2</v>
      </c>
      <c r="O3532" s="49">
        <v>-0.11031763999999999</v>
      </c>
      <c r="P3532" s="49">
        <v>-3.6482170000000001E-2</v>
      </c>
      <c r="Q3532" s="49">
        <v>1.5694900000000001E-2</v>
      </c>
      <c r="R3532" s="49">
        <v>6.7871970000000004E-2</v>
      </c>
      <c r="S3532" s="49">
        <v>0.14170743999999999</v>
      </c>
      <c r="T3532" s="49" t="s">
        <v>92</v>
      </c>
    </row>
    <row r="3533" spans="1:20" x14ac:dyDescent="0.25">
      <c r="A3533" s="49" t="str">
        <f t="shared" si="55"/>
        <v>41850Sierra6+7_12Dually Enrolled</v>
      </c>
      <c r="B3533" s="7">
        <v>41850</v>
      </c>
      <c r="C3533">
        <v>12</v>
      </c>
      <c r="D3533" t="s">
        <v>14</v>
      </c>
      <c r="E3533">
        <v>1.4876023</v>
      </c>
      <c r="F3533">
        <v>1.5460849999999999</v>
      </c>
      <c r="G3533" t="s">
        <v>69</v>
      </c>
      <c r="H3533" s="49">
        <v>989.88099999999997</v>
      </c>
      <c r="I3533" s="49">
        <v>4800.3689999999997</v>
      </c>
      <c r="J3533">
        <v>90.685779999999994</v>
      </c>
      <c r="M3533">
        <v>8.6787500000000004E-2</v>
      </c>
      <c r="N3533" s="49">
        <v>-5.8482699999999999E-2</v>
      </c>
      <c r="O3533" s="49">
        <v>-0.16957069999999999</v>
      </c>
      <c r="P3533" s="49">
        <v>-0.10448006999999999</v>
      </c>
      <c r="Q3533" s="49">
        <v>-5.8482699999999999E-2</v>
      </c>
      <c r="R3533" s="49">
        <v>-1.2485319999999999E-2</v>
      </c>
      <c r="S3533" s="49">
        <v>5.2605300000000001E-2</v>
      </c>
      <c r="T3533" s="49" t="s">
        <v>92</v>
      </c>
    </row>
    <row r="3534" spans="1:20" x14ac:dyDescent="0.25">
      <c r="A3534" s="49" t="str">
        <f t="shared" si="55"/>
        <v>41850Sierra6+7_10Dually Enrolled</v>
      </c>
      <c r="B3534" s="7">
        <v>41850</v>
      </c>
      <c r="C3534">
        <v>10</v>
      </c>
      <c r="D3534" t="s">
        <v>14</v>
      </c>
      <c r="E3534">
        <v>1.1266402</v>
      </c>
      <c r="F3534">
        <v>1.1392704</v>
      </c>
      <c r="G3534" t="s">
        <v>69</v>
      </c>
      <c r="H3534" s="49">
        <v>989.88099999999997</v>
      </c>
      <c r="I3534" s="49">
        <v>4800.3689999999997</v>
      </c>
      <c r="J3534">
        <v>81.732479999999995</v>
      </c>
      <c r="M3534">
        <v>6.7260600000000004E-2</v>
      </c>
      <c r="N3534" s="49">
        <v>-1.2630199999999999E-2</v>
      </c>
      <c r="O3534" s="49">
        <v>-9.8723770000000002E-2</v>
      </c>
      <c r="P3534" s="49">
        <v>-4.827832E-2</v>
      </c>
      <c r="Q3534" s="49">
        <v>-1.2630199999999999E-2</v>
      </c>
      <c r="R3534" s="49">
        <v>2.3017920000000001E-2</v>
      </c>
      <c r="S3534" s="49">
        <v>7.346337E-2</v>
      </c>
      <c r="T3534" s="49" t="s">
        <v>92</v>
      </c>
    </row>
    <row r="3535" spans="1:20" x14ac:dyDescent="0.25">
      <c r="A3535" s="49" t="str">
        <f t="shared" si="55"/>
        <v>41850Sierra6+7_9Dually Enrolled</v>
      </c>
      <c r="B3535" s="7">
        <v>41850</v>
      </c>
      <c r="C3535">
        <v>9</v>
      </c>
      <c r="D3535" t="s">
        <v>14</v>
      </c>
      <c r="E3535">
        <v>1.0414268</v>
      </c>
      <c r="F3535">
        <v>1.034106</v>
      </c>
      <c r="G3535" t="s">
        <v>69</v>
      </c>
      <c r="H3535" s="49">
        <v>989.88099999999997</v>
      </c>
      <c r="I3535" s="49">
        <v>4800.3689999999997</v>
      </c>
      <c r="J3535">
        <v>77.333250000000007</v>
      </c>
      <c r="M3535">
        <v>5.7489899999999997E-2</v>
      </c>
      <c r="N3535" s="49">
        <v>7.3207999999999997E-3</v>
      </c>
      <c r="O3535" s="49">
        <v>-6.6266270000000002E-2</v>
      </c>
      <c r="P3535" s="49">
        <v>-2.3148849999999999E-2</v>
      </c>
      <c r="Q3535" s="49">
        <v>7.3207999999999997E-3</v>
      </c>
      <c r="R3535" s="49">
        <v>3.7790450000000003E-2</v>
      </c>
      <c r="S3535" s="49">
        <v>8.0907870000000007E-2</v>
      </c>
      <c r="T3535" s="49" t="s">
        <v>92</v>
      </c>
    </row>
    <row r="3536" spans="1:20" x14ac:dyDescent="0.25">
      <c r="A3536" s="49" t="str">
        <f t="shared" si="55"/>
        <v>41850Sierra6+7_6Dually Enrolled</v>
      </c>
      <c r="B3536" s="7">
        <v>41850</v>
      </c>
      <c r="C3536">
        <v>6</v>
      </c>
      <c r="D3536" t="s">
        <v>14</v>
      </c>
      <c r="E3536">
        <v>0.74470411999999997</v>
      </c>
      <c r="F3536">
        <v>0.74086582999999995</v>
      </c>
      <c r="G3536" t="s">
        <v>69</v>
      </c>
      <c r="H3536" s="49">
        <v>989.88099999999997</v>
      </c>
      <c r="I3536" s="49">
        <v>4800.3689999999997</v>
      </c>
      <c r="J3536">
        <v>69.208709999999996</v>
      </c>
      <c r="M3536">
        <v>3.9907600000000001E-2</v>
      </c>
      <c r="N3536" s="49">
        <v>3.8382899999999998E-3</v>
      </c>
      <c r="O3536" s="49">
        <v>-4.7243439999999998E-2</v>
      </c>
      <c r="P3536" s="49">
        <v>-1.731274E-2</v>
      </c>
      <c r="Q3536" s="49">
        <v>3.8382899999999998E-3</v>
      </c>
      <c r="R3536" s="49">
        <v>2.4989319999999999E-2</v>
      </c>
      <c r="S3536" s="49">
        <v>5.492002E-2</v>
      </c>
      <c r="T3536" s="49" t="s">
        <v>92</v>
      </c>
    </row>
    <row r="3537" spans="1:20" x14ac:dyDescent="0.25">
      <c r="A3537" s="49" t="str">
        <f t="shared" si="55"/>
        <v>41850Sierra6+7_21Dually Enrolled</v>
      </c>
      <c r="B3537" s="7">
        <v>41850</v>
      </c>
      <c r="C3537">
        <v>21</v>
      </c>
      <c r="D3537" t="s">
        <v>14</v>
      </c>
      <c r="E3537">
        <v>2.6180710999999999</v>
      </c>
      <c r="F3537">
        <v>2.8148729000000001</v>
      </c>
      <c r="G3537" t="s">
        <v>69</v>
      </c>
      <c r="H3537" s="49">
        <v>989.88099999999997</v>
      </c>
      <c r="I3537" s="49">
        <v>4800.3689999999997</v>
      </c>
      <c r="J3537">
        <v>86.747029999999995</v>
      </c>
      <c r="M3537">
        <v>0.1118527</v>
      </c>
      <c r="N3537" s="49">
        <v>-0.1968018</v>
      </c>
      <c r="O3537" s="49">
        <v>-0.33997326</v>
      </c>
      <c r="P3537" s="49">
        <v>-0.25608373000000001</v>
      </c>
      <c r="Q3537" s="49">
        <v>-0.1968018</v>
      </c>
      <c r="R3537" s="49">
        <v>-0.13751986999999999</v>
      </c>
      <c r="S3537" s="49">
        <v>-5.3630339999999999E-2</v>
      </c>
      <c r="T3537" s="49" t="s">
        <v>92</v>
      </c>
    </row>
    <row r="3538" spans="1:20" x14ac:dyDescent="0.25">
      <c r="A3538" s="49" t="str">
        <f t="shared" si="55"/>
        <v>41850Sierra6+7_22Dually Enrolled</v>
      </c>
      <c r="B3538" s="7">
        <v>41850</v>
      </c>
      <c r="C3538">
        <v>22</v>
      </c>
      <c r="D3538" t="s">
        <v>14</v>
      </c>
      <c r="E3538">
        <v>2.4143077000000002</v>
      </c>
      <c r="F3538">
        <v>2.4075487999999998</v>
      </c>
      <c r="G3538" t="s">
        <v>69</v>
      </c>
      <c r="H3538" s="49">
        <v>989.88099999999997</v>
      </c>
      <c r="I3538" s="49">
        <v>4800.3689999999997</v>
      </c>
      <c r="J3538">
        <v>83.50909</v>
      </c>
      <c r="M3538">
        <v>0.1075139</v>
      </c>
      <c r="N3538" s="49">
        <v>6.7589E-3</v>
      </c>
      <c r="O3538" s="49">
        <v>-0.13085889000000001</v>
      </c>
      <c r="P3538" s="49">
        <v>-5.0223469999999999E-2</v>
      </c>
      <c r="Q3538" s="49">
        <v>6.7589E-3</v>
      </c>
      <c r="R3538" s="49">
        <v>6.3741270000000003E-2</v>
      </c>
      <c r="S3538" s="49">
        <v>0.14437669</v>
      </c>
      <c r="T3538" s="49" t="s">
        <v>92</v>
      </c>
    </row>
    <row r="3539" spans="1:20" x14ac:dyDescent="0.25">
      <c r="A3539" s="49" t="str">
        <f t="shared" si="55"/>
        <v>41850Sierra6+7_3Dually Enrolled</v>
      </c>
      <c r="B3539" s="7">
        <v>41850</v>
      </c>
      <c r="C3539">
        <v>3</v>
      </c>
      <c r="D3539" t="s">
        <v>14</v>
      </c>
      <c r="E3539">
        <v>0.77228943000000005</v>
      </c>
      <c r="F3539">
        <v>0.82318179000000002</v>
      </c>
      <c r="G3539" t="s">
        <v>69</v>
      </c>
      <c r="H3539" s="49">
        <v>989.88099999999997</v>
      </c>
      <c r="I3539" s="49">
        <v>4800.3689999999997</v>
      </c>
      <c r="J3539">
        <v>73.069609999999997</v>
      </c>
      <c r="M3539">
        <v>4.3889600000000001E-2</v>
      </c>
      <c r="N3539" s="49">
        <v>-5.0892359999999998E-2</v>
      </c>
      <c r="O3539" s="49">
        <v>-0.10707105</v>
      </c>
      <c r="P3539" s="49">
        <v>-7.4153849999999993E-2</v>
      </c>
      <c r="Q3539" s="49">
        <v>-5.0892359999999998E-2</v>
      </c>
      <c r="R3539" s="49">
        <v>-2.7630869999999998E-2</v>
      </c>
      <c r="S3539" s="49">
        <v>5.2863299999999997E-3</v>
      </c>
      <c r="T3539" s="49" t="s">
        <v>92</v>
      </c>
    </row>
    <row r="3540" spans="1:20" x14ac:dyDescent="0.25">
      <c r="A3540" s="49" t="str">
        <f t="shared" si="55"/>
        <v>41850Sierra6+7_17Dually Enrolled</v>
      </c>
      <c r="B3540" s="7">
        <v>41850</v>
      </c>
      <c r="C3540">
        <v>17</v>
      </c>
      <c r="D3540" t="s">
        <v>14</v>
      </c>
      <c r="E3540">
        <v>2.7800820000000002</v>
      </c>
      <c r="F3540">
        <v>2.2197106</v>
      </c>
      <c r="G3540" t="s">
        <v>69</v>
      </c>
      <c r="H3540" s="49">
        <v>989.88099999999997</v>
      </c>
      <c r="I3540" s="49">
        <v>4800.3689999999997</v>
      </c>
      <c r="J3540">
        <v>98.284499999999994</v>
      </c>
      <c r="M3540">
        <v>0.1185677</v>
      </c>
      <c r="N3540" s="49">
        <v>0.56037139999999996</v>
      </c>
      <c r="O3540" s="49">
        <v>0.40860474000000002</v>
      </c>
      <c r="P3540" s="49">
        <v>0.49753051999999998</v>
      </c>
      <c r="Q3540" s="49">
        <v>0.56037139999999996</v>
      </c>
      <c r="R3540" s="49">
        <v>0.62321227999999995</v>
      </c>
      <c r="S3540" s="49">
        <v>0.71213806000000002</v>
      </c>
      <c r="T3540" s="49" t="s">
        <v>92</v>
      </c>
    </row>
    <row r="3541" spans="1:20" x14ac:dyDescent="0.25">
      <c r="A3541" s="49" t="str">
        <f t="shared" si="55"/>
        <v>41850Sierra6+7_11Dually Enrolled</v>
      </c>
      <c r="B3541" s="7">
        <v>41850</v>
      </c>
      <c r="C3541">
        <v>11</v>
      </c>
      <c r="D3541" t="s">
        <v>14</v>
      </c>
      <c r="E3541">
        <v>1.2662214000000001</v>
      </c>
      <c r="F3541">
        <v>1.28349</v>
      </c>
      <c r="G3541" t="s">
        <v>69</v>
      </c>
      <c r="H3541" s="49">
        <v>989.88099999999997</v>
      </c>
      <c r="I3541" s="49">
        <v>4800.3689999999997</v>
      </c>
      <c r="J3541">
        <v>87.063059999999993</v>
      </c>
      <c r="M3541">
        <v>7.5010900000000005E-2</v>
      </c>
      <c r="N3541" s="49">
        <v>-1.7268599999999999E-2</v>
      </c>
      <c r="O3541" s="49">
        <v>-0.11328255</v>
      </c>
      <c r="P3541" s="49">
        <v>-5.702438E-2</v>
      </c>
      <c r="Q3541" s="49">
        <v>-1.7268599999999999E-2</v>
      </c>
      <c r="R3541" s="49">
        <v>2.2487179999999999E-2</v>
      </c>
      <c r="S3541" s="49">
        <v>7.8745350000000006E-2</v>
      </c>
      <c r="T3541" s="49" t="s">
        <v>92</v>
      </c>
    </row>
    <row r="3542" spans="1:20" x14ac:dyDescent="0.25">
      <c r="A3542" s="49" t="str">
        <f t="shared" si="55"/>
        <v>41850Sierra6+7_7Dually Enrolled</v>
      </c>
      <c r="B3542" s="7">
        <v>41850</v>
      </c>
      <c r="C3542">
        <v>7</v>
      </c>
      <c r="D3542" t="s">
        <v>14</v>
      </c>
      <c r="E3542">
        <v>0.85864536000000002</v>
      </c>
      <c r="F3542">
        <v>0.85050393000000002</v>
      </c>
      <c r="G3542" t="s">
        <v>69</v>
      </c>
      <c r="H3542" s="49">
        <v>989.88099999999997</v>
      </c>
      <c r="I3542" s="49">
        <v>4800.3689999999997</v>
      </c>
      <c r="J3542">
        <v>68.154499999999999</v>
      </c>
      <c r="M3542">
        <v>4.4511500000000002E-2</v>
      </c>
      <c r="N3542" s="49">
        <v>8.1414299999999998E-3</v>
      </c>
      <c r="O3542" s="49">
        <v>-4.8833290000000001E-2</v>
      </c>
      <c r="P3542" s="49">
        <v>-1.544966E-2</v>
      </c>
      <c r="Q3542" s="49">
        <v>8.1414299999999998E-3</v>
      </c>
      <c r="R3542" s="49">
        <v>3.1732530000000002E-2</v>
      </c>
      <c r="S3542" s="49">
        <v>6.5116149999999998E-2</v>
      </c>
      <c r="T3542" s="49" t="s">
        <v>92</v>
      </c>
    </row>
    <row r="3543" spans="1:20" x14ac:dyDescent="0.25">
      <c r="A3543" s="49" t="str">
        <f t="shared" si="55"/>
        <v>41850Sierra6+7_5Dually Enrolled</v>
      </c>
      <c r="B3543" s="7">
        <v>41850</v>
      </c>
      <c r="C3543">
        <v>5</v>
      </c>
      <c r="D3543" t="s">
        <v>14</v>
      </c>
      <c r="E3543">
        <v>0.69461804000000005</v>
      </c>
      <c r="F3543">
        <v>0.71250714000000004</v>
      </c>
      <c r="G3543" t="s">
        <v>69</v>
      </c>
      <c r="H3543" s="49">
        <v>989.88099999999997</v>
      </c>
      <c r="I3543" s="49">
        <v>4800.3689999999997</v>
      </c>
      <c r="J3543">
        <v>71.609020000000001</v>
      </c>
      <c r="M3543">
        <v>3.6806699999999998E-2</v>
      </c>
      <c r="N3543" s="49">
        <v>-1.7889100000000002E-2</v>
      </c>
      <c r="O3543" s="49">
        <v>-6.5001680000000006E-2</v>
      </c>
      <c r="P3543" s="49">
        <v>-3.7396649999999997E-2</v>
      </c>
      <c r="Q3543" s="49">
        <v>-1.7889100000000002E-2</v>
      </c>
      <c r="R3543" s="49">
        <v>1.61845E-3</v>
      </c>
      <c r="S3543" s="49">
        <v>2.922348E-2</v>
      </c>
      <c r="T3543" s="49" t="s">
        <v>92</v>
      </c>
    </row>
    <row r="3544" spans="1:20" x14ac:dyDescent="0.25">
      <c r="A3544" s="49" t="str">
        <f t="shared" si="55"/>
        <v>41850Sierra6+7_23Dually Enrolled</v>
      </c>
      <c r="B3544" s="7">
        <v>41850</v>
      </c>
      <c r="C3544">
        <v>23</v>
      </c>
      <c r="D3544" t="s">
        <v>14</v>
      </c>
      <c r="E3544">
        <v>1.9092954</v>
      </c>
      <c r="F3544">
        <v>1.8398923</v>
      </c>
      <c r="G3544" t="s">
        <v>69</v>
      </c>
      <c r="H3544" s="49">
        <v>989.88099999999997</v>
      </c>
      <c r="I3544" s="49">
        <v>4800.3689999999997</v>
      </c>
      <c r="J3544">
        <v>79.255759999999995</v>
      </c>
      <c r="M3544">
        <v>9.7638600000000006E-2</v>
      </c>
      <c r="N3544" s="49">
        <v>6.9403099999999995E-2</v>
      </c>
      <c r="O3544" s="49">
        <v>-5.5574310000000002E-2</v>
      </c>
      <c r="P3544" s="49">
        <v>1.7654639999999999E-2</v>
      </c>
      <c r="Q3544" s="49">
        <v>6.9403099999999995E-2</v>
      </c>
      <c r="R3544" s="49">
        <v>0.12115156000000001</v>
      </c>
      <c r="S3544" s="49">
        <v>0.19438051000000001</v>
      </c>
      <c r="T3544" s="49" t="s">
        <v>92</v>
      </c>
    </row>
    <row r="3545" spans="1:20" x14ac:dyDescent="0.25">
      <c r="A3545" s="49" t="str">
        <f t="shared" si="55"/>
        <v>41850Sierra6+7_8Dually Enrolled</v>
      </c>
      <c r="B3545" s="7">
        <v>41850</v>
      </c>
      <c r="C3545">
        <v>8</v>
      </c>
      <c r="D3545" t="s">
        <v>14</v>
      </c>
      <c r="E3545">
        <v>0.98657371000000005</v>
      </c>
      <c r="F3545">
        <v>0.90241417000000002</v>
      </c>
      <c r="G3545" t="s">
        <v>69</v>
      </c>
      <c r="H3545" s="49">
        <v>989.88099999999997</v>
      </c>
      <c r="I3545" s="49">
        <v>4800.3689999999997</v>
      </c>
      <c r="J3545">
        <v>71.301839999999999</v>
      </c>
      <c r="M3545">
        <v>5.1060899999999999E-2</v>
      </c>
      <c r="N3545" s="49">
        <v>8.4159540000000005E-2</v>
      </c>
      <c r="O3545" s="49">
        <v>1.880159E-2</v>
      </c>
      <c r="P3545" s="49">
        <v>5.7097259999999997E-2</v>
      </c>
      <c r="Q3545" s="49">
        <v>8.4159540000000005E-2</v>
      </c>
      <c r="R3545" s="49">
        <v>0.11122182</v>
      </c>
      <c r="S3545" s="49">
        <v>0.14951749</v>
      </c>
      <c r="T3545" s="49" t="s">
        <v>92</v>
      </c>
    </row>
    <row r="3546" spans="1:20" x14ac:dyDescent="0.25">
      <c r="A3546" s="49" t="str">
        <f t="shared" si="55"/>
        <v>41850Sierra6+7_16Dually Enrolled</v>
      </c>
      <c r="B3546" s="7">
        <v>41850</v>
      </c>
      <c r="C3546">
        <v>16</v>
      </c>
      <c r="D3546" t="s">
        <v>14</v>
      </c>
      <c r="E3546">
        <v>2.5483112999999999</v>
      </c>
      <c r="F3546">
        <v>2.0760255999999999</v>
      </c>
      <c r="G3546" t="s">
        <v>69</v>
      </c>
      <c r="H3546" s="49">
        <v>989.88099999999997</v>
      </c>
      <c r="I3546" s="49">
        <v>4800.3689999999997</v>
      </c>
      <c r="J3546">
        <v>97.530680000000004</v>
      </c>
      <c r="M3546">
        <v>0.11582679999999999</v>
      </c>
      <c r="N3546" s="49">
        <v>0.47228569999999997</v>
      </c>
      <c r="O3546" s="49">
        <v>0.32402740000000002</v>
      </c>
      <c r="P3546" s="49">
        <v>0.41089750000000003</v>
      </c>
      <c r="Q3546" s="49">
        <v>0.47228569999999997</v>
      </c>
      <c r="R3546" s="49">
        <v>0.53367390000000003</v>
      </c>
      <c r="S3546" s="49">
        <v>0.62054399999999998</v>
      </c>
      <c r="T3546" s="49" t="s">
        <v>92</v>
      </c>
    </row>
    <row r="3547" spans="1:20" x14ac:dyDescent="0.25">
      <c r="A3547" s="49" t="str">
        <f t="shared" si="55"/>
        <v>41850Sierra6+7_1Dually Enrolled</v>
      </c>
      <c r="B3547" s="7">
        <v>41850</v>
      </c>
      <c r="C3547">
        <v>1</v>
      </c>
      <c r="D3547" t="s">
        <v>14</v>
      </c>
      <c r="E3547">
        <v>1.0173809</v>
      </c>
      <c r="F3547">
        <v>1.0245055000000001</v>
      </c>
      <c r="G3547" t="s">
        <v>69</v>
      </c>
      <c r="H3547" s="49">
        <v>989.88099999999997</v>
      </c>
      <c r="I3547" s="49">
        <v>4800.3689999999997</v>
      </c>
      <c r="J3547">
        <v>73.978290000000001</v>
      </c>
      <c r="M3547">
        <v>5.7922300000000003E-2</v>
      </c>
      <c r="N3547" s="49">
        <v>-7.1246E-3</v>
      </c>
      <c r="O3547" s="49">
        <v>-8.126514E-2</v>
      </c>
      <c r="P3547" s="49">
        <v>-3.7823420000000003E-2</v>
      </c>
      <c r="Q3547" s="49">
        <v>-7.1246E-3</v>
      </c>
      <c r="R3547" s="49">
        <v>2.357422E-2</v>
      </c>
      <c r="S3547" s="49">
        <v>6.7015939999999996E-2</v>
      </c>
      <c r="T3547" s="49" t="s">
        <v>92</v>
      </c>
    </row>
    <row r="3548" spans="1:20" x14ac:dyDescent="0.25">
      <c r="A3548" s="49" t="str">
        <f t="shared" si="55"/>
        <v>41850Sierra6+7_15Dually Enrolled</v>
      </c>
      <c r="B3548" s="7">
        <v>41850</v>
      </c>
      <c r="C3548">
        <v>15</v>
      </c>
      <c r="D3548" t="s">
        <v>14</v>
      </c>
      <c r="E3548">
        <v>2.3209031000000002</v>
      </c>
      <c r="F3548">
        <v>2.2074829999999999</v>
      </c>
      <c r="G3548" t="s">
        <v>69</v>
      </c>
      <c r="H3548" s="49">
        <v>989.88099999999997</v>
      </c>
      <c r="I3548" s="49">
        <v>4800.3689999999997</v>
      </c>
      <c r="J3548">
        <v>96.330460000000002</v>
      </c>
      <c r="M3548">
        <v>0.1164916</v>
      </c>
      <c r="N3548" s="49">
        <v>0.1134201</v>
      </c>
      <c r="O3548" s="49">
        <v>-3.5689150000000003E-2</v>
      </c>
      <c r="P3548" s="49">
        <v>5.1679549999999998E-2</v>
      </c>
      <c r="Q3548" s="49">
        <v>0.1134201</v>
      </c>
      <c r="R3548" s="49">
        <v>0.17516065</v>
      </c>
      <c r="S3548" s="49">
        <v>0.26252934999999999</v>
      </c>
      <c r="T3548" s="49" t="s">
        <v>92</v>
      </c>
    </row>
    <row r="3549" spans="1:20" x14ac:dyDescent="0.25">
      <c r="A3549" s="49" t="str">
        <f t="shared" si="55"/>
        <v>41850Sierra6+7_18Dually Enrolled</v>
      </c>
      <c r="B3549" s="7">
        <v>41850</v>
      </c>
      <c r="C3549">
        <v>18</v>
      </c>
      <c r="D3549" t="s">
        <v>14</v>
      </c>
      <c r="E3549">
        <v>2.8598789</v>
      </c>
      <c r="F3549">
        <v>2.2803035999999999</v>
      </c>
      <c r="G3549" t="s">
        <v>69</v>
      </c>
      <c r="H3549" s="49">
        <v>989.88099999999997</v>
      </c>
      <c r="I3549" s="49">
        <v>4800.3689999999997</v>
      </c>
      <c r="J3549">
        <v>97.923000000000002</v>
      </c>
      <c r="M3549">
        <v>0.1177878</v>
      </c>
      <c r="N3549" s="49">
        <v>0.57957530000000002</v>
      </c>
      <c r="O3549" s="49">
        <v>0.42880691999999998</v>
      </c>
      <c r="P3549" s="49">
        <v>0.51714777000000001</v>
      </c>
      <c r="Q3549" s="49">
        <v>0.57957530000000002</v>
      </c>
      <c r="R3549" s="49">
        <v>0.64200283000000002</v>
      </c>
      <c r="S3549" s="49">
        <v>0.73034368000000005</v>
      </c>
      <c r="T3549" s="49" t="s">
        <v>92</v>
      </c>
    </row>
    <row r="3550" spans="1:20" x14ac:dyDescent="0.25">
      <c r="A3550" s="49" t="str">
        <f t="shared" si="55"/>
        <v>41850Sierra6+7_2Dually Enrolled</v>
      </c>
      <c r="B3550" s="7">
        <v>41850</v>
      </c>
      <c r="C3550">
        <v>2</v>
      </c>
      <c r="D3550" t="s">
        <v>14</v>
      </c>
      <c r="E3550">
        <v>0.86787758000000004</v>
      </c>
      <c r="F3550">
        <v>0.91147179</v>
      </c>
      <c r="G3550" t="s">
        <v>69</v>
      </c>
      <c r="H3550" s="49">
        <v>989.88099999999997</v>
      </c>
      <c r="I3550" s="49">
        <v>4800.3689999999997</v>
      </c>
      <c r="J3550">
        <v>71.869870000000006</v>
      </c>
      <c r="M3550">
        <v>5.0595399999999999E-2</v>
      </c>
      <c r="N3550" s="49">
        <v>-4.3594210000000001E-2</v>
      </c>
      <c r="O3550" s="49">
        <v>-0.10835632000000001</v>
      </c>
      <c r="P3550" s="49">
        <v>-7.0409769999999997E-2</v>
      </c>
      <c r="Q3550" s="49">
        <v>-4.3594210000000001E-2</v>
      </c>
      <c r="R3550" s="49">
        <v>-1.6778649999999999E-2</v>
      </c>
      <c r="S3550" s="49">
        <v>2.11679E-2</v>
      </c>
      <c r="T3550" s="49" t="s">
        <v>92</v>
      </c>
    </row>
    <row r="3551" spans="1:20" x14ac:dyDescent="0.25">
      <c r="A3551" s="49" t="str">
        <f t="shared" si="55"/>
        <v>41850Sierra6+7_24Dually Enrolled</v>
      </c>
      <c r="B3551" s="7">
        <v>41850</v>
      </c>
      <c r="C3551">
        <v>24</v>
      </c>
      <c r="D3551" t="s">
        <v>14</v>
      </c>
      <c r="E3551">
        <v>1.3625023000000001</v>
      </c>
      <c r="F3551">
        <v>1.3615501999999999</v>
      </c>
      <c r="G3551" t="s">
        <v>69</v>
      </c>
      <c r="H3551" s="49">
        <v>989.88099999999997</v>
      </c>
      <c r="I3551" s="49">
        <v>4800.3689999999997</v>
      </c>
      <c r="J3551">
        <v>76.362960000000001</v>
      </c>
      <c r="M3551">
        <v>7.8484899999999996E-2</v>
      </c>
      <c r="N3551" s="49">
        <v>9.5209999999999999E-4</v>
      </c>
      <c r="O3551" s="49">
        <v>-9.9508570000000005E-2</v>
      </c>
      <c r="P3551" s="49">
        <v>-4.0644899999999998E-2</v>
      </c>
      <c r="Q3551" s="49">
        <v>9.5209999999999999E-4</v>
      </c>
      <c r="R3551" s="49">
        <v>4.2549099999999999E-2</v>
      </c>
      <c r="S3551" s="49">
        <v>0.10141277</v>
      </c>
      <c r="T3551" s="49" t="s">
        <v>92</v>
      </c>
    </row>
    <row r="3552" spans="1:20" x14ac:dyDescent="0.25">
      <c r="A3552" s="49" t="str">
        <f t="shared" si="55"/>
        <v>41850Sierra6+7_14Dually Enrolled</v>
      </c>
      <c r="B3552" s="7">
        <v>41850</v>
      </c>
      <c r="C3552">
        <v>14</v>
      </c>
      <c r="D3552" t="s">
        <v>14</v>
      </c>
      <c r="E3552">
        <v>2.0794039</v>
      </c>
      <c r="F3552">
        <v>2.0662411999999999</v>
      </c>
      <c r="G3552" t="s">
        <v>69</v>
      </c>
      <c r="H3552" s="49">
        <v>989.88099999999997</v>
      </c>
      <c r="I3552" s="49">
        <v>4800.3689999999997</v>
      </c>
      <c r="J3552">
        <v>95.239019999999996</v>
      </c>
      <c r="M3552">
        <v>0.1106996</v>
      </c>
      <c r="N3552" s="49">
        <v>1.3162699999999999E-2</v>
      </c>
      <c r="O3552" s="49">
        <v>-0.12853279000000001</v>
      </c>
      <c r="P3552" s="49">
        <v>-4.5508090000000001E-2</v>
      </c>
      <c r="Q3552" s="49">
        <v>1.3162699999999999E-2</v>
      </c>
      <c r="R3552" s="49">
        <v>7.183349E-2</v>
      </c>
      <c r="S3552" s="49">
        <v>0.15485819000000001</v>
      </c>
      <c r="T3552" s="49" t="s">
        <v>92</v>
      </c>
    </row>
    <row r="3553" spans="1:20" x14ac:dyDescent="0.25">
      <c r="A3553" s="49" t="str">
        <f t="shared" si="55"/>
        <v>41850Sierra6+7_20Dually Enrolled</v>
      </c>
      <c r="B3553" s="7">
        <v>41850</v>
      </c>
      <c r="C3553">
        <v>20</v>
      </c>
      <c r="D3553" t="s">
        <v>14</v>
      </c>
      <c r="E3553">
        <v>2.8056515000000002</v>
      </c>
      <c r="F3553">
        <v>3.1063320000000001</v>
      </c>
      <c r="G3553" t="s">
        <v>69</v>
      </c>
      <c r="H3553" s="49">
        <v>989.88099999999997</v>
      </c>
      <c r="I3553" s="49">
        <v>4800.3689999999997</v>
      </c>
      <c r="J3553">
        <v>91.592650000000006</v>
      </c>
      <c r="M3553">
        <v>0.1231599</v>
      </c>
      <c r="N3553" s="49">
        <v>-0.30068050000000002</v>
      </c>
      <c r="O3553" s="49">
        <v>-0.45832517</v>
      </c>
      <c r="P3553" s="49">
        <v>-0.36595525000000001</v>
      </c>
      <c r="Q3553" s="49">
        <v>-0.30068050000000002</v>
      </c>
      <c r="R3553" s="49">
        <v>-0.23540575</v>
      </c>
      <c r="S3553" s="49">
        <v>-0.14303583</v>
      </c>
      <c r="T3553" s="49" t="s">
        <v>92</v>
      </c>
    </row>
    <row r="3554" spans="1:20" x14ac:dyDescent="0.25">
      <c r="A3554" s="49" t="str">
        <f t="shared" si="55"/>
        <v>41850Sierra8_15Dually Enrolled</v>
      </c>
      <c r="B3554" s="7">
        <v>41850</v>
      </c>
      <c r="C3554">
        <v>15</v>
      </c>
      <c r="D3554" t="s">
        <v>14</v>
      </c>
      <c r="E3554">
        <v>2.3209031000000002</v>
      </c>
      <c r="F3554">
        <v>2.3025267999999999</v>
      </c>
      <c r="G3554">
        <v>8</v>
      </c>
      <c r="H3554" s="49">
        <v>495.44400000000002</v>
      </c>
      <c r="I3554" s="49">
        <v>4800.3689999999997</v>
      </c>
      <c r="J3554">
        <v>96.330460000000002</v>
      </c>
      <c r="M3554">
        <v>0.13387789999999999</v>
      </c>
      <c r="N3554" s="49">
        <v>1.8376300000000002E-2</v>
      </c>
      <c r="O3554" s="49">
        <v>-0.15298740999999999</v>
      </c>
      <c r="P3554" s="49">
        <v>-5.2578989999999999E-2</v>
      </c>
      <c r="Q3554" s="49">
        <v>1.8376300000000002E-2</v>
      </c>
      <c r="R3554" s="49">
        <v>8.9331590000000002E-2</v>
      </c>
      <c r="S3554" s="49">
        <v>0.18974000999999999</v>
      </c>
      <c r="T3554" s="49" t="s">
        <v>92</v>
      </c>
    </row>
    <row r="3555" spans="1:20" x14ac:dyDescent="0.25">
      <c r="A3555" s="49" t="str">
        <f t="shared" si="55"/>
        <v>41850Sierra8_24Dually Enrolled</v>
      </c>
      <c r="B3555" s="7">
        <v>41850</v>
      </c>
      <c r="C3555">
        <v>24</v>
      </c>
      <c r="D3555" t="s">
        <v>14</v>
      </c>
      <c r="E3555">
        <v>1.3625023000000001</v>
      </c>
      <c r="F3555">
        <v>1.3630743999999999</v>
      </c>
      <c r="G3555">
        <v>8</v>
      </c>
      <c r="H3555" s="49">
        <v>495.44400000000002</v>
      </c>
      <c r="I3555" s="49">
        <v>4800.3689999999997</v>
      </c>
      <c r="J3555">
        <v>76.362960000000001</v>
      </c>
      <c r="M3555">
        <v>8.9657200000000006E-2</v>
      </c>
      <c r="N3555" s="49">
        <v>-5.7209999999999997E-4</v>
      </c>
      <c r="O3555" s="49">
        <v>-0.11533332</v>
      </c>
      <c r="P3555" s="49">
        <v>-4.8090420000000002E-2</v>
      </c>
      <c r="Q3555" s="49">
        <v>-5.7209999999999997E-4</v>
      </c>
      <c r="R3555" s="49">
        <v>4.6946219999999997E-2</v>
      </c>
      <c r="S3555" s="49">
        <v>0.11418912000000001</v>
      </c>
      <c r="T3555" s="49" t="s">
        <v>92</v>
      </c>
    </row>
    <row r="3556" spans="1:20" x14ac:dyDescent="0.25">
      <c r="A3556" s="49" t="str">
        <f t="shared" si="55"/>
        <v>41850Sierra8_6Dually Enrolled</v>
      </c>
      <c r="B3556" s="7">
        <v>41850</v>
      </c>
      <c r="C3556">
        <v>6</v>
      </c>
      <c r="D3556" t="s">
        <v>14</v>
      </c>
      <c r="E3556">
        <v>0.74470411999999997</v>
      </c>
      <c r="F3556">
        <v>0.75205191000000005</v>
      </c>
      <c r="G3556">
        <v>8</v>
      </c>
      <c r="H3556" s="49">
        <v>495.44400000000002</v>
      </c>
      <c r="I3556" s="49">
        <v>4800.3689999999997</v>
      </c>
      <c r="J3556">
        <v>69.208709999999996</v>
      </c>
      <c r="M3556">
        <v>4.8952000000000002E-2</v>
      </c>
      <c r="N3556" s="49">
        <v>-7.3477899999999999E-3</v>
      </c>
      <c r="O3556" s="49">
        <v>-7.0006349999999995E-2</v>
      </c>
      <c r="P3556" s="49">
        <v>-3.3292349999999998E-2</v>
      </c>
      <c r="Q3556" s="49">
        <v>-7.3477899999999999E-3</v>
      </c>
      <c r="R3556" s="49">
        <v>1.8596769999999999E-2</v>
      </c>
      <c r="S3556" s="49">
        <v>5.5310770000000002E-2</v>
      </c>
      <c r="T3556" s="49" t="s">
        <v>92</v>
      </c>
    </row>
    <row r="3557" spans="1:20" x14ac:dyDescent="0.25">
      <c r="A3557" s="49" t="str">
        <f t="shared" si="55"/>
        <v>41850Sierra8_12Dually Enrolled</v>
      </c>
      <c r="B3557" s="7">
        <v>41850</v>
      </c>
      <c r="C3557">
        <v>12</v>
      </c>
      <c r="D3557" t="s">
        <v>14</v>
      </c>
      <c r="E3557">
        <v>1.4876023</v>
      </c>
      <c r="F3557">
        <v>1.5194011999999999</v>
      </c>
      <c r="G3557">
        <v>8</v>
      </c>
      <c r="H3557" s="49">
        <v>495.44400000000002</v>
      </c>
      <c r="I3557" s="49">
        <v>4800.3689999999997</v>
      </c>
      <c r="J3557">
        <v>90.685779999999994</v>
      </c>
      <c r="M3557">
        <v>9.9327399999999996E-2</v>
      </c>
      <c r="N3557" s="49">
        <v>-3.1798899999999998E-2</v>
      </c>
      <c r="O3557" s="49">
        <v>-0.15893797000000001</v>
      </c>
      <c r="P3557" s="49">
        <v>-8.4442420000000004E-2</v>
      </c>
      <c r="Q3557" s="49">
        <v>-3.1798899999999998E-2</v>
      </c>
      <c r="R3557" s="49">
        <v>2.0844620000000001E-2</v>
      </c>
      <c r="S3557" s="49">
        <v>9.5340170000000002E-2</v>
      </c>
      <c r="T3557" s="49" t="s">
        <v>92</v>
      </c>
    </row>
    <row r="3558" spans="1:20" x14ac:dyDescent="0.25">
      <c r="A3558" s="49" t="str">
        <f t="shared" si="55"/>
        <v>41850Sierra8_9Dually Enrolled</v>
      </c>
      <c r="B3558" s="7">
        <v>41850</v>
      </c>
      <c r="C3558">
        <v>9</v>
      </c>
      <c r="D3558" t="s">
        <v>14</v>
      </c>
      <c r="E3558">
        <v>1.0414268</v>
      </c>
      <c r="F3558">
        <v>0.94011699000000004</v>
      </c>
      <c r="G3558">
        <v>8</v>
      </c>
      <c r="H3558" s="49">
        <v>495.44400000000002</v>
      </c>
      <c r="I3558" s="49">
        <v>4800.3689999999997</v>
      </c>
      <c r="J3558">
        <v>77.333250000000007</v>
      </c>
      <c r="M3558">
        <v>6.2911099999999998E-2</v>
      </c>
      <c r="N3558" s="49">
        <v>0.10130981</v>
      </c>
      <c r="O3558" s="49">
        <v>2.0783599999999999E-2</v>
      </c>
      <c r="P3558" s="49">
        <v>6.7966929999999995E-2</v>
      </c>
      <c r="Q3558" s="49">
        <v>0.10130981</v>
      </c>
      <c r="R3558" s="49">
        <v>0.13465268999999999</v>
      </c>
      <c r="S3558" s="49">
        <v>0.18183601999999999</v>
      </c>
      <c r="T3558" s="49" t="s">
        <v>92</v>
      </c>
    </row>
    <row r="3559" spans="1:20" x14ac:dyDescent="0.25">
      <c r="A3559" s="49" t="str">
        <f t="shared" si="55"/>
        <v>41850Sierra8_16Dually Enrolled</v>
      </c>
      <c r="B3559" s="7">
        <v>41850</v>
      </c>
      <c r="C3559">
        <v>16</v>
      </c>
      <c r="D3559" t="s">
        <v>14</v>
      </c>
      <c r="E3559">
        <v>2.5483112999999999</v>
      </c>
      <c r="F3559">
        <v>2.5399408999999999</v>
      </c>
      <c r="G3559">
        <v>8</v>
      </c>
      <c r="H3559" s="49">
        <v>495.44400000000002</v>
      </c>
      <c r="I3559" s="49">
        <v>4800.3689999999997</v>
      </c>
      <c r="J3559">
        <v>97.530680000000004</v>
      </c>
      <c r="M3559">
        <v>0.1399193</v>
      </c>
      <c r="N3559" s="49">
        <v>8.3704000000000001E-3</v>
      </c>
      <c r="O3559" s="49">
        <v>-0.1707263</v>
      </c>
      <c r="P3559" s="49">
        <v>-6.5786830000000004E-2</v>
      </c>
      <c r="Q3559" s="49">
        <v>8.3704000000000001E-3</v>
      </c>
      <c r="R3559" s="49">
        <v>8.2527630000000005E-2</v>
      </c>
      <c r="S3559" s="49">
        <v>0.1874671</v>
      </c>
      <c r="T3559" s="49" t="s">
        <v>92</v>
      </c>
    </row>
    <row r="3560" spans="1:20" x14ac:dyDescent="0.25">
      <c r="A3560" s="49" t="str">
        <f t="shared" si="55"/>
        <v>41850Sierra8_10Dually Enrolled</v>
      </c>
      <c r="B3560" s="7">
        <v>41850</v>
      </c>
      <c r="C3560">
        <v>10</v>
      </c>
      <c r="D3560" t="s">
        <v>14</v>
      </c>
      <c r="E3560">
        <v>1.1266402</v>
      </c>
      <c r="F3560">
        <v>1.0832987999999999</v>
      </c>
      <c r="G3560">
        <v>8</v>
      </c>
      <c r="H3560" s="49">
        <v>495.44400000000002</v>
      </c>
      <c r="I3560" s="49">
        <v>4800.3689999999997</v>
      </c>
      <c r="J3560">
        <v>81.732479999999995</v>
      </c>
      <c r="M3560">
        <v>7.6666799999999993E-2</v>
      </c>
      <c r="N3560" s="49">
        <v>4.3341400000000002E-2</v>
      </c>
      <c r="O3560" s="49">
        <v>-5.4792100000000003E-2</v>
      </c>
      <c r="P3560" s="49">
        <v>2.7079999999999999E-3</v>
      </c>
      <c r="Q3560" s="49">
        <v>4.3341400000000002E-2</v>
      </c>
      <c r="R3560" s="49">
        <v>8.3974800000000002E-2</v>
      </c>
      <c r="S3560" s="49">
        <v>0.14147489999999999</v>
      </c>
      <c r="T3560" s="49" t="s">
        <v>92</v>
      </c>
    </row>
    <row r="3561" spans="1:20" x14ac:dyDescent="0.25">
      <c r="A3561" s="49" t="str">
        <f t="shared" si="55"/>
        <v>41850Sierra8_3Dually Enrolled</v>
      </c>
      <c r="B3561" s="7">
        <v>41850</v>
      </c>
      <c r="C3561">
        <v>3</v>
      </c>
      <c r="D3561" t="s">
        <v>14</v>
      </c>
      <c r="E3561">
        <v>0.77228943000000005</v>
      </c>
      <c r="F3561">
        <v>0.76413421000000004</v>
      </c>
      <c r="G3561">
        <v>8</v>
      </c>
      <c r="H3561" s="49">
        <v>495.44400000000002</v>
      </c>
      <c r="I3561" s="49">
        <v>4800.3689999999997</v>
      </c>
      <c r="J3561">
        <v>73.069609999999997</v>
      </c>
      <c r="M3561">
        <v>5.2020299999999998E-2</v>
      </c>
      <c r="N3561" s="49">
        <v>8.1552199999999995E-3</v>
      </c>
      <c r="O3561" s="49">
        <v>-5.8430759999999998E-2</v>
      </c>
      <c r="P3561" s="49">
        <v>-1.9415539999999998E-2</v>
      </c>
      <c r="Q3561" s="49">
        <v>8.1552199999999995E-3</v>
      </c>
      <c r="R3561" s="49">
        <v>3.5725979999999997E-2</v>
      </c>
      <c r="S3561" s="49">
        <v>7.4741199999999994E-2</v>
      </c>
      <c r="T3561" s="49" t="s">
        <v>92</v>
      </c>
    </row>
    <row r="3562" spans="1:20" x14ac:dyDescent="0.25">
      <c r="A3562" s="49" t="str">
        <f t="shared" si="55"/>
        <v>41850Sierra8_7Dually Enrolled</v>
      </c>
      <c r="B3562" s="7">
        <v>41850</v>
      </c>
      <c r="C3562">
        <v>7</v>
      </c>
      <c r="D3562" t="s">
        <v>14</v>
      </c>
      <c r="E3562">
        <v>0.85864536000000002</v>
      </c>
      <c r="F3562">
        <v>0.85222966</v>
      </c>
      <c r="G3562">
        <v>8</v>
      </c>
      <c r="H3562" s="49">
        <v>495.44400000000002</v>
      </c>
      <c r="I3562" s="49">
        <v>4800.3689999999997</v>
      </c>
      <c r="J3562">
        <v>68.154499999999999</v>
      </c>
      <c r="M3562">
        <v>5.4076100000000002E-2</v>
      </c>
      <c r="N3562" s="49">
        <v>6.4156999999999999E-3</v>
      </c>
      <c r="O3562" s="49">
        <v>-6.2801709999999997E-2</v>
      </c>
      <c r="P3562" s="49">
        <v>-2.2244630000000001E-2</v>
      </c>
      <c r="Q3562" s="49">
        <v>6.4156999999999999E-3</v>
      </c>
      <c r="R3562" s="49">
        <v>3.5076030000000001E-2</v>
      </c>
      <c r="S3562" s="49">
        <v>7.5633110000000003E-2</v>
      </c>
      <c r="T3562" s="49" t="s">
        <v>92</v>
      </c>
    </row>
    <row r="3563" spans="1:20" x14ac:dyDescent="0.25">
      <c r="A3563" s="49" t="str">
        <f t="shared" si="55"/>
        <v>41850Sierra8_17Dually Enrolled</v>
      </c>
      <c r="B3563" s="7">
        <v>41850</v>
      </c>
      <c r="C3563">
        <v>17</v>
      </c>
      <c r="D3563" t="s">
        <v>14</v>
      </c>
      <c r="E3563">
        <v>2.7800820000000002</v>
      </c>
      <c r="F3563">
        <v>2.774362</v>
      </c>
      <c r="G3563">
        <v>8</v>
      </c>
      <c r="H3563" s="49">
        <v>495.44400000000002</v>
      </c>
      <c r="I3563" s="49">
        <v>4800.3689999999997</v>
      </c>
      <c r="J3563">
        <v>98.284499999999994</v>
      </c>
      <c r="M3563">
        <v>0.1404262</v>
      </c>
      <c r="N3563" s="49">
        <v>5.7200000000000003E-3</v>
      </c>
      <c r="O3563" s="49">
        <v>-0.17402554000000001</v>
      </c>
      <c r="P3563" s="49">
        <v>-6.8705890000000006E-2</v>
      </c>
      <c r="Q3563" s="49">
        <v>5.7200000000000003E-3</v>
      </c>
      <c r="R3563" s="49">
        <v>8.0145889999999997E-2</v>
      </c>
      <c r="S3563" s="49">
        <v>0.18546554000000001</v>
      </c>
      <c r="T3563" s="49" t="s">
        <v>92</v>
      </c>
    </row>
    <row r="3564" spans="1:20" x14ac:dyDescent="0.25">
      <c r="A3564" s="49" t="str">
        <f t="shared" si="55"/>
        <v>41850Sierra8_19Dually Enrolled</v>
      </c>
      <c r="B3564" s="7">
        <v>41850</v>
      </c>
      <c r="C3564">
        <v>19</v>
      </c>
      <c r="D3564" t="s">
        <v>14</v>
      </c>
      <c r="E3564">
        <v>2.8903644000000002</v>
      </c>
      <c r="F3564">
        <v>2.2652207999999998</v>
      </c>
      <c r="G3564">
        <v>8</v>
      </c>
      <c r="H3564" s="49">
        <v>495.44400000000002</v>
      </c>
      <c r="I3564" s="49">
        <v>4800.3689999999997</v>
      </c>
      <c r="J3564">
        <v>95.176929999999999</v>
      </c>
      <c r="M3564">
        <v>0.12764120000000001</v>
      </c>
      <c r="N3564" s="49">
        <v>0.62514360000000002</v>
      </c>
      <c r="O3564" s="49">
        <v>0.46176286</v>
      </c>
      <c r="P3564" s="49">
        <v>0.55749375999999995</v>
      </c>
      <c r="Q3564" s="49">
        <v>0.62514360000000002</v>
      </c>
      <c r="R3564" s="49">
        <v>0.69279343999999998</v>
      </c>
      <c r="S3564" s="49">
        <v>0.78852434000000005</v>
      </c>
      <c r="T3564" s="49" t="s">
        <v>92</v>
      </c>
    </row>
    <row r="3565" spans="1:20" x14ac:dyDescent="0.25">
      <c r="A3565" s="49" t="str">
        <f t="shared" si="55"/>
        <v>41850Sierra8_23Dually Enrolled</v>
      </c>
      <c r="B3565" s="7">
        <v>41850</v>
      </c>
      <c r="C3565">
        <v>23</v>
      </c>
      <c r="D3565" t="s">
        <v>14</v>
      </c>
      <c r="E3565">
        <v>1.9092954</v>
      </c>
      <c r="F3565">
        <v>1.7532254</v>
      </c>
      <c r="G3565">
        <v>8</v>
      </c>
      <c r="H3565" s="49">
        <v>495.44400000000002</v>
      </c>
      <c r="I3565" s="49">
        <v>4800.3689999999997</v>
      </c>
      <c r="J3565">
        <v>79.255759999999995</v>
      </c>
      <c r="M3565">
        <v>0.10751529999999999</v>
      </c>
      <c r="N3565" s="49">
        <v>0.15606999999999999</v>
      </c>
      <c r="O3565" s="49">
        <v>1.8450419999999999E-2</v>
      </c>
      <c r="P3565" s="49">
        <v>9.9086889999999997E-2</v>
      </c>
      <c r="Q3565" s="49">
        <v>0.15606999999999999</v>
      </c>
      <c r="R3565" s="49">
        <v>0.21305310999999999</v>
      </c>
      <c r="S3565" s="49">
        <v>0.29368958000000001</v>
      </c>
      <c r="T3565" s="49" t="s">
        <v>92</v>
      </c>
    </row>
    <row r="3566" spans="1:20" x14ac:dyDescent="0.25">
      <c r="A3566" s="49" t="str">
        <f t="shared" si="55"/>
        <v>41850Sierra8_14Dually Enrolled</v>
      </c>
      <c r="B3566" s="7">
        <v>41850</v>
      </c>
      <c r="C3566">
        <v>14</v>
      </c>
      <c r="D3566" t="s">
        <v>14</v>
      </c>
      <c r="E3566">
        <v>2.0794039</v>
      </c>
      <c r="F3566">
        <v>2.1021770000000002</v>
      </c>
      <c r="G3566">
        <v>8</v>
      </c>
      <c r="H3566" s="49">
        <v>495.44400000000002</v>
      </c>
      <c r="I3566" s="49">
        <v>4800.3689999999997</v>
      </c>
      <c r="J3566">
        <v>95.239019999999996</v>
      </c>
      <c r="M3566">
        <v>0.12503719999999999</v>
      </c>
      <c r="N3566" s="49">
        <v>-2.2773100000000001E-2</v>
      </c>
      <c r="O3566" s="49">
        <v>-0.18282071999999999</v>
      </c>
      <c r="P3566" s="49">
        <v>-8.9042819999999995E-2</v>
      </c>
      <c r="Q3566" s="49">
        <v>-2.2773100000000001E-2</v>
      </c>
      <c r="R3566" s="49">
        <v>4.349662E-2</v>
      </c>
      <c r="S3566" s="49">
        <v>0.13727452000000001</v>
      </c>
      <c r="T3566" s="49" t="s">
        <v>92</v>
      </c>
    </row>
    <row r="3567" spans="1:20" x14ac:dyDescent="0.25">
      <c r="A3567" s="49" t="str">
        <f t="shared" si="55"/>
        <v>41850Sierra8_1Dually Enrolled</v>
      </c>
      <c r="B3567" s="7">
        <v>41850</v>
      </c>
      <c r="C3567">
        <v>1</v>
      </c>
      <c r="D3567" t="s">
        <v>14</v>
      </c>
      <c r="E3567">
        <v>1.0173809</v>
      </c>
      <c r="F3567">
        <v>1.0115506999999999</v>
      </c>
      <c r="G3567">
        <v>8</v>
      </c>
      <c r="H3567" s="49">
        <v>495.44400000000002</v>
      </c>
      <c r="I3567" s="49">
        <v>4800.3689999999997</v>
      </c>
      <c r="J3567">
        <v>73.978290000000001</v>
      </c>
      <c r="M3567">
        <v>6.9122699999999995E-2</v>
      </c>
      <c r="N3567" s="49">
        <v>5.8301999999999998E-3</v>
      </c>
      <c r="O3567" s="49">
        <v>-8.2646860000000003E-2</v>
      </c>
      <c r="P3567" s="49">
        <v>-3.0804829999999998E-2</v>
      </c>
      <c r="Q3567" s="49">
        <v>5.8301999999999998E-3</v>
      </c>
      <c r="R3567" s="49">
        <v>4.246523E-2</v>
      </c>
      <c r="S3567" s="49">
        <v>9.4307260000000004E-2</v>
      </c>
      <c r="T3567" s="49" t="s">
        <v>92</v>
      </c>
    </row>
    <row r="3568" spans="1:20" x14ac:dyDescent="0.25">
      <c r="A3568" s="49" t="str">
        <f t="shared" si="55"/>
        <v>41850Sierra8_18Dually Enrolled</v>
      </c>
      <c r="B3568" s="7">
        <v>41850</v>
      </c>
      <c r="C3568">
        <v>18</v>
      </c>
      <c r="D3568" t="s">
        <v>14</v>
      </c>
      <c r="E3568">
        <v>2.8598789</v>
      </c>
      <c r="F3568">
        <v>2.6216301</v>
      </c>
      <c r="G3568">
        <v>8</v>
      </c>
      <c r="H3568" s="49">
        <v>495.44400000000002</v>
      </c>
      <c r="I3568" s="49">
        <v>4800.3689999999997</v>
      </c>
      <c r="J3568">
        <v>97.923000000000002</v>
      </c>
      <c r="M3568">
        <v>0.13660269999999999</v>
      </c>
      <c r="N3568" s="49">
        <v>0.23824880000000001</v>
      </c>
      <c r="O3568" s="49">
        <v>6.3397339999999996E-2</v>
      </c>
      <c r="P3568" s="49">
        <v>0.16584937</v>
      </c>
      <c r="Q3568" s="49">
        <v>0.23824880000000001</v>
      </c>
      <c r="R3568" s="49">
        <v>0.31064823000000003</v>
      </c>
      <c r="S3568" s="49">
        <v>0.41310026</v>
      </c>
      <c r="T3568" s="49" t="s">
        <v>92</v>
      </c>
    </row>
    <row r="3569" spans="1:20" x14ac:dyDescent="0.25">
      <c r="A3569" s="49" t="str">
        <f t="shared" si="55"/>
        <v>41850Sierra8_13Dually Enrolled</v>
      </c>
      <c r="B3569" s="7">
        <v>41850</v>
      </c>
      <c r="C3569">
        <v>13</v>
      </c>
      <c r="D3569" t="s">
        <v>14</v>
      </c>
      <c r="E3569">
        <v>1.7799526000000001</v>
      </c>
      <c r="F3569">
        <v>1.7996878000000001</v>
      </c>
      <c r="G3569">
        <v>8</v>
      </c>
      <c r="H3569" s="49">
        <v>495.44400000000002</v>
      </c>
      <c r="I3569" s="49">
        <v>4800.3689999999997</v>
      </c>
      <c r="J3569">
        <v>93.608540000000005</v>
      </c>
      <c r="M3569">
        <v>0.1138536</v>
      </c>
      <c r="N3569" s="49">
        <v>-1.9735200000000001E-2</v>
      </c>
      <c r="O3569" s="49">
        <v>-0.16546780999999999</v>
      </c>
      <c r="P3569" s="49">
        <v>-8.0077609999999994E-2</v>
      </c>
      <c r="Q3569" s="49">
        <v>-1.9735200000000001E-2</v>
      </c>
      <c r="R3569" s="49">
        <v>4.0607209999999998E-2</v>
      </c>
      <c r="S3569" s="49">
        <v>0.12599741</v>
      </c>
      <c r="T3569" s="49" t="s">
        <v>92</v>
      </c>
    </row>
    <row r="3570" spans="1:20" x14ac:dyDescent="0.25">
      <c r="A3570" s="49" t="str">
        <f t="shared" si="55"/>
        <v>41850Sierra8_4Dually Enrolled</v>
      </c>
      <c r="B3570" s="7">
        <v>41850</v>
      </c>
      <c r="C3570">
        <v>4</v>
      </c>
      <c r="D3570" t="s">
        <v>14</v>
      </c>
      <c r="E3570">
        <v>0.68847886999999997</v>
      </c>
      <c r="F3570">
        <v>0.72625382999999999</v>
      </c>
      <c r="G3570">
        <v>8</v>
      </c>
      <c r="H3570" s="49">
        <v>495.44400000000002</v>
      </c>
      <c r="I3570" s="49">
        <v>4800.3689999999997</v>
      </c>
      <c r="J3570">
        <v>72.678269999999998</v>
      </c>
      <c r="M3570">
        <v>4.64375E-2</v>
      </c>
      <c r="N3570" s="49">
        <v>-3.7774960000000003E-2</v>
      </c>
      <c r="O3570" s="49">
        <v>-9.7214960000000003E-2</v>
      </c>
      <c r="P3570" s="49">
        <v>-6.2386839999999999E-2</v>
      </c>
      <c r="Q3570" s="49">
        <v>-3.7774960000000003E-2</v>
      </c>
      <c r="R3570" s="49">
        <v>-1.3163090000000001E-2</v>
      </c>
      <c r="S3570" s="49">
        <v>2.166504E-2</v>
      </c>
      <c r="T3570" s="49" t="s">
        <v>92</v>
      </c>
    </row>
    <row r="3571" spans="1:20" x14ac:dyDescent="0.25">
      <c r="A3571" s="49" t="str">
        <f t="shared" si="55"/>
        <v>41850Sierra8_22Dually Enrolled</v>
      </c>
      <c r="B3571" s="7">
        <v>41850</v>
      </c>
      <c r="C3571">
        <v>22</v>
      </c>
      <c r="D3571" t="s">
        <v>14</v>
      </c>
      <c r="E3571">
        <v>2.4143077000000002</v>
      </c>
      <c r="F3571">
        <v>2.2914002</v>
      </c>
      <c r="G3571">
        <v>8</v>
      </c>
      <c r="H3571" s="49">
        <v>495.44400000000002</v>
      </c>
      <c r="I3571" s="49">
        <v>4800.3689999999997</v>
      </c>
      <c r="J3571">
        <v>83.50909</v>
      </c>
      <c r="M3571">
        <v>0.12147139999999999</v>
      </c>
      <c r="N3571" s="49">
        <v>0.1229075</v>
      </c>
      <c r="O3571" s="49">
        <v>-3.2575890000000003E-2</v>
      </c>
      <c r="P3571" s="49">
        <v>5.8527660000000002E-2</v>
      </c>
      <c r="Q3571" s="49">
        <v>0.1229075</v>
      </c>
      <c r="R3571" s="49">
        <v>0.18728734</v>
      </c>
      <c r="S3571" s="49">
        <v>0.27839089</v>
      </c>
      <c r="T3571" s="49" t="s">
        <v>92</v>
      </c>
    </row>
    <row r="3572" spans="1:20" x14ac:dyDescent="0.25">
      <c r="A3572" s="49" t="str">
        <f t="shared" si="55"/>
        <v>41850Sierra8_5Dually Enrolled</v>
      </c>
      <c r="B3572" s="7">
        <v>41850</v>
      </c>
      <c r="C3572">
        <v>5</v>
      </c>
      <c r="D3572" t="s">
        <v>14</v>
      </c>
      <c r="E3572">
        <v>0.69461804000000005</v>
      </c>
      <c r="F3572">
        <v>0.68521745999999994</v>
      </c>
      <c r="G3572">
        <v>8</v>
      </c>
      <c r="H3572" s="49">
        <v>495.44400000000002</v>
      </c>
      <c r="I3572" s="49">
        <v>4800.3689999999997</v>
      </c>
      <c r="J3572">
        <v>71.609020000000001</v>
      </c>
      <c r="M3572">
        <v>4.2743700000000003E-2</v>
      </c>
      <c r="N3572" s="49">
        <v>9.4005800000000004E-3</v>
      </c>
      <c r="O3572" s="49">
        <v>-4.5311360000000002E-2</v>
      </c>
      <c r="P3572" s="49">
        <v>-1.3253579999999999E-2</v>
      </c>
      <c r="Q3572" s="49">
        <v>9.4005800000000004E-3</v>
      </c>
      <c r="R3572" s="49">
        <v>3.2054739999999998E-2</v>
      </c>
      <c r="S3572" s="49">
        <v>6.4112520000000006E-2</v>
      </c>
      <c r="T3572" s="49" t="s">
        <v>92</v>
      </c>
    </row>
    <row r="3573" spans="1:20" x14ac:dyDescent="0.25">
      <c r="A3573" s="49" t="str">
        <f t="shared" si="55"/>
        <v>41850Sierra8_20Dually Enrolled</v>
      </c>
      <c r="B3573" s="7">
        <v>41850</v>
      </c>
      <c r="C3573">
        <v>20</v>
      </c>
      <c r="D3573" t="s">
        <v>14</v>
      </c>
      <c r="E3573">
        <v>2.8056515000000002</v>
      </c>
      <c r="F3573">
        <v>3.0291733999999999</v>
      </c>
      <c r="G3573">
        <v>8</v>
      </c>
      <c r="H3573" s="49">
        <v>495.44400000000002</v>
      </c>
      <c r="I3573" s="49">
        <v>4800.3689999999997</v>
      </c>
      <c r="J3573">
        <v>91.592650000000006</v>
      </c>
      <c r="M3573">
        <v>0.13651489999999999</v>
      </c>
      <c r="N3573" s="49">
        <v>-0.2235219</v>
      </c>
      <c r="O3573" s="49">
        <v>-0.39826096999999999</v>
      </c>
      <c r="P3573" s="49">
        <v>-0.29587479999999999</v>
      </c>
      <c r="Q3573" s="49">
        <v>-0.2235219</v>
      </c>
      <c r="R3573" s="49">
        <v>-0.151169</v>
      </c>
      <c r="S3573" s="49">
        <v>-4.8782829999999999E-2</v>
      </c>
      <c r="T3573" s="49" t="s">
        <v>92</v>
      </c>
    </row>
    <row r="3574" spans="1:20" x14ac:dyDescent="0.25">
      <c r="A3574" s="49" t="str">
        <f t="shared" si="55"/>
        <v>41850Sierra8_2Dually Enrolled</v>
      </c>
      <c r="B3574" s="7">
        <v>41850</v>
      </c>
      <c r="C3574">
        <v>2</v>
      </c>
      <c r="D3574" t="s">
        <v>14</v>
      </c>
      <c r="E3574">
        <v>0.86787758000000004</v>
      </c>
      <c r="F3574">
        <v>0.83157895000000004</v>
      </c>
      <c r="G3574">
        <v>8</v>
      </c>
      <c r="H3574" s="49">
        <v>495.44400000000002</v>
      </c>
      <c r="I3574" s="49">
        <v>4800.3689999999997</v>
      </c>
      <c r="J3574">
        <v>71.869870000000006</v>
      </c>
      <c r="M3574">
        <v>5.8503699999999999E-2</v>
      </c>
      <c r="N3574" s="49">
        <v>3.6298629999999998E-2</v>
      </c>
      <c r="O3574" s="49">
        <v>-3.858611E-2</v>
      </c>
      <c r="P3574" s="49">
        <v>5.2916700000000001E-3</v>
      </c>
      <c r="Q3574" s="49">
        <v>3.6298629999999998E-2</v>
      </c>
      <c r="R3574" s="49">
        <v>6.7305589999999998E-2</v>
      </c>
      <c r="S3574" s="49">
        <v>0.11118337</v>
      </c>
      <c r="T3574" s="49" t="s">
        <v>92</v>
      </c>
    </row>
    <row r="3575" spans="1:20" x14ac:dyDescent="0.25">
      <c r="A3575" s="49" t="str">
        <f t="shared" si="55"/>
        <v>41850Sierra8_21Dually Enrolled</v>
      </c>
      <c r="B3575" s="7">
        <v>41850</v>
      </c>
      <c r="C3575">
        <v>21</v>
      </c>
      <c r="D3575" t="s">
        <v>14</v>
      </c>
      <c r="E3575">
        <v>2.6180710999999999</v>
      </c>
      <c r="F3575">
        <v>2.710251</v>
      </c>
      <c r="G3575">
        <v>8</v>
      </c>
      <c r="H3575" s="49">
        <v>495.44400000000002</v>
      </c>
      <c r="I3575" s="49">
        <v>4800.3689999999997</v>
      </c>
      <c r="J3575">
        <v>86.747029999999995</v>
      </c>
      <c r="M3575">
        <v>0.12841720000000001</v>
      </c>
      <c r="N3575" s="49">
        <v>-9.2179899999999995E-2</v>
      </c>
      <c r="O3575" s="49">
        <v>-0.25655391999999999</v>
      </c>
      <c r="P3575" s="49">
        <v>-0.16024102000000001</v>
      </c>
      <c r="Q3575" s="49">
        <v>-9.2179899999999995E-2</v>
      </c>
      <c r="R3575" s="49">
        <v>-2.4118779999999999E-2</v>
      </c>
      <c r="S3575" s="49">
        <v>7.2194120000000001E-2</v>
      </c>
      <c r="T3575" s="49" t="s">
        <v>92</v>
      </c>
    </row>
    <row r="3576" spans="1:20" x14ac:dyDescent="0.25">
      <c r="A3576" s="49" t="str">
        <f t="shared" si="55"/>
        <v>41850Sierra8_11Dually Enrolled</v>
      </c>
      <c r="B3576" s="7">
        <v>41850</v>
      </c>
      <c r="C3576">
        <v>11</v>
      </c>
      <c r="D3576" t="s">
        <v>14</v>
      </c>
      <c r="E3576">
        <v>1.2662214000000001</v>
      </c>
      <c r="F3576">
        <v>1.3487956999999999</v>
      </c>
      <c r="G3576">
        <v>8</v>
      </c>
      <c r="H3576" s="49">
        <v>495.44400000000002</v>
      </c>
      <c r="I3576" s="49">
        <v>4800.3689999999997</v>
      </c>
      <c r="J3576">
        <v>87.063059999999993</v>
      </c>
      <c r="M3576">
        <v>9.0016600000000002E-2</v>
      </c>
      <c r="N3576" s="49">
        <v>-8.2574300000000003E-2</v>
      </c>
      <c r="O3576" s="49">
        <v>-0.19779554999999999</v>
      </c>
      <c r="P3576" s="49">
        <v>-0.13028310000000001</v>
      </c>
      <c r="Q3576" s="49">
        <v>-8.2574300000000003E-2</v>
      </c>
      <c r="R3576" s="49">
        <v>-3.4865500000000001E-2</v>
      </c>
      <c r="S3576" s="49">
        <v>3.2646950000000001E-2</v>
      </c>
      <c r="T3576" s="49" t="s">
        <v>92</v>
      </c>
    </row>
    <row r="3577" spans="1:20" x14ac:dyDescent="0.25">
      <c r="A3577" s="49" t="str">
        <f t="shared" si="55"/>
        <v>41850Sierra8_8Dually Enrolled</v>
      </c>
      <c r="B3577" s="7">
        <v>41850</v>
      </c>
      <c r="C3577">
        <v>8</v>
      </c>
      <c r="D3577" t="s">
        <v>14</v>
      </c>
      <c r="E3577">
        <v>0.98657371000000005</v>
      </c>
      <c r="F3577">
        <v>0.88278564999999998</v>
      </c>
      <c r="G3577">
        <v>8</v>
      </c>
      <c r="H3577" s="49">
        <v>495.44400000000002</v>
      </c>
      <c r="I3577" s="49">
        <v>4800.3689999999997</v>
      </c>
      <c r="J3577">
        <v>71.301839999999999</v>
      </c>
      <c r="M3577">
        <v>5.70733E-2</v>
      </c>
      <c r="N3577" s="49">
        <v>0.10378806</v>
      </c>
      <c r="O3577" s="49">
        <v>3.0734239999999999E-2</v>
      </c>
      <c r="P3577" s="49">
        <v>7.3539209999999994E-2</v>
      </c>
      <c r="Q3577" s="49">
        <v>0.10378806</v>
      </c>
      <c r="R3577" s="49">
        <v>0.13403691000000001</v>
      </c>
      <c r="S3577" s="49">
        <v>0.17684188000000001</v>
      </c>
      <c r="T3577" s="49" t="s">
        <v>92</v>
      </c>
    </row>
    <row r="3578" spans="1:20" x14ac:dyDescent="0.25">
      <c r="A3578" s="49" t="str">
        <f t="shared" si="55"/>
        <v>41850Sierra9_19Dually Enrolled</v>
      </c>
      <c r="B3578" s="7">
        <v>41850</v>
      </c>
      <c r="C3578">
        <v>19</v>
      </c>
      <c r="D3578" t="s">
        <v>14</v>
      </c>
      <c r="E3578">
        <v>2.8903644000000002</v>
      </c>
      <c r="F3578">
        <v>2.6903665999999999</v>
      </c>
      <c r="G3578">
        <v>9</v>
      </c>
      <c r="H3578" s="49">
        <v>466.24099999999999</v>
      </c>
      <c r="I3578" s="49">
        <v>4800.3689999999997</v>
      </c>
      <c r="J3578">
        <v>95.176929999999999</v>
      </c>
      <c r="M3578">
        <v>0.1411403</v>
      </c>
      <c r="N3578" s="49">
        <v>0.1999978</v>
      </c>
      <c r="O3578" s="49">
        <v>1.933822E-2</v>
      </c>
      <c r="P3578" s="49">
        <v>0.12519343999999999</v>
      </c>
      <c r="Q3578" s="49">
        <v>0.1999978</v>
      </c>
      <c r="R3578" s="49">
        <v>0.27480216000000002</v>
      </c>
      <c r="S3578" s="49">
        <v>0.38065737999999999</v>
      </c>
      <c r="T3578" s="49" t="s">
        <v>92</v>
      </c>
    </row>
    <row r="3579" spans="1:20" x14ac:dyDescent="0.25">
      <c r="A3579" s="49" t="str">
        <f t="shared" si="55"/>
        <v>41850Sierra9_3Dually Enrolled</v>
      </c>
      <c r="B3579" s="7">
        <v>41850</v>
      </c>
      <c r="C3579">
        <v>3</v>
      </c>
      <c r="D3579" t="s">
        <v>14</v>
      </c>
      <c r="E3579">
        <v>0.77228943000000005</v>
      </c>
      <c r="F3579">
        <v>0.82438787000000002</v>
      </c>
      <c r="G3579">
        <v>9</v>
      </c>
      <c r="H3579" s="49">
        <v>466.24099999999999</v>
      </c>
      <c r="I3579" s="49">
        <v>4800.3689999999997</v>
      </c>
      <c r="J3579">
        <v>73.069609999999997</v>
      </c>
      <c r="M3579">
        <v>5.0413600000000003E-2</v>
      </c>
      <c r="N3579" s="49">
        <v>-5.2098440000000003E-2</v>
      </c>
      <c r="O3579" s="49">
        <v>-0.11662785000000001</v>
      </c>
      <c r="P3579" s="49">
        <v>-7.8817650000000003E-2</v>
      </c>
      <c r="Q3579" s="49">
        <v>-5.2098440000000003E-2</v>
      </c>
      <c r="R3579" s="49">
        <v>-2.5379229999999999E-2</v>
      </c>
      <c r="S3579" s="49">
        <v>1.243097E-2</v>
      </c>
      <c r="T3579" s="49" t="s">
        <v>92</v>
      </c>
    </row>
    <row r="3580" spans="1:20" x14ac:dyDescent="0.25">
      <c r="A3580" s="49" t="str">
        <f t="shared" si="55"/>
        <v>41850Sierra9_13Dually Enrolled</v>
      </c>
      <c r="B3580" s="7">
        <v>41850</v>
      </c>
      <c r="C3580">
        <v>13</v>
      </c>
      <c r="D3580" t="s">
        <v>14</v>
      </c>
      <c r="E3580">
        <v>1.7799526000000001</v>
      </c>
      <c r="F3580">
        <v>1.7073328999999999</v>
      </c>
      <c r="G3580">
        <v>9</v>
      </c>
      <c r="H3580" s="49">
        <v>466.24099999999999</v>
      </c>
      <c r="I3580" s="49">
        <v>4800.3689999999997</v>
      </c>
      <c r="J3580">
        <v>93.608540000000005</v>
      </c>
      <c r="M3580">
        <v>0.11198230000000001</v>
      </c>
      <c r="N3580" s="49">
        <v>7.2619699999999995E-2</v>
      </c>
      <c r="O3580" s="49">
        <v>-7.0717639999999998E-2</v>
      </c>
      <c r="P3580" s="49">
        <v>1.3269080000000001E-2</v>
      </c>
      <c r="Q3580" s="49">
        <v>7.2619699999999995E-2</v>
      </c>
      <c r="R3580" s="49">
        <v>0.13197032</v>
      </c>
      <c r="S3580" s="49">
        <v>0.21595703999999999</v>
      </c>
      <c r="T3580" s="49" t="s">
        <v>92</v>
      </c>
    </row>
    <row r="3581" spans="1:20" x14ac:dyDescent="0.25">
      <c r="A3581" s="49" t="str">
        <f t="shared" si="55"/>
        <v>41850Sierra9_9Dually Enrolled</v>
      </c>
      <c r="B3581" s="7">
        <v>41850</v>
      </c>
      <c r="C3581">
        <v>9</v>
      </c>
      <c r="D3581" t="s">
        <v>14</v>
      </c>
      <c r="E3581">
        <v>1.0414268</v>
      </c>
      <c r="F3581">
        <v>1.0384304</v>
      </c>
      <c r="G3581">
        <v>9</v>
      </c>
      <c r="H3581" s="49">
        <v>466.24099999999999</v>
      </c>
      <c r="I3581" s="49">
        <v>4800.3689999999997</v>
      </c>
      <c r="J3581">
        <v>77.333250000000007</v>
      </c>
      <c r="M3581">
        <v>6.6419199999999998E-2</v>
      </c>
      <c r="N3581" s="49">
        <v>2.9964000000000002E-3</v>
      </c>
      <c r="O3581" s="49">
        <v>-8.2020179999999998E-2</v>
      </c>
      <c r="P3581" s="49">
        <v>-3.2205780000000003E-2</v>
      </c>
      <c r="Q3581" s="49">
        <v>2.9964000000000002E-3</v>
      </c>
      <c r="R3581" s="49">
        <v>3.8198580000000003E-2</v>
      </c>
      <c r="S3581" s="49">
        <v>8.8012980000000005E-2</v>
      </c>
      <c r="T3581" s="49" t="s">
        <v>92</v>
      </c>
    </row>
    <row r="3582" spans="1:20" x14ac:dyDescent="0.25">
      <c r="A3582" s="49" t="str">
        <f t="shared" si="55"/>
        <v>41850Sierra9_12Dually Enrolled</v>
      </c>
      <c r="B3582" s="7">
        <v>41850</v>
      </c>
      <c r="C3582">
        <v>12</v>
      </c>
      <c r="D3582" t="s">
        <v>14</v>
      </c>
      <c r="E3582">
        <v>1.4876023</v>
      </c>
      <c r="F3582">
        <v>1.4637001999999999</v>
      </c>
      <c r="G3582">
        <v>9</v>
      </c>
      <c r="H3582" s="49">
        <v>466.24099999999999</v>
      </c>
      <c r="I3582" s="49">
        <v>4800.3689999999997</v>
      </c>
      <c r="J3582">
        <v>90.685779999999994</v>
      </c>
      <c r="M3582">
        <v>9.8150699999999994E-2</v>
      </c>
      <c r="N3582" s="49">
        <v>2.3902099999999999E-2</v>
      </c>
      <c r="O3582" s="49">
        <v>-0.1017308</v>
      </c>
      <c r="P3582" s="49">
        <v>-2.811777E-2</v>
      </c>
      <c r="Q3582" s="49">
        <v>2.3902099999999999E-2</v>
      </c>
      <c r="R3582" s="49">
        <v>7.5921970000000005E-2</v>
      </c>
      <c r="S3582" s="49">
        <v>0.149535</v>
      </c>
      <c r="T3582" s="49" t="s">
        <v>92</v>
      </c>
    </row>
    <row r="3583" spans="1:20" x14ac:dyDescent="0.25">
      <c r="A3583" s="49" t="str">
        <f t="shared" si="55"/>
        <v>41850Sierra9_22Dually Enrolled</v>
      </c>
      <c r="B3583" s="7">
        <v>41850</v>
      </c>
      <c r="C3583">
        <v>22</v>
      </c>
      <c r="D3583" t="s">
        <v>14</v>
      </c>
      <c r="E3583">
        <v>2.4143077000000002</v>
      </c>
      <c r="F3583">
        <v>2.5417806999999999</v>
      </c>
      <c r="G3583">
        <v>9</v>
      </c>
      <c r="H3583" s="49">
        <v>466.24099999999999</v>
      </c>
      <c r="I3583" s="49">
        <v>4800.3689999999997</v>
      </c>
      <c r="J3583">
        <v>83.50909</v>
      </c>
      <c r="M3583">
        <v>0.12610589999999999</v>
      </c>
      <c r="N3583" s="49">
        <v>-0.127473</v>
      </c>
      <c r="O3583" s="49">
        <v>-0.28888855000000002</v>
      </c>
      <c r="P3583" s="49">
        <v>-0.19430913</v>
      </c>
      <c r="Q3583" s="49">
        <v>-0.127473</v>
      </c>
      <c r="R3583" s="49">
        <v>-6.0636870000000002E-2</v>
      </c>
      <c r="S3583" s="49">
        <v>3.3942550000000002E-2</v>
      </c>
      <c r="T3583" s="49" t="s">
        <v>92</v>
      </c>
    </row>
    <row r="3584" spans="1:20" x14ac:dyDescent="0.25">
      <c r="A3584" s="49" t="str">
        <f t="shared" si="55"/>
        <v>41850Sierra9_6Dually Enrolled</v>
      </c>
      <c r="B3584" s="7">
        <v>41850</v>
      </c>
      <c r="C3584">
        <v>6</v>
      </c>
      <c r="D3584" t="s">
        <v>14</v>
      </c>
      <c r="E3584">
        <v>0.74470411999999997</v>
      </c>
      <c r="F3584">
        <v>0.76910692999999997</v>
      </c>
      <c r="G3584">
        <v>9</v>
      </c>
      <c r="H3584" s="49">
        <v>466.24099999999999</v>
      </c>
      <c r="I3584" s="49">
        <v>4800.3689999999997</v>
      </c>
      <c r="J3584">
        <v>69.208709999999996</v>
      </c>
      <c r="M3584">
        <v>4.8102300000000001E-2</v>
      </c>
      <c r="N3584" s="49">
        <v>-2.440281E-2</v>
      </c>
      <c r="O3584" s="49">
        <v>-8.5973750000000002E-2</v>
      </c>
      <c r="P3584" s="49">
        <v>-4.9897030000000002E-2</v>
      </c>
      <c r="Q3584" s="49">
        <v>-2.440281E-2</v>
      </c>
      <c r="R3584" s="49">
        <v>1.0914099999999999E-3</v>
      </c>
      <c r="S3584" s="49">
        <v>3.7168130000000001E-2</v>
      </c>
      <c r="T3584" s="49" t="s">
        <v>92</v>
      </c>
    </row>
    <row r="3585" spans="1:20" x14ac:dyDescent="0.25">
      <c r="A3585" s="49" t="str">
        <f t="shared" si="55"/>
        <v>41850Sierra9_8Dually Enrolled</v>
      </c>
      <c r="B3585" s="7">
        <v>41850</v>
      </c>
      <c r="C3585">
        <v>8</v>
      </c>
      <c r="D3585" t="s">
        <v>14</v>
      </c>
      <c r="E3585">
        <v>0.98657371000000005</v>
      </c>
      <c r="F3585">
        <v>0.97056385999999994</v>
      </c>
      <c r="G3585">
        <v>9</v>
      </c>
      <c r="H3585" s="49">
        <v>466.24099999999999</v>
      </c>
      <c r="I3585" s="49">
        <v>4800.3689999999997</v>
      </c>
      <c r="J3585">
        <v>71.301839999999999</v>
      </c>
      <c r="M3585">
        <v>6.0673100000000001E-2</v>
      </c>
      <c r="N3585" s="49">
        <v>1.6009849999999999E-2</v>
      </c>
      <c r="O3585" s="49">
        <v>-6.165172E-2</v>
      </c>
      <c r="P3585" s="49">
        <v>-1.6146890000000001E-2</v>
      </c>
      <c r="Q3585" s="49">
        <v>1.6009849999999999E-2</v>
      </c>
      <c r="R3585" s="49">
        <v>4.8166590000000002E-2</v>
      </c>
      <c r="S3585" s="49">
        <v>9.3671420000000005E-2</v>
      </c>
      <c r="T3585" s="49" t="s">
        <v>92</v>
      </c>
    </row>
    <row r="3586" spans="1:20" x14ac:dyDescent="0.25">
      <c r="A3586" s="49" t="str">
        <f t="shared" si="55"/>
        <v>41850Sierra9_2Dually Enrolled</v>
      </c>
      <c r="B3586" s="7">
        <v>41850</v>
      </c>
      <c r="C3586">
        <v>2</v>
      </c>
      <c r="D3586" t="s">
        <v>14</v>
      </c>
      <c r="E3586">
        <v>0.86787758000000004</v>
      </c>
      <c r="F3586">
        <v>0.93262129000000005</v>
      </c>
      <c r="G3586">
        <v>9</v>
      </c>
      <c r="H3586" s="49">
        <v>466.24099999999999</v>
      </c>
      <c r="I3586" s="49">
        <v>4800.3689999999997</v>
      </c>
      <c r="J3586">
        <v>71.869870000000006</v>
      </c>
      <c r="M3586">
        <v>5.8999599999999999E-2</v>
      </c>
      <c r="N3586" s="49">
        <v>-6.4743709999999996E-2</v>
      </c>
      <c r="O3586" s="49">
        <v>-0.1402632</v>
      </c>
      <c r="P3586" s="49">
        <v>-9.6013500000000002E-2</v>
      </c>
      <c r="Q3586" s="49">
        <v>-6.4743709999999996E-2</v>
      </c>
      <c r="R3586" s="49">
        <v>-3.3473919999999997E-2</v>
      </c>
      <c r="S3586" s="49">
        <v>1.077578E-2</v>
      </c>
      <c r="T3586" s="49" t="s">
        <v>92</v>
      </c>
    </row>
    <row r="3587" spans="1:20" x14ac:dyDescent="0.25">
      <c r="A3587" s="49" t="str">
        <f t="shared" ref="A3587:A3650" si="56">CONCATENATE(B3587,D3587,G3587,"_",C3587,T3587)</f>
        <v>41850Sierra9_23Dually Enrolled</v>
      </c>
      <c r="B3587" s="7">
        <v>41850</v>
      </c>
      <c r="C3587">
        <v>23</v>
      </c>
      <c r="D3587" t="s">
        <v>14</v>
      </c>
      <c r="E3587">
        <v>1.9092954</v>
      </c>
      <c r="F3587">
        <v>1.8922715000000001</v>
      </c>
      <c r="G3587">
        <v>9</v>
      </c>
      <c r="H3587" s="49">
        <v>466.24099999999999</v>
      </c>
      <c r="I3587" s="49">
        <v>4800.3689999999997</v>
      </c>
      <c r="J3587">
        <v>79.255759999999995</v>
      </c>
      <c r="M3587">
        <v>0.1119208</v>
      </c>
      <c r="N3587" s="49">
        <v>1.7023900000000002E-2</v>
      </c>
      <c r="O3587" s="49">
        <v>-0.12623471999999999</v>
      </c>
      <c r="P3587" s="49">
        <v>-4.2294119999999998E-2</v>
      </c>
      <c r="Q3587" s="49">
        <v>1.7023900000000002E-2</v>
      </c>
      <c r="R3587" s="49">
        <v>7.6341919999999994E-2</v>
      </c>
      <c r="S3587" s="49">
        <v>0.16028252000000001</v>
      </c>
      <c r="T3587" s="49" t="s">
        <v>92</v>
      </c>
    </row>
    <row r="3588" spans="1:20" x14ac:dyDescent="0.25">
      <c r="A3588" s="49" t="str">
        <f t="shared" si="56"/>
        <v>41850Sierra9_7Dually Enrolled</v>
      </c>
      <c r="B3588" s="7">
        <v>41850</v>
      </c>
      <c r="C3588">
        <v>7</v>
      </c>
      <c r="D3588" t="s">
        <v>14</v>
      </c>
      <c r="E3588">
        <v>0.85864536000000002</v>
      </c>
      <c r="F3588">
        <v>0.86337748000000003</v>
      </c>
      <c r="G3588">
        <v>9</v>
      </c>
      <c r="H3588" s="49">
        <v>466.24099999999999</v>
      </c>
      <c r="I3588" s="49">
        <v>4800.3689999999997</v>
      </c>
      <c r="J3588">
        <v>68.154499999999999</v>
      </c>
      <c r="M3588">
        <v>5.2798900000000003E-2</v>
      </c>
      <c r="N3588" s="49">
        <v>-4.7321200000000002E-3</v>
      </c>
      <c r="O3588" s="49">
        <v>-7.2314710000000004E-2</v>
      </c>
      <c r="P3588" s="49">
        <v>-3.2715540000000001E-2</v>
      </c>
      <c r="Q3588" s="49">
        <v>-4.7321200000000002E-3</v>
      </c>
      <c r="R3588" s="49">
        <v>2.3251299999999999E-2</v>
      </c>
      <c r="S3588" s="49">
        <v>6.2850470000000005E-2</v>
      </c>
      <c r="T3588" s="49" t="s">
        <v>92</v>
      </c>
    </row>
    <row r="3589" spans="1:20" x14ac:dyDescent="0.25">
      <c r="A3589" s="49" t="str">
        <f t="shared" si="56"/>
        <v>41850Sierra9_16Dually Enrolled</v>
      </c>
      <c r="B3589" s="7">
        <v>41850</v>
      </c>
      <c r="C3589">
        <v>16</v>
      </c>
      <c r="D3589" t="s">
        <v>14</v>
      </c>
      <c r="E3589">
        <v>2.5483112999999999</v>
      </c>
      <c r="F3589">
        <v>2.5826511999999999</v>
      </c>
      <c r="G3589">
        <v>9</v>
      </c>
      <c r="H3589" s="49">
        <v>466.24099999999999</v>
      </c>
      <c r="I3589" s="49">
        <v>4800.3689999999997</v>
      </c>
      <c r="J3589">
        <v>97.530680000000004</v>
      </c>
      <c r="M3589">
        <v>0.14310500000000001</v>
      </c>
      <c r="N3589" s="49">
        <v>-3.43399E-2</v>
      </c>
      <c r="O3589" s="49">
        <v>-0.21751429999999999</v>
      </c>
      <c r="P3589" s="49">
        <v>-0.11018554999999999</v>
      </c>
      <c r="Q3589" s="49">
        <v>-3.43399E-2</v>
      </c>
      <c r="R3589" s="49">
        <v>4.1505750000000001E-2</v>
      </c>
      <c r="S3589" s="49">
        <v>0.14883450000000001</v>
      </c>
      <c r="T3589" s="49" t="s">
        <v>92</v>
      </c>
    </row>
    <row r="3590" spans="1:20" x14ac:dyDescent="0.25">
      <c r="A3590" s="49" t="str">
        <f t="shared" si="56"/>
        <v>41850Sierra9_1Dually Enrolled</v>
      </c>
      <c r="B3590" s="7">
        <v>41850</v>
      </c>
      <c r="C3590">
        <v>1</v>
      </c>
      <c r="D3590" t="s">
        <v>14</v>
      </c>
      <c r="E3590">
        <v>1.0173809</v>
      </c>
      <c r="F3590">
        <v>1.0816119</v>
      </c>
      <c r="G3590">
        <v>9</v>
      </c>
      <c r="H3590" s="49">
        <v>466.24099999999999</v>
      </c>
      <c r="I3590" s="49">
        <v>4800.3689999999997</v>
      </c>
      <c r="J3590">
        <v>73.978290000000001</v>
      </c>
      <c r="M3590">
        <v>6.8029800000000001E-2</v>
      </c>
      <c r="N3590" s="49">
        <v>-6.4230999999999996E-2</v>
      </c>
      <c r="O3590" s="49">
        <v>-0.15130914000000001</v>
      </c>
      <c r="P3590" s="49">
        <v>-0.10028679</v>
      </c>
      <c r="Q3590" s="49">
        <v>-6.4230999999999996E-2</v>
      </c>
      <c r="R3590" s="49">
        <v>-2.8175209999999999E-2</v>
      </c>
      <c r="S3590" s="49">
        <v>2.2847139999999998E-2</v>
      </c>
      <c r="T3590" s="49" t="s">
        <v>92</v>
      </c>
    </row>
    <row r="3591" spans="1:20" x14ac:dyDescent="0.25">
      <c r="A3591" s="49" t="str">
        <f t="shared" si="56"/>
        <v>41850Sierra9_18Dually Enrolled</v>
      </c>
      <c r="B3591" s="7">
        <v>41850</v>
      </c>
      <c r="C3591">
        <v>18</v>
      </c>
      <c r="D3591" t="s">
        <v>14</v>
      </c>
      <c r="E3591">
        <v>2.8598789</v>
      </c>
      <c r="F3591">
        <v>2.9268339000000001</v>
      </c>
      <c r="G3591">
        <v>9</v>
      </c>
      <c r="H3591" s="49">
        <v>466.24099999999999</v>
      </c>
      <c r="I3591" s="49">
        <v>4800.3689999999997</v>
      </c>
      <c r="J3591">
        <v>97.923000000000002</v>
      </c>
      <c r="M3591">
        <v>0.14641299999999999</v>
      </c>
      <c r="N3591" s="49">
        <v>-6.6955000000000001E-2</v>
      </c>
      <c r="O3591" s="49">
        <v>-0.25436364</v>
      </c>
      <c r="P3591" s="49">
        <v>-0.14455388999999999</v>
      </c>
      <c r="Q3591" s="49">
        <v>-6.6955000000000001E-2</v>
      </c>
      <c r="R3591" s="49">
        <v>1.064389E-2</v>
      </c>
      <c r="S3591" s="49">
        <v>0.12045364</v>
      </c>
      <c r="T3591" s="49" t="s">
        <v>92</v>
      </c>
    </row>
    <row r="3592" spans="1:20" x14ac:dyDescent="0.25">
      <c r="A3592" s="49" t="str">
        <f t="shared" si="56"/>
        <v>41850Sierra9_5Dually Enrolled</v>
      </c>
      <c r="B3592" s="7">
        <v>41850</v>
      </c>
      <c r="C3592">
        <v>5</v>
      </c>
      <c r="D3592" t="s">
        <v>14</v>
      </c>
      <c r="E3592">
        <v>0.69461804000000005</v>
      </c>
      <c r="F3592">
        <v>0.74119827000000005</v>
      </c>
      <c r="G3592">
        <v>9</v>
      </c>
      <c r="H3592" s="49">
        <v>466.24099999999999</v>
      </c>
      <c r="I3592" s="49">
        <v>4800.3689999999997</v>
      </c>
      <c r="J3592">
        <v>71.609020000000001</v>
      </c>
      <c r="M3592">
        <v>4.25298E-2</v>
      </c>
      <c r="N3592" s="49">
        <v>-4.658023E-2</v>
      </c>
      <c r="O3592" s="49">
        <v>-0.10101837</v>
      </c>
      <c r="P3592" s="49">
        <v>-6.9121020000000005E-2</v>
      </c>
      <c r="Q3592" s="49">
        <v>-4.658023E-2</v>
      </c>
      <c r="R3592" s="49">
        <v>-2.4039439999999999E-2</v>
      </c>
      <c r="S3592" s="49">
        <v>7.8579099999999992E-3</v>
      </c>
      <c r="T3592" s="49" t="s">
        <v>92</v>
      </c>
    </row>
    <row r="3593" spans="1:20" x14ac:dyDescent="0.25">
      <c r="A3593" s="49" t="str">
        <f t="shared" si="56"/>
        <v>41850Sierra9_21Dually Enrolled</v>
      </c>
      <c r="B3593" s="7">
        <v>41850</v>
      </c>
      <c r="C3593">
        <v>21</v>
      </c>
      <c r="D3593" t="s">
        <v>14</v>
      </c>
      <c r="E3593">
        <v>2.6180710999999999</v>
      </c>
      <c r="F3593">
        <v>2.9812761999999999</v>
      </c>
      <c r="G3593">
        <v>9</v>
      </c>
      <c r="H3593" s="49">
        <v>466.24099999999999</v>
      </c>
      <c r="I3593" s="49">
        <v>4800.3689999999997</v>
      </c>
      <c r="J3593">
        <v>86.747029999999995</v>
      </c>
      <c r="M3593">
        <v>0.1319041</v>
      </c>
      <c r="N3593" s="49">
        <v>-0.3632051</v>
      </c>
      <c r="O3593" s="49">
        <v>-0.53204235</v>
      </c>
      <c r="P3593" s="49">
        <v>-0.43311427000000002</v>
      </c>
      <c r="Q3593" s="49">
        <v>-0.3632051</v>
      </c>
      <c r="R3593" s="49">
        <v>-0.29329592999999998</v>
      </c>
      <c r="S3593" s="49">
        <v>-0.19436785000000001</v>
      </c>
      <c r="T3593" s="49" t="s">
        <v>92</v>
      </c>
    </row>
    <row r="3594" spans="1:20" x14ac:dyDescent="0.25">
      <c r="A3594" s="49" t="str">
        <f t="shared" si="56"/>
        <v>41850Sierra9_20Dually Enrolled</v>
      </c>
      <c r="B3594" s="7">
        <v>41850</v>
      </c>
      <c r="C3594">
        <v>20</v>
      </c>
      <c r="D3594" t="s">
        <v>14</v>
      </c>
      <c r="E3594">
        <v>2.8056515000000002</v>
      </c>
      <c r="F3594">
        <v>2.3608984999999998</v>
      </c>
      <c r="G3594">
        <v>9</v>
      </c>
      <c r="H3594" s="49">
        <v>466.24099999999999</v>
      </c>
      <c r="I3594" s="49">
        <v>4800.3689999999997</v>
      </c>
      <c r="J3594">
        <v>91.592650000000006</v>
      </c>
      <c r="M3594">
        <v>0.12668409999999999</v>
      </c>
      <c r="N3594" s="49">
        <v>0.44475300000000001</v>
      </c>
      <c r="O3594" s="49">
        <v>0.28259735000000002</v>
      </c>
      <c r="P3594" s="49">
        <v>0.37761043</v>
      </c>
      <c r="Q3594" s="49">
        <v>0.44475300000000001</v>
      </c>
      <c r="R3594" s="49">
        <v>0.51189556999999997</v>
      </c>
      <c r="S3594" s="49">
        <v>0.60690865000000005</v>
      </c>
      <c r="T3594" s="49" t="s">
        <v>92</v>
      </c>
    </row>
    <row r="3595" spans="1:20" x14ac:dyDescent="0.25">
      <c r="A3595" s="49" t="str">
        <f t="shared" si="56"/>
        <v>41850Sierra9_17Dually Enrolled</v>
      </c>
      <c r="B3595" s="7">
        <v>41850</v>
      </c>
      <c r="C3595">
        <v>17</v>
      </c>
      <c r="D3595" t="s">
        <v>14</v>
      </c>
      <c r="E3595">
        <v>2.7800820000000002</v>
      </c>
      <c r="F3595">
        <v>2.6951238000000002</v>
      </c>
      <c r="G3595">
        <v>9</v>
      </c>
      <c r="H3595" s="49">
        <v>466.24099999999999</v>
      </c>
      <c r="I3595" s="49">
        <v>4800.3689999999997</v>
      </c>
      <c r="J3595">
        <v>98.284499999999994</v>
      </c>
      <c r="M3595">
        <v>0.1433828</v>
      </c>
      <c r="N3595" s="49">
        <v>8.4958199999999998E-2</v>
      </c>
      <c r="O3595" s="49">
        <v>-9.8571779999999998E-2</v>
      </c>
      <c r="P3595" s="49">
        <v>8.9653200000000006E-3</v>
      </c>
      <c r="Q3595" s="49">
        <v>8.4958199999999998E-2</v>
      </c>
      <c r="R3595" s="49">
        <v>0.16095108</v>
      </c>
      <c r="S3595" s="49">
        <v>0.26848818000000002</v>
      </c>
      <c r="T3595" s="49" t="s">
        <v>92</v>
      </c>
    </row>
    <row r="3596" spans="1:20" x14ac:dyDescent="0.25">
      <c r="A3596" s="49" t="str">
        <f t="shared" si="56"/>
        <v>41850Sierra9_14Dually Enrolled</v>
      </c>
      <c r="B3596" s="7">
        <v>41850</v>
      </c>
      <c r="C3596">
        <v>14</v>
      </c>
      <c r="D3596" t="s">
        <v>14</v>
      </c>
      <c r="E3596">
        <v>2.0794039</v>
      </c>
      <c r="F3596">
        <v>2.0091426000000001</v>
      </c>
      <c r="G3596">
        <v>9</v>
      </c>
      <c r="H3596" s="49">
        <v>466.24099999999999</v>
      </c>
      <c r="I3596" s="49">
        <v>4800.3689999999997</v>
      </c>
      <c r="J3596">
        <v>95.239019999999996</v>
      </c>
      <c r="M3596">
        <v>0.12512139999999999</v>
      </c>
      <c r="N3596" s="49">
        <v>7.0261299999999999E-2</v>
      </c>
      <c r="O3596" s="49">
        <v>-8.9894089999999996E-2</v>
      </c>
      <c r="P3596" s="49">
        <v>3.9469600000000002E-3</v>
      </c>
      <c r="Q3596" s="49">
        <v>7.0261299999999999E-2</v>
      </c>
      <c r="R3596" s="49">
        <v>0.13657564</v>
      </c>
      <c r="S3596" s="49">
        <v>0.23041669000000001</v>
      </c>
      <c r="T3596" s="49" t="s">
        <v>92</v>
      </c>
    </row>
    <row r="3597" spans="1:20" x14ac:dyDescent="0.25">
      <c r="A3597" s="49" t="str">
        <f t="shared" si="56"/>
        <v>41850Sierra9_24Dually Enrolled</v>
      </c>
      <c r="B3597" s="7">
        <v>41850</v>
      </c>
      <c r="C3597">
        <v>24</v>
      </c>
      <c r="D3597" t="s">
        <v>14</v>
      </c>
      <c r="E3597">
        <v>1.3625023000000001</v>
      </c>
      <c r="F3597">
        <v>1.4147883999999999</v>
      </c>
      <c r="G3597">
        <v>9</v>
      </c>
      <c r="H3597" s="49">
        <v>466.24099999999999</v>
      </c>
      <c r="I3597" s="49">
        <v>4800.3689999999997</v>
      </c>
      <c r="J3597">
        <v>76.362960000000001</v>
      </c>
      <c r="M3597">
        <v>9.1581099999999999E-2</v>
      </c>
      <c r="N3597" s="49">
        <v>-5.2286100000000002E-2</v>
      </c>
      <c r="O3597" s="49">
        <v>-0.16950991000000001</v>
      </c>
      <c r="P3597" s="49">
        <v>-0.10082408</v>
      </c>
      <c r="Q3597" s="49">
        <v>-5.2286100000000002E-2</v>
      </c>
      <c r="R3597" s="49">
        <v>-3.7481200000000002E-3</v>
      </c>
      <c r="S3597" s="49">
        <v>6.4937709999999996E-2</v>
      </c>
      <c r="T3597" s="49" t="s">
        <v>92</v>
      </c>
    </row>
    <row r="3598" spans="1:20" x14ac:dyDescent="0.25">
      <c r="A3598" s="49" t="str">
        <f t="shared" si="56"/>
        <v>41850Sierra9_11Dually Enrolled</v>
      </c>
      <c r="B3598" s="7">
        <v>41850</v>
      </c>
      <c r="C3598">
        <v>11</v>
      </c>
      <c r="D3598" t="s">
        <v>14</v>
      </c>
      <c r="E3598">
        <v>1.2662214000000001</v>
      </c>
      <c r="F3598">
        <v>1.2436111000000001</v>
      </c>
      <c r="G3598">
        <v>9</v>
      </c>
      <c r="H3598" s="49">
        <v>466.24099999999999</v>
      </c>
      <c r="I3598" s="49">
        <v>4800.3689999999997</v>
      </c>
      <c r="J3598">
        <v>87.063059999999993</v>
      </c>
      <c r="M3598">
        <v>8.4164799999999998E-2</v>
      </c>
      <c r="N3598" s="49">
        <v>2.26103E-2</v>
      </c>
      <c r="O3598" s="49">
        <v>-8.5120639999999997E-2</v>
      </c>
      <c r="P3598" s="49">
        <v>-2.1997039999999999E-2</v>
      </c>
      <c r="Q3598" s="49">
        <v>2.26103E-2</v>
      </c>
      <c r="R3598" s="49">
        <v>6.7217639999999995E-2</v>
      </c>
      <c r="S3598" s="49">
        <v>0.13034124</v>
      </c>
      <c r="T3598" s="49" t="s">
        <v>92</v>
      </c>
    </row>
    <row r="3599" spans="1:20" x14ac:dyDescent="0.25">
      <c r="A3599" s="49" t="str">
        <f t="shared" si="56"/>
        <v>41850Sierra9_15Dually Enrolled</v>
      </c>
      <c r="B3599" s="7">
        <v>41850</v>
      </c>
      <c r="C3599">
        <v>15</v>
      </c>
      <c r="D3599" t="s">
        <v>14</v>
      </c>
      <c r="E3599">
        <v>2.3209031000000002</v>
      </c>
      <c r="F3599">
        <v>2.2330168000000001</v>
      </c>
      <c r="G3599">
        <v>9</v>
      </c>
      <c r="H3599" s="49">
        <v>466.24099999999999</v>
      </c>
      <c r="I3599" s="49">
        <v>4800.3689999999997</v>
      </c>
      <c r="J3599">
        <v>96.330460000000002</v>
      </c>
      <c r="M3599">
        <v>0.13435659999999999</v>
      </c>
      <c r="N3599" s="49">
        <v>8.7886300000000001E-2</v>
      </c>
      <c r="O3599" s="49">
        <v>-8.4090150000000002E-2</v>
      </c>
      <c r="P3599" s="49">
        <v>1.6677299999999999E-2</v>
      </c>
      <c r="Q3599" s="49">
        <v>8.7886300000000001E-2</v>
      </c>
      <c r="R3599" s="49">
        <v>0.1590953</v>
      </c>
      <c r="S3599" s="49">
        <v>0.25986274999999998</v>
      </c>
      <c r="T3599" s="49" t="s">
        <v>92</v>
      </c>
    </row>
    <row r="3600" spans="1:20" x14ac:dyDescent="0.25">
      <c r="A3600" s="49" t="str">
        <f t="shared" si="56"/>
        <v>41850Sierra9_4Dually Enrolled</v>
      </c>
      <c r="B3600" s="7">
        <v>41850</v>
      </c>
      <c r="C3600">
        <v>4</v>
      </c>
      <c r="D3600" t="s">
        <v>14</v>
      </c>
      <c r="E3600">
        <v>0.68847886999999997</v>
      </c>
      <c r="F3600">
        <v>0.76990842000000004</v>
      </c>
      <c r="G3600">
        <v>9</v>
      </c>
      <c r="H3600" s="49">
        <v>466.24099999999999</v>
      </c>
      <c r="I3600" s="49">
        <v>4800.3689999999997</v>
      </c>
      <c r="J3600">
        <v>72.678269999999998</v>
      </c>
      <c r="M3600">
        <v>4.6230199999999999E-2</v>
      </c>
      <c r="N3600" s="49">
        <v>-8.1429550000000003E-2</v>
      </c>
      <c r="O3600" s="49">
        <v>-0.14060421000000001</v>
      </c>
      <c r="P3600" s="49">
        <v>-0.10593155999999999</v>
      </c>
      <c r="Q3600" s="49">
        <v>-8.1429550000000003E-2</v>
      </c>
      <c r="R3600" s="49">
        <v>-5.6927539999999999E-2</v>
      </c>
      <c r="S3600" s="49">
        <v>-2.2254889999999999E-2</v>
      </c>
      <c r="T3600" s="49" t="s">
        <v>92</v>
      </c>
    </row>
    <row r="3601" spans="1:20" x14ac:dyDescent="0.25">
      <c r="A3601" s="49" t="str">
        <f t="shared" si="56"/>
        <v>41850Sierra9_10Dually Enrolled</v>
      </c>
      <c r="B3601" s="7">
        <v>41850</v>
      </c>
      <c r="C3601">
        <v>10</v>
      </c>
      <c r="D3601" t="s">
        <v>14</v>
      </c>
      <c r="E3601">
        <v>1.1266402</v>
      </c>
      <c r="F3601">
        <v>1.1568978000000001</v>
      </c>
      <c r="G3601">
        <v>9</v>
      </c>
      <c r="H3601" s="49">
        <v>466.24099999999999</v>
      </c>
      <c r="I3601" s="49">
        <v>4800.3689999999997</v>
      </c>
      <c r="J3601">
        <v>81.732479999999995</v>
      </c>
      <c r="M3601">
        <v>7.8998499999999999E-2</v>
      </c>
      <c r="N3601" s="49">
        <v>-3.0257599999999999E-2</v>
      </c>
      <c r="O3601" s="49">
        <v>-0.13137567999999999</v>
      </c>
      <c r="P3601" s="49">
        <v>-7.212681E-2</v>
      </c>
      <c r="Q3601" s="49">
        <v>-3.0257599999999999E-2</v>
      </c>
      <c r="R3601" s="49">
        <v>1.16116E-2</v>
      </c>
      <c r="S3601" s="49">
        <v>7.0860480000000003E-2</v>
      </c>
      <c r="T3601" s="49" t="s">
        <v>92</v>
      </c>
    </row>
    <row r="3602" spans="1:20" x14ac:dyDescent="0.25">
      <c r="A3602" s="49" t="str">
        <f t="shared" si="56"/>
        <v>41852SierraN/A_7Dually Enrolled</v>
      </c>
      <c r="B3602" s="7">
        <v>41852</v>
      </c>
      <c r="C3602">
        <v>7</v>
      </c>
      <c r="D3602" t="s">
        <v>14</v>
      </c>
      <c r="E3602">
        <v>0.90161263000000003</v>
      </c>
      <c r="F3602">
        <v>0.90573535999999999</v>
      </c>
      <c r="G3602" t="s">
        <v>33</v>
      </c>
      <c r="H3602" s="49">
        <v>955.64300000000003</v>
      </c>
      <c r="I3602" s="49">
        <v>4774.1869999999999</v>
      </c>
      <c r="J3602">
        <v>68.623549999999994</v>
      </c>
      <c r="M3602">
        <v>3.1391299999999997E-2</v>
      </c>
      <c r="N3602" s="49">
        <v>-4.1227299999999998E-3</v>
      </c>
      <c r="O3602" s="49">
        <v>-4.4303589999999997E-2</v>
      </c>
      <c r="P3602" s="49">
        <v>-2.076012E-2</v>
      </c>
      <c r="Q3602" s="49">
        <v>-4.1227299999999998E-3</v>
      </c>
      <c r="R3602" s="49">
        <v>1.251466E-2</v>
      </c>
      <c r="S3602" s="49">
        <v>3.6058130000000001E-2</v>
      </c>
      <c r="T3602" s="49" t="s">
        <v>92</v>
      </c>
    </row>
    <row r="3603" spans="1:20" x14ac:dyDescent="0.25">
      <c r="A3603" s="49" t="str">
        <f t="shared" si="56"/>
        <v>41852SierraN/A_22Dually Enrolled</v>
      </c>
      <c r="B3603" s="7">
        <v>41852</v>
      </c>
      <c r="C3603">
        <v>22</v>
      </c>
      <c r="D3603" t="s">
        <v>14</v>
      </c>
      <c r="E3603">
        <v>2.4487909999999999</v>
      </c>
      <c r="F3603">
        <v>2.6617074999999999</v>
      </c>
      <c r="G3603" t="s">
        <v>33</v>
      </c>
      <c r="H3603" s="49">
        <v>955.64300000000003</v>
      </c>
      <c r="I3603" s="49">
        <v>4774.1869999999999</v>
      </c>
      <c r="J3603">
        <v>80.831680000000006</v>
      </c>
      <c r="M3603">
        <v>7.2234900000000005E-2</v>
      </c>
      <c r="N3603" s="49">
        <v>-0.21291650000000001</v>
      </c>
      <c r="O3603" s="49">
        <v>-0.30537716999999998</v>
      </c>
      <c r="P3603" s="49">
        <v>-0.25120100000000001</v>
      </c>
      <c r="Q3603" s="49">
        <v>-0.21291650000000001</v>
      </c>
      <c r="R3603" s="49">
        <v>-0.17463200000000001</v>
      </c>
      <c r="S3603" s="49">
        <v>-0.12045583</v>
      </c>
      <c r="T3603" s="49" t="s">
        <v>92</v>
      </c>
    </row>
    <row r="3604" spans="1:20" x14ac:dyDescent="0.25">
      <c r="A3604" s="49" t="str">
        <f t="shared" si="56"/>
        <v>41852SierraN/A_21Dually Enrolled</v>
      </c>
      <c r="B3604" s="7">
        <v>41852</v>
      </c>
      <c r="C3604">
        <v>21</v>
      </c>
      <c r="D3604" t="s">
        <v>14</v>
      </c>
      <c r="E3604">
        <v>2.8670372</v>
      </c>
      <c r="F3604">
        <v>3.1790636999999999</v>
      </c>
      <c r="G3604" t="s">
        <v>33</v>
      </c>
      <c r="H3604" s="49">
        <v>955.64300000000003</v>
      </c>
      <c r="I3604" s="49">
        <v>4774.1869999999999</v>
      </c>
      <c r="J3604">
        <v>86.618949999999998</v>
      </c>
      <c r="M3604">
        <v>7.7678999999999998E-2</v>
      </c>
      <c r="N3604" s="49">
        <v>-0.31202649999999998</v>
      </c>
      <c r="O3604" s="49">
        <v>-0.41145562000000002</v>
      </c>
      <c r="P3604" s="49">
        <v>-0.35319636999999998</v>
      </c>
      <c r="Q3604" s="49">
        <v>-0.31202649999999998</v>
      </c>
      <c r="R3604" s="49">
        <v>-0.27085662999999999</v>
      </c>
      <c r="S3604" s="49">
        <v>-0.21259738</v>
      </c>
      <c r="T3604" s="49" t="s">
        <v>92</v>
      </c>
    </row>
    <row r="3605" spans="1:20" x14ac:dyDescent="0.25">
      <c r="A3605" s="49" t="str">
        <f t="shared" si="56"/>
        <v>41852SierraN/A_13Dually Enrolled</v>
      </c>
      <c r="B3605" s="7">
        <v>41852</v>
      </c>
      <c r="C3605">
        <v>13</v>
      </c>
      <c r="D3605" t="s">
        <v>14</v>
      </c>
      <c r="E3605">
        <v>2.1040831999999998</v>
      </c>
      <c r="F3605">
        <v>2.0923075999999998</v>
      </c>
      <c r="G3605" t="s">
        <v>33</v>
      </c>
      <c r="H3605" s="49">
        <v>955.64300000000003</v>
      </c>
      <c r="I3605" s="49">
        <v>4774.1869999999999</v>
      </c>
      <c r="J3605">
        <v>97.001689999999996</v>
      </c>
      <c r="M3605">
        <v>6.8040900000000001E-2</v>
      </c>
      <c r="N3605" s="49">
        <v>1.1775600000000001E-2</v>
      </c>
      <c r="O3605" s="49">
        <v>-7.5316750000000002E-2</v>
      </c>
      <c r="P3605" s="49">
        <v>-2.4286080000000002E-2</v>
      </c>
      <c r="Q3605" s="49">
        <v>1.1775600000000001E-2</v>
      </c>
      <c r="R3605" s="49">
        <v>4.7837280000000003E-2</v>
      </c>
      <c r="S3605" s="49">
        <v>9.8867949999999996E-2</v>
      </c>
      <c r="T3605" s="49" t="s">
        <v>92</v>
      </c>
    </row>
    <row r="3606" spans="1:20" x14ac:dyDescent="0.25">
      <c r="A3606" s="49" t="str">
        <f t="shared" si="56"/>
        <v>41852SierraN/A_5Dually Enrolled</v>
      </c>
      <c r="B3606" s="7">
        <v>41852</v>
      </c>
      <c r="C3606">
        <v>5</v>
      </c>
      <c r="D3606" t="s">
        <v>14</v>
      </c>
      <c r="E3606">
        <v>0.78033275000000002</v>
      </c>
      <c r="F3606">
        <v>0.82858578000000005</v>
      </c>
      <c r="G3606" t="s">
        <v>33</v>
      </c>
      <c r="H3606" s="49">
        <v>955.64300000000003</v>
      </c>
      <c r="I3606" s="49">
        <v>4774.1869999999999</v>
      </c>
      <c r="J3606">
        <v>71.539090000000002</v>
      </c>
      <c r="M3606">
        <v>2.89407E-2</v>
      </c>
      <c r="N3606" s="49">
        <v>-4.8253030000000002E-2</v>
      </c>
      <c r="O3606" s="49">
        <v>-8.5297129999999999E-2</v>
      </c>
      <c r="P3606" s="49">
        <v>-6.3591599999999998E-2</v>
      </c>
      <c r="Q3606" s="49">
        <v>-4.8253030000000002E-2</v>
      </c>
      <c r="R3606" s="49">
        <v>-3.291446E-2</v>
      </c>
      <c r="S3606" s="49">
        <v>-1.1208930000000001E-2</v>
      </c>
      <c r="T3606" s="49" t="s">
        <v>92</v>
      </c>
    </row>
    <row r="3607" spans="1:20" x14ac:dyDescent="0.25">
      <c r="A3607" s="49" t="str">
        <f t="shared" si="56"/>
        <v>41852SierraN/A_2Dually Enrolled</v>
      </c>
      <c r="B3607" s="7">
        <v>41852</v>
      </c>
      <c r="C3607">
        <v>2</v>
      </c>
      <c r="D3607" t="s">
        <v>14</v>
      </c>
      <c r="E3607">
        <v>1.0545964999999999</v>
      </c>
      <c r="F3607">
        <v>1.1296748999999999</v>
      </c>
      <c r="G3607" t="s">
        <v>33</v>
      </c>
      <c r="H3607" s="49">
        <v>955.64300000000003</v>
      </c>
      <c r="I3607" s="49">
        <v>4774.1869999999999</v>
      </c>
      <c r="J3607">
        <v>74.185140000000004</v>
      </c>
      <c r="M3607">
        <v>4.2472999999999997E-2</v>
      </c>
      <c r="N3607" s="49">
        <v>-7.5078400000000003E-2</v>
      </c>
      <c r="O3607" s="49">
        <v>-0.12944384</v>
      </c>
      <c r="P3607" s="49">
        <v>-9.7589090000000003E-2</v>
      </c>
      <c r="Q3607" s="49">
        <v>-7.5078400000000003E-2</v>
      </c>
      <c r="R3607" s="49">
        <v>-5.2567709999999997E-2</v>
      </c>
      <c r="S3607" s="49">
        <v>-2.0712959999999999E-2</v>
      </c>
      <c r="T3607" s="49" t="s">
        <v>92</v>
      </c>
    </row>
    <row r="3608" spans="1:20" x14ac:dyDescent="0.25">
      <c r="A3608" s="49" t="str">
        <f t="shared" si="56"/>
        <v>41852SierraN/A_14Dually Enrolled</v>
      </c>
      <c r="B3608" s="7">
        <v>41852</v>
      </c>
      <c r="C3608">
        <v>14</v>
      </c>
      <c r="D3608" t="s">
        <v>14</v>
      </c>
      <c r="E3608">
        <v>2.4369111999999999</v>
      </c>
      <c r="F3608">
        <v>2.4102372999999999</v>
      </c>
      <c r="G3608" t="s">
        <v>33</v>
      </c>
      <c r="H3608" s="49">
        <v>955.64300000000003</v>
      </c>
      <c r="I3608" s="49">
        <v>4774.1869999999999</v>
      </c>
      <c r="J3608">
        <v>99.310140000000004</v>
      </c>
      <c r="M3608">
        <v>7.3930499999999996E-2</v>
      </c>
      <c r="N3608" s="49">
        <v>2.66739E-2</v>
      </c>
      <c r="O3608" s="49">
        <v>-6.7957139999999999E-2</v>
      </c>
      <c r="P3608" s="49">
        <v>-1.2509259999999999E-2</v>
      </c>
      <c r="Q3608" s="49">
        <v>2.66739E-2</v>
      </c>
      <c r="R3608" s="49">
        <v>6.5857070000000004E-2</v>
      </c>
      <c r="S3608" s="49">
        <v>0.12130494</v>
      </c>
      <c r="T3608" s="49" t="s">
        <v>92</v>
      </c>
    </row>
    <row r="3609" spans="1:20" x14ac:dyDescent="0.25">
      <c r="A3609" s="49" t="str">
        <f t="shared" si="56"/>
        <v>41852SierraN/A_19Dually Enrolled</v>
      </c>
      <c r="B3609" s="7">
        <v>41852</v>
      </c>
      <c r="C3609">
        <v>19</v>
      </c>
      <c r="D3609" t="s">
        <v>14</v>
      </c>
      <c r="E3609">
        <v>3.2699072</v>
      </c>
      <c r="F3609">
        <v>3.4600361999999998</v>
      </c>
      <c r="G3609" t="s">
        <v>33</v>
      </c>
      <c r="H3609" s="49">
        <v>955.64300000000003</v>
      </c>
      <c r="I3609" s="49">
        <v>4774.1869999999999</v>
      </c>
      <c r="J3609">
        <v>101.7341</v>
      </c>
      <c r="M3609">
        <v>8.2755599999999999E-2</v>
      </c>
      <c r="N3609" s="49">
        <v>-0.19012899999999999</v>
      </c>
      <c r="O3609" s="49">
        <v>-0.29605617000000001</v>
      </c>
      <c r="P3609" s="49">
        <v>-0.23398947</v>
      </c>
      <c r="Q3609" s="49">
        <v>-0.19012899999999999</v>
      </c>
      <c r="R3609" s="49">
        <v>-0.14626853000000001</v>
      </c>
      <c r="S3609" s="49">
        <v>-8.4201830000000005E-2</v>
      </c>
      <c r="T3609" s="49" t="s">
        <v>92</v>
      </c>
    </row>
    <row r="3610" spans="1:20" x14ac:dyDescent="0.25">
      <c r="A3610" s="49" t="str">
        <f t="shared" si="56"/>
        <v>41852SierraN/A_20Dually Enrolled</v>
      </c>
      <c r="B3610" s="7">
        <v>41852</v>
      </c>
      <c r="C3610">
        <v>20</v>
      </c>
      <c r="D3610" t="s">
        <v>14</v>
      </c>
      <c r="E3610">
        <v>3.1591969</v>
      </c>
      <c r="F3610">
        <v>3.5730602999999999</v>
      </c>
      <c r="G3610" t="s">
        <v>33</v>
      </c>
      <c r="H3610" s="49">
        <v>955.64300000000003</v>
      </c>
      <c r="I3610" s="49">
        <v>4774.1869999999999</v>
      </c>
      <c r="J3610">
        <v>96.192400000000006</v>
      </c>
      <c r="M3610">
        <v>8.3404199999999998E-2</v>
      </c>
      <c r="N3610" s="49">
        <v>-0.41386339999999999</v>
      </c>
      <c r="O3610" s="49">
        <v>-0.52062078000000001</v>
      </c>
      <c r="P3610" s="49">
        <v>-0.45806763</v>
      </c>
      <c r="Q3610" s="49">
        <v>-0.41386339999999999</v>
      </c>
      <c r="R3610" s="49">
        <v>-0.36965916999999998</v>
      </c>
      <c r="S3610" s="49">
        <v>-0.30710601999999998</v>
      </c>
      <c r="T3610" s="49" t="s">
        <v>92</v>
      </c>
    </row>
    <row r="3611" spans="1:20" x14ac:dyDescent="0.25">
      <c r="A3611" s="49" t="str">
        <f t="shared" si="56"/>
        <v>41852SierraN/A_17Dually Enrolled</v>
      </c>
      <c r="B3611" s="7">
        <v>41852</v>
      </c>
      <c r="C3611">
        <v>17</v>
      </c>
      <c r="D3611" t="s">
        <v>14</v>
      </c>
      <c r="E3611">
        <v>3.1127957999999998</v>
      </c>
      <c r="F3611">
        <v>2.3994263999999998</v>
      </c>
      <c r="G3611" t="s">
        <v>33</v>
      </c>
      <c r="H3611" s="49">
        <v>955.64300000000003</v>
      </c>
      <c r="I3611" s="49">
        <v>4774.1869999999999</v>
      </c>
      <c r="J3611">
        <v>102.95740000000001</v>
      </c>
      <c r="M3611">
        <v>6.8863099999999997E-2</v>
      </c>
      <c r="N3611" s="49">
        <v>0.71336940000000004</v>
      </c>
      <c r="O3611" s="49">
        <v>0.62522462999999995</v>
      </c>
      <c r="P3611" s="49">
        <v>0.67687196000000005</v>
      </c>
      <c r="Q3611" s="49">
        <v>0.71336940000000004</v>
      </c>
      <c r="R3611" s="49">
        <v>0.74986684000000003</v>
      </c>
      <c r="S3611" s="49">
        <v>0.80151417000000003</v>
      </c>
      <c r="T3611" s="49" t="s">
        <v>92</v>
      </c>
    </row>
    <row r="3612" spans="1:20" x14ac:dyDescent="0.25">
      <c r="A3612" s="49" t="str">
        <f t="shared" si="56"/>
        <v>41852SierraN/A_12Dually Enrolled</v>
      </c>
      <c r="B3612" s="7">
        <v>41852</v>
      </c>
      <c r="C3612">
        <v>12</v>
      </c>
      <c r="D3612" t="s">
        <v>14</v>
      </c>
      <c r="E3612">
        <v>1.7713416</v>
      </c>
      <c r="F3612">
        <v>1.8211550999999999</v>
      </c>
      <c r="G3612" t="s">
        <v>33</v>
      </c>
      <c r="H3612" s="49">
        <v>955.64300000000003</v>
      </c>
      <c r="I3612" s="49">
        <v>4774.1869999999999</v>
      </c>
      <c r="J3612">
        <v>94.075630000000004</v>
      </c>
      <c r="M3612">
        <v>6.35516E-2</v>
      </c>
      <c r="N3612" s="49">
        <v>-4.9813499999999997E-2</v>
      </c>
      <c r="O3612" s="49">
        <v>-0.13115955000000001</v>
      </c>
      <c r="P3612" s="49">
        <v>-8.3495849999999996E-2</v>
      </c>
      <c r="Q3612" s="49">
        <v>-4.9813499999999997E-2</v>
      </c>
      <c r="R3612" s="49">
        <v>-1.613115E-2</v>
      </c>
      <c r="S3612" s="49">
        <v>3.1532549999999999E-2</v>
      </c>
      <c r="T3612" s="49" t="s">
        <v>92</v>
      </c>
    </row>
    <row r="3613" spans="1:20" x14ac:dyDescent="0.25">
      <c r="A3613" s="49" t="str">
        <f t="shared" si="56"/>
        <v>41852SierraN/A_6Dually Enrolled</v>
      </c>
      <c r="B3613" s="7">
        <v>41852</v>
      </c>
      <c r="C3613">
        <v>6</v>
      </c>
      <c r="D3613" t="s">
        <v>14</v>
      </c>
      <c r="E3613">
        <v>0.79672692000000001</v>
      </c>
      <c r="F3613">
        <v>0.81336344000000005</v>
      </c>
      <c r="G3613" t="s">
        <v>33</v>
      </c>
      <c r="H3613" s="49">
        <v>955.64300000000003</v>
      </c>
      <c r="I3613" s="49">
        <v>4774.1869999999999</v>
      </c>
      <c r="J3613">
        <v>68.826480000000004</v>
      </c>
      <c r="M3613">
        <v>2.7234100000000001E-2</v>
      </c>
      <c r="N3613" s="49">
        <v>-1.6636519999999998E-2</v>
      </c>
      <c r="O3613" s="49">
        <v>-5.1496170000000001E-2</v>
      </c>
      <c r="P3613" s="49">
        <v>-3.1070589999999999E-2</v>
      </c>
      <c r="Q3613" s="49">
        <v>-1.6636519999999998E-2</v>
      </c>
      <c r="R3613" s="49">
        <v>-2.2024499999999999E-3</v>
      </c>
      <c r="S3613" s="49">
        <v>1.8223130000000001E-2</v>
      </c>
      <c r="T3613" s="49" t="s">
        <v>92</v>
      </c>
    </row>
    <row r="3614" spans="1:20" x14ac:dyDescent="0.25">
      <c r="A3614" s="49" t="str">
        <f t="shared" si="56"/>
        <v>41852SierraN/A_8Dually Enrolled</v>
      </c>
      <c r="B3614" s="7">
        <v>41852</v>
      </c>
      <c r="C3614">
        <v>8</v>
      </c>
      <c r="D3614" t="s">
        <v>14</v>
      </c>
      <c r="E3614">
        <v>1.0062804000000001</v>
      </c>
      <c r="F3614">
        <v>1.0531136000000001</v>
      </c>
      <c r="G3614" t="s">
        <v>33</v>
      </c>
      <c r="H3614" s="49">
        <v>955.64300000000003</v>
      </c>
      <c r="I3614" s="49">
        <v>4774.1869999999999</v>
      </c>
      <c r="J3614">
        <v>72.384439999999998</v>
      </c>
      <c r="M3614">
        <v>3.5592199999999997E-2</v>
      </c>
      <c r="N3614" s="49">
        <v>-4.6833199999999998E-2</v>
      </c>
      <c r="O3614" s="49">
        <v>-9.2391219999999996E-2</v>
      </c>
      <c r="P3614" s="49">
        <v>-6.5697069999999996E-2</v>
      </c>
      <c r="Q3614" s="49">
        <v>-4.6833199999999998E-2</v>
      </c>
      <c r="R3614" s="49">
        <v>-2.7969330000000001E-2</v>
      </c>
      <c r="S3614" s="49">
        <v>-1.2751800000000001E-3</v>
      </c>
      <c r="T3614" s="49" t="s">
        <v>92</v>
      </c>
    </row>
    <row r="3615" spans="1:20" x14ac:dyDescent="0.25">
      <c r="A3615" s="49" t="str">
        <f t="shared" si="56"/>
        <v>41852SierraN/A_3Dually Enrolled</v>
      </c>
      <c r="B3615" s="7">
        <v>41852</v>
      </c>
      <c r="C3615">
        <v>3</v>
      </c>
      <c r="D3615" t="s">
        <v>14</v>
      </c>
      <c r="E3615">
        <v>0.92588756000000005</v>
      </c>
      <c r="F3615">
        <v>0.97159987999999997</v>
      </c>
      <c r="G3615" t="s">
        <v>33</v>
      </c>
      <c r="H3615" s="49">
        <v>955.64300000000003</v>
      </c>
      <c r="I3615" s="49">
        <v>4774.1869999999999</v>
      </c>
      <c r="J3615">
        <v>73.294290000000004</v>
      </c>
      <c r="M3615">
        <v>3.6598899999999997E-2</v>
      </c>
      <c r="N3615" s="49">
        <v>-4.5712320000000001E-2</v>
      </c>
      <c r="O3615" s="49">
        <v>-9.2558909999999994E-2</v>
      </c>
      <c r="P3615" s="49">
        <v>-6.5109739999999999E-2</v>
      </c>
      <c r="Q3615" s="49">
        <v>-4.5712320000000001E-2</v>
      </c>
      <c r="R3615" s="49">
        <v>-2.6314899999999999E-2</v>
      </c>
      <c r="S3615" s="49">
        <v>1.1342699999999999E-3</v>
      </c>
      <c r="T3615" s="49" t="s">
        <v>92</v>
      </c>
    </row>
    <row r="3616" spans="1:20" x14ac:dyDescent="0.25">
      <c r="A3616" s="49" t="str">
        <f t="shared" si="56"/>
        <v>41852SierraN/A_15Dually Enrolled</v>
      </c>
      <c r="B3616" s="7">
        <v>41852</v>
      </c>
      <c r="C3616">
        <v>15</v>
      </c>
      <c r="D3616" t="s">
        <v>14</v>
      </c>
      <c r="E3616">
        <v>2.6518706999999999</v>
      </c>
      <c r="F3616">
        <v>2.4832136</v>
      </c>
      <c r="G3616" t="s">
        <v>33</v>
      </c>
      <c r="H3616" s="49">
        <v>955.64300000000003</v>
      </c>
      <c r="I3616" s="49">
        <v>4774.1869999999999</v>
      </c>
      <c r="J3616">
        <v>101.3571</v>
      </c>
      <c r="M3616">
        <v>7.5293899999999997E-2</v>
      </c>
      <c r="N3616" s="49">
        <v>0.1686571</v>
      </c>
      <c r="O3616" s="49">
        <v>7.2280910000000004E-2</v>
      </c>
      <c r="P3616" s="49">
        <v>0.12875133</v>
      </c>
      <c r="Q3616" s="49">
        <v>0.1686571</v>
      </c>
      <c r="R3616" s="49">
        <v>0.20856287000000001</v>
      </c>
      <c r="S3616" s="49">
        <v>0.26503328999999998</v>
      </c>
      <c r="T3616" s="49" t="s">
        <v>92</v>
      </c>
    </row>
    <row r="3617" spans="1:20" x14ac:dyDescent="0.25">
      <c r="A3617" s="49" t="str">
        <f t="shared" si="56"/>
        <v>41852SierraN/A_1Dually Enrolled</v>
      </c>
      <c r="B3617" s="7">
        <v>41852</v>
      </c>
      <c r="C3617">
        <v>1</v>
      </c>
      <c r="D3617" t="s">
        <v>14</v>
      </c>
      <c r="E3617">
        <v>1.2825141</v>
      </c>
      <c r="F3617">
        <v>1.3543210000000001</v>
      </c>
      <c r="G3617" t="s">
        <v>33</v>
      </c>
      <c r="H3617" s="49">
        <v>955.64300000000003</v>
      </c>
      <c r="I3617" s="49">
        <v>4774.1869999999999</v>
      </c>
      <c r="J3617">
        <v>75.082409999999996</v>
      </c>
      <c r="M3617">
        <v>4.9864899999999997E-2</v>
      </c>
      <c r="N3617" s="49">
        <v>-7.1806900000000007E-2</v>
      </c>
      <c r="O3617" s="49">
        <v>-0.13563396999999999</v>
      </c>
      <c r="P3617" s="49">
        <v>-9.8235299999999998E-2</v>
      </c>
      <c r="Q3617" s="49">
        <v>-7.1806900000000007E-2</v>
      </c>
      <c r="R3617" s="49">
        <v>-4.5378500000000002E-2</v>
      </c>
      <c r="S3617" s="49">
        <v>-7.9798300000000003E-3</v>
      </c>
      <c r="T3617" s="49" t="s">
        <v>92</v>
      </c>
    </row>
    <row r="3618" spans="1:20" x14ac:dyDescent="0.25">
      <c r="A3618" s="49" t="str">
        <f t="shared" si="56"/>
        <v>41852SierraN/A_4Dually Enrolled</v>
      </c>
      <c r="B3618" s="7">
        <v>41852</v>
      </c>
      <c r="C3618">
        <v>4</v>
      </c>
      <c r="D3618" t="s">
        <v>14</v>
      </c>
      <c r="E3618">
        <v>0.82782422</v>
      </c>
      <c r="F3618">
        <v>0.88050596999999997</v>
      </c>
      <c r="G3618" t="s">
        <v>33</v>
      </c>
      <c r="H3618" s="49">
        <v>955.64300000000003</v>
      </c>
      <c r="I3618" s="49">
        <v>4774.1869999999999</v>
      </c>
      <c r="J3618">
        <v>72.193489999999997</v>
      </c>
      <c r="M3618">
        <v>3.1517000000000003E-2</v>
      </c>
      <c r="N3618" s="49">
        <v>-5.2681749999999999E-2</v>
      </c>
      <c r="O3618" s="49">
        <v>-9.3023510000000004E-2</v>
      </c>
      <c r="P3618" s="49">
        <v>-6.9385760000000005E-2</v>
      </c>
      <c r="Q3618" s="49">
        <v>-5.2681749999999999E-2</v>
      </c>
      <c r="R3618" s="49">
        <v>-3.5977740000000001E-2</v>
      </c>
      <c r="S3618" s="49">
        <v>-1.233999E-2</v>
      </c>
      <c r="T3618" s="49" t="s">
        <v>92</v>
      </c>
    </row>
    <row r="3619" spans="1:20" x14ac:dyDescent="0.25">
      <c r="A3619" s="49" t="str">
        <f t="shared" si="56"/>
        <v>41852SierraN/A_16Dually Enrolled</v>
      </c>
      <c r="B3619" s="7">
        <v>41852</v>
      </c>
      <c r="C3619">
        <v>16</v>
      </c>
      <c r="D3619" t="s">
        <v>14</v>
      </c>
      <c r="E3619">
        <v>2.8896438</v>
      </c>
      <c r="F3619">
        <v>2.3073123999999998</v>
      </c>
      <c r="G3619" t="s">
        <v>33</v>
      </c>
      <c r="H3619" s="49">
        <v>955.64300000000003</v>
      </c>
      <c r="I3619" s="49">
        <v>4774.1869999999999</v>
      </c>
      <c r="J3619">
        <v>102.21769999999999</v>
      </c>
      <c r="M3619">
        <v>6.9228499999999998E-2</v>
      </c>
      <c r="N3619" s="49">
        <v>0.58233140000000005</v>
      </c>
      <c r="O3619" s="49">
        <v>0.49371892000000001</v>
      </c>
      <c r="P3619" s="49">
        <v>0.54564029999999997</v>
      </c>
      <c r="Q3619" s="49">
        <v>0.58233140000000005</v>
      </c>
      <c r="R3619" s="49">
        <v>0.61902250999999997</v>
      </c>
      <c r="S3619" s="49">
        <v>0.67094388000000005</v>
      </c>
      <c r="T3619" s="49" t="s">
        <v>92</v>
      </c>
    </row>
    <row r="3620" spans="1:20" x14ac:dyDescent="0.25">
      <c r="A3620" s="49" t="str">
        <f t="shared" si="56"/>
        <v>41852SierraN/A_11Dually Enrolled</v>
      </c>
      <c r="B3620" s="7">
        <v>41852</v>
      </c>
      <c r="C3620">
        <v>11</v>
      </c>
      <c r="D3620" t="s">
        <v>14</v>
      </c>
      <c r="E3620">
        <v>1.5204427</v>
      </c>
      <c r="F3620">
        <v>1.4815128</v>
      </c>
      <c r="G3620" t="s">
        <v>33</v>
      </c>
      <c r="H3620" s="49">
        <v>955.64300000000003</v>
      </c>
      <c r="I3620" s="49">
        <v>4774.1869999999999</v>
      </c>
      <c r="J3620">
        <v>92.260409999999993</v>
      </c>
      <c r="M3620">
        <v>5.3160600000000002E-2</v>
      </c>
      <c r="N3620" s="49">
        <v>3.8929900000000003E-2</v>
      </c>
      <c r="O3620" s="49">
        <v>-2.911567E-2</v>
      </c>
      <c r="P3620" s="49">
        <v>1.075478E-2</v>
      </c>
      <c r="Q3620" s="49">
        <v>3.8929900000000003E-2</v>
      </c>
      <c r="R3620" s="49">
        <v>6.7105020000000001E-2</v>
      </c>
      <c r="S3620" s="49">
        <v>0.10697547</v>
      </c>
      <c r="T3620" s="49" t="s">
        <v>92</v>
      </c>
    </row>
    <row r="3621" spans="1:20" x14ac:dyDescent="0.25">
      <c r="A3621" s="49" t="str">
        <f t="shared" si="56"/>
        <v>41852SierraN/A_24Dually Enrolled</v>
      </c>
      <c r="B3621" s="7">
        <v>41852</v>
      </c>
      <c r="C3621">
        <v>24</v>
      </c>
      <c r="D3621" t="s">
        <v>14</v>
      </c>
      <c r="E3621">
        <v>1.4748629</v>
      </c>
      <c r="F3621">
        <v>1.5632499</v>
      </c>
      <c r="G3621" t="s">
        <v>33</v>
      </c>
      <c r="H3621" s="49">
        <v>955.64300000000003</v>
      </c>
      <c r="I3621" s="49">
        <v>4774.1869999999999</v>
      </c>
      <c r="J3621">
        <v>74.216239999999999</v>
      </c>
      <c r="M3621">
        <v>5.2330799999999997E-2</v>
      </c>
      <c r="N3621" s="49">
        <v>-8.8386999999999993E-2</v>
      </c>
      <c r="O3621" s="49">
        <v>-0.15537042000000001</v>
      </c>
      <c r="P3621" s="49">
        <v>-0.11612232</v>
      </c>
      <c r="Q3621" s="49">
        <v>-8.8386999999999993E-2</v>
      </c>
      <c r="R3621" s="49">
        <v>-6.0651679999999999E-2</v>
      </c>
      <c r="S3621" s="49">
        <v>-2.1403579999999998E-2</v>
      </c>
      <c r="T3621" s="49" t="s">
        <v>92</v>
      </c>
    </row>
    <row r="3622" spans="1:20" x14ac:dyDescent="0.25">
      <c r="A3622" s="49" t="str">
        <f t="shared" si="56"/>
        <v>41852SierraN/A_10Dually Enrolled</v>
      </c>
      <c r="B3622" s="7">
        <v>41852</v>
      </c>
      <c r="C3622">
        <v>10</v>
      </c>
      <c r="D3622" t="s">
        <v>14</v>
      </c>
      <c r="E3622">
        <v>1.3187333999999999</v>
      </c>
      <c r="F3622">
        <v>1.3118036</v>
      </c>
      <c r="G3622" t="s">
        <v>33</v>
      </c>
      <c r="H3622" s="49">
        <v>955.64300000000003</v>
      </c>
      <c r="I3622" s="49">
        <v>4774.1869999999999</v>
      </c>
      <c r="J3622">
        <v>87.090519999999998</v>
      </c>
      <c r="M3622">
        <v>4.6439500000000002E-2</v>
      </c>
      <c r="N3622" s="49">
        <v>6.9297999999999998E-3</v>
      </c>
      <c r="O3622" s="49">
        <v>-5.2512759999999999E-2</v>
      </c>
      <c r="P3622" s="49">
        <v>-1.768314E-2</v>
      </c>
      <c r="Q3622" s="49">
        <v>6.9297999999999998E-3</v>
      </c>
      <c r="R3622" s="49">
        <v>3.1542729999999998E-2</v>
      </c>
      <c r="S3622" s="49">
        <v>6.6372360000000005E-2</v>
      </c>
      <c r="T3622" s="49" t="s">
        <v>92</v>
      </c>
    </row>
    <row r="3623" spans="1:20" x14ac:dyDescent="0.25">
      <c r="A3623" s="49" t="str">
        <f t="shared" si="56"/>
        <v>41852SierraN/A_23Dually Enrolled</v>
      </c>
      <c r="B3623" s="7">
        <v>41852</v>
      </c>
      <c r="C3623">
        <v>23</v>
      </c>
      <c r="D3623" t="s">
        <v>14</v>
      </c>
      <c r="E3623">
        <v>1.9192262</v>
      </c>
      <c r="F3623">
        <v>1.9802770999999999</v>
      </c>
      <c r="G3623" t="s">
        <v>33</v>
      </c>
      <c r="H3623" s="49">
        <v>955.64300000000003</v>
      </c>
      <c r="I3623" s="49">
        <v>4774.1869999999999</v>
      </c>
      <c r="J3623">
        <v>76.647260000000003</v>
      </c>
      <c r="M3623">
        <v>6.02882E-2</v>
      </c>
      <c r="N3623" s="49">
        <v>-6.1050899999999998E-2</v>
      </c>
      <c r="O3623" s="49">
        <v>-0.1382198</v>
      </c>
      <c r="P3623" s="49">
        <v>-9.3003649999999993E-2</v>
      </c>
      <c r="Q3623" s="49">
        <v>-6.1050899999999998E-2</v>
      </c>
      <c r="R3623" s="49">
        <v>-2.909815E-2</v>
      </c>
      <c r="S3623" s="49">
        <v>1.6118E-2</v>
      </c>
      <c r="T3623" s="49" t="s">
        <v>92</v>
      </c>
    </row>
    <row r="3624" spans="1:20" x14ac:dyDescent="0.25">
      <c r="A3624" s="49" t="str">
        <f t="shared" si="56"/>
        <v>41852SierraN/A_18Dually Enrolled</v>
      </c>
      <c r="B3624" s="7">
        <v>41852</v>
      </c>
      <c r="C3624">
        <v>18</v>
      </c>
      <c r="D3624" t="s">
        <v>14</v>
      </c>
      <c r="E3624">
        <v>3.2817997000000001</v>
      </c>
      <c r="F3624">
        <v>2.5050037000000001</v>
      </c>
      <c r="G3624" t="s">
        <v>33</v>
      </c>
      <c r="H3624" s="49">
        <v>955.64300000000003</v>
      </c>
      <c r="I3624" s="49">
        <v>4774.1869999999999</v>
      </c>
      <c r="J3624">
        <v>102.4575</v>
      </c>
      <c r="M3624">
        <v>6.8571999999999994E-2</v>
      </c>
      <c r="N3624" s="49">
        <v>0.77679600000000004</v>
      </c>
      <c r="O3624" s="49">
        <v>0.68902384000000005</v>
      </c>
      <c r="P3624" s="49">
        <v>0.74045284</v>
      </c>
      <c r="Q3624" s="49">
        <v>0.77679600000000004</v>
      </c>
      <c r="R3624" s="49">
        <v>0.81313915999999997</v>
      </c>
      <c r="S3624" s="49">
        <v>0.86456816000000003</v>
      </c>
      <c r="T3624" s="49" t="s">
        <v>92</v>
      </c>
    </row>
    <row r="3625" spans="1:20" x14ac:dyDescent="0.25">
      <c r="A3625" s="49" t="str">
        <f t="shared" si="56"/>
        <v>41852SierraN/A_9Dually Enrolled</v>
      </c>
      <c r="B3625" s="7">
        <v>41852</v>
      </c>
      <c r="C3625">
        <v>9</v>
      </c>
      <c r="D3625" t="s">
        <v>14</v>
      </c>
      <c r="E3625">
        <v>1.1525011000000001</v>
      </c>
      <c r="F3625">
        <v>1.1545030000000001</v>
      </c>
      <c r="G3625" t="s">
        <v>33</v>
      </c>
      <c r="H3625" s="49">
        <v>955.64300000000003</v>
      </c>
      <c r="I3625" s="49">
        <v>4774.1869999999999</v>
      </c>
      <c r="J3625">
        <v>79.394970000000001</v>
      </c>
      <c r="M3625">
        <v>4.0099799999999998E-2</v>
      </c>
      <c r="N3625" s="49">
        <v>-2.0019E-3</v>
      </c>
      <c r="O3625" s="49">
        <v>-5.3329639999999998E-2</v>
      </c>
      <c r="P3625" s="49">
        <v>-2.3254790000000001E-2</v>
      </c>
      <c r="Q3625" s="49">
        <v>-2.0019E-3</v>
      </c>
      <c r="R3625" s="49">
        <v>1.9250989999999999E-2</v>
      </c>
      <c r="S3625" s="49">
        <v>4.9325840000000003E-2</v>
      </c>
      <c r="T3625" s="49" t="s">
        <v>92</v>
      </c>
    </row>
    <row r="3626" spans="1:20" x14ac:dyDescent="0.25">
      <c r="A3626" s="49" t="str">
        <f t="shared" si="56"/>
        <v>41850Stockton1_1Dually Enrolled</v>
      </c>
      <c r="B3626" s="7">
        <v>41850</v>
      </c>
      <c r="C3626">
        <v>1</v>
      </c>
      <c r="D3626" t="s">
        <v>15</v>
      </c>
      <c r="E3626">
        <v>1.0231551999999999</v>
      </c>
      <c r="F3626">
        <v>1.0735266000000001</v>
      </c>
      <c r="G3626">
        <v>1</v>
      </c>
      <c r="H3626" s="49">
        <v>425.96100000000001</v>
      </c>
      <c r="I3626" s="49">
        <v>4183.0780000000004</v>
      </c>
      <c r="J3626">
        <v>80.627189999999999</v>
      </c>
      <c r="M3626">
        <v>7.7009400000000006E-2</v>
      </c>
      <c r="N3626" s="49">
        <v>-5.0371399999999997E-2</v>
      </c>
      <c r="O3626" s="49">
        <v>-0.14894342999999999</v>
      </c>
      <c r="P3626" s="49">
        <v>-9.1186379999999997E-2</v>
      </c>
      <c r="Q3626" s="49">
        <v>-5.0371399999999997E-2</v>
      </c>
      <c r="R3626" s="49">
        <v>-9.5564199999999995E-3</v>
      </c>
      <c r="S3626" s="49">
        <v>4.8200630000000001E-2</v>
      </c>
      <c r="T3626" s="49" t="s">
        <v>92</v>
      </c>
    </row>
    <row r="3627" spans="1:20" x14ac:dyDescent="0.25">
      <c r="A3627" s="49" t="str">
        <f t="shared" si="56"/>
        <v>41850Stockton1_12Dually Enrolled</v>
      </c>
      <c r="B3627" s="7">
        <v>41850</v>
      </c>
      <c r="C3627">
        <v>12</v>
      </c>
      <c r="D3627" t="s">
        <v>15</v>
      </c>
      <c r="E3627">
        <v>1.3138633</v>
      </c>
      <c r="F3627">
        <v>1.4341816999999999</v>
      </c>
      <c r="G3627">
        <v>1</v>
      </c>
      <c r="H3627" s="49">
        <v>425.96100000000001</v>
      </c>
      <c r="I3627" s="49">
        <v>4183.0780000000004</v>
      </c>
      <c r="J3627">
        <v>86.707890000000006</v>
      </c>
      <c r="M3627">
        <v>9.91702E-2</v>
      </c>
      <c r="N3627" s="49">
        <v>-0.12031840000000001</v>
      </c>
      <c r="O3627" s="49">
        <v>-0.24725626000000001</v>
      </c>
      <c r="P3627" s="49">
        <v>-0.17287860999999999</v>
      </c>
      <c r="Q3627" s="49">
        <v>-0.12031840000000001</v>
      </c>
      <c r="R3627" s="49">
        <v>-6.7758189999999996E-2</v>
      </c>
      <c r="S3627" s="49">
        <v>6.6194599999999998E-3</v>
      </c>
      <c r="T3627" s="49" t="s">
        <v>92</v>
      </c>
    </row>
    <row r="3628" spans="1:20" x14ac:dyDescent="0.25">
      <c r="A3628" s="49" t="str">
        <f t="shared" si="56"/>
        <v>41850Stockton1_18Dually Enrolled</v>
      </c>
      <c r="B3628" s="7">
        <v>41850</v>
      </c>
      <c r="C3628">
        <v>18</v>
      </c>
      <c r="D3628" t="s">
        <v>15</v>
      </c>
      <c r="E3628">
        <v>2.8905268</v>
      </c>
      <c r="F3628">
        <v>2.8803481999999998</v>
      </c>
      <c r="G3628">
        <v>1</v>
      </c>
      <c r="H3628" s="49">
        <v>425.96100000000001</v>
      </c>
      <c r="I3628" s="49">
        <v>4183.0780000000004</v>
      </c>
      <c r="J3628">
        <v>97.796549999999996</v>
      </c>
      <c r="M3628">
        <v>0.150038</v>
      </c>
      <c r="N3628" s="49">
        <v>1.0178599999999999E-2</v>
      </c>
      <c r="O3628" s="49">
        <v>-0.18187004000000001</v>
      </c>
      <c r="P3628" s="49">
        <v>-6.9341539999999993E-2</v>
      </c>
      <c r="Q3628" s="49">
        <v>1.0178599999999999E-2</v>
      </c>
      <c r="R3628" s="49">
        <v>8.9698739999999999E-2</v>
      </c>
      <c r="S3628" s="49">
        <v>0.20222724</v>
      </c>
      <c r="T3628" s="49" t="s">
        <v>92</v>
      </c>
    </row>
    <row r="3629" spans="1:20" x14ac:dyDescent="0.25">
      <c r="A3629" s="49" t="str">
        <f t="shared" si="56"/>
        <v>41850Stockton1_15Dually Enrolled</v>
      </c>
      <c r="B3629" s="7">
        <v>41850</v>
      </c>
      <c r="C3629">
        <v>15</v>
      </c>
      <c r="D3629" t="s">
        <v>15</v>
      </c>
      <c r="E3629">
        <v>2.2312281999999999</v>
      </c>
      <c r="F3629">
        <v>2.0591579000000002</v>
      </c>
      <c r="G3629">
        <v>1</v>
      </c>
      <c r="H3629" s="49">
        <v>425.96100000000001</v>
      </c>
      <c r="I3629" s="49">
        <v>4183.0780000000004</v>
      </c>
      <c r="J3629">
        <v>95.593630000000005</v>
      </c>
      <c r="M3629">
        <v>0.1335037</v>
      </c>
      <c r="N3629" s="49">
        <v>0.17207030000000001</v>
      </c>
      <c r="O3629" s="49">
        <v>1.18556E-3</v>
      </c>
      <c r="P3629" s="49">
        <v>0.10131334</v>
      </c>
      <c r="Q3629" s="49">
        <v>0.17207030000000001</v>
      </c>
      <c r="R3629" s="49">
        <v>0.24282725999999999</v>
      </c>
      <c r="S3629" s="49">
        <v>0.34295503999999999</v>
      </c>
      <c r="T3629" s="49" t="s">
        <v>92</v>
      </c>
    </row>
    <row r="3630" spans="1:20" x14ac:dyDescent="0.25">
      <c r="A3630" s="49" t="str">
        <f t="shared" si="56"/>
        <v>41850Stockton1_4Dually Enrolled</v>
      </c>
      <c r="B3630" s="7">
        <v>41850</v>
      </c>
      <c r="C3630">
        <v>4</v>
      </c>
      <c r="D3630" t="s">
        <v>15</v>
      </c>
      <c r="E3630">
        <v>0.73718591</v>
      </c>
      <c r="F3630">
        <v>0.73496675</v>
      </c>
      <c r="G3630">
        <v>1</v>
      </c>
      <c r="H3630" s="49">
        <v>425.96100000000001</v>
      </c>
      <c r="I3630" s="49">
        <v>4183.0780000000004</v>
      </c>
      <c r="J3630">
        <v>77.202269999999999</v>
      </c>
      <c r="M3630">
        <v>5.4950699999999998E-2</v>
      </c>
      <c r="N3630" s="49">
        <v>2.21916E-3</v>
      </c>
      <c r="O3630" s="49">
        <v>-6.8117739999999996E-2</v>
      </c>
      <c r="P3630" s="49">
        <v>-2.6904709999999998E-2</v>
      </c>
      <c r="Q3630" s="49">
        <v>2.21916E-3</v>
      </c>
      <c r="R3630" s="49">
        <v>3.1343030000000001E-2</v>
      </c>
      <c r="S3630" s="49">
        <v>7.2556060000000006E-2</v>
      </c>
      <c r="T3630" s="49" t="s">
        <v>92</v>
      </c>
    </row>
    <row r="3631" spans="1:20" x14ac:dyDescent="0.25">
      <c r="A3631" s="49" t="str">
        <f t="shared" si="56"/>
        <v>41850Stockton1_5Dually Enrolled</v>
      </c>
      <c r="B3631" s="7">
        <v>41850</v>
      </c>
      <c r="C3631">
        <v>5</v>
      </c>
      <c r="D3631" t="s">
        <v>15</v>
      </c>
      <c r="E3631">
        <v>0.68406243</v>
      </c>
      <c r="F3631">
        <v>0.72342284000000001</v>
      </c>
      <c r="G3631">
        <v>1</v>
      </c>
      <c r="H3631" s="49">
        <v>425.96100000000001</v>
      </c>
      <c r="I3631" s="49">
        <v>4183.0780000000004</v>
      </c>
      <c r="J3631">
        <v>74.276960000000003</v>
      </c>
      <c r="M3631">
        <v>5.0549700000000003E-2</v>
      </c>
      <c r="N3631" s="49">
        <v>-3.9360409999999998E-2</v>
      </c>
      <c r="O3631" s="49">
        <v>-0.10406403</v>
      </c>
      <c r="P3631" s="49">
        <v>-6.6151749999999995E-2</v>
      </c>
      <c r="Q3631" s="49">
        <v>-3.9360409999999998E-2</v>
      </c>
      <c r="R3631" s="49">
        <v>-1.256907E-2</v>
      </c>
      <c r="S3631" s="49">
        <v>2.5343210000000001E-2</v>
      </c>
      <c r="T3631" s="49" t="s">
        <v>92</v>
      </c>
    </row>
    <row r="3632" spans="1:20" x14ac:dyDescent="0.25">
      <c r="A3632" s="49" t="str">
        <f t="shared" si="56"/>
        <v>41850Stockton1_24Dually Enrolled</v>
      </c>
      <c r="B3632" s="7">
        <v>41850</v>
      </c>
      <c r="C3632">
        <v>24</v>
      </c>
      <c r="D3632" t="s">
        <v>15</v>
      </c>
      <c r="E3632">
        <v>1.3629978</v>
      </c>
      <c r="F3632">
        <v>1.4340211</v>
      </c>
      <c r="G3632">
        <v>1</v>
      </c>
      <c r="H3632" s="49">
        <v>425.96100000000001</v>
      </c>
      <c r="I3632" s="49">
        <v>4183.0780000000004</v>
      </c>
      <c r="J3632">
        <v>79.647300000000001</v>
      </c>
      <c r="M3632">
        <v>9.1877299999999995E-2</v>
      </c>
      <c r="N3632" s="49">
        <v>-7.1023299999999998E-2</v>
      </c>
      <c r="O3632" s="49">
        <v>-0.18862624</v>
      </c>
      <c r="P3632" s="49">
        <v>-0.11971827</v>
      </c>
      <c r="Q3632" s="49">
        <v>-7.1023299999999998E-2</v>
      </c>
      <c r="R3632" s="49">
        <v>-2.232833E-2</v>
      </c>
      <c r="S3632" s="49">
        <v>4.6579639999999999E-2</v>
      </c>
      <c r="T3632" s="49" t="s">
        <v>92</v>
      </c>
    </row>
    <row r="3633" spans="1:20" x14ac:dyDescent="0.25">
      <c r="A3633" s="49" t="str">
        <f t="shared" si="56"/>
        <v>41850Stockton1_21Dually Enrolled</v>
      </c>
      <c r="B3633" s="7">
        <v>41850</v>
      </c>
      <c r="C3633">
        <v>21</v>
      </c>
      <c r="D3633" t="s">
        <v>15</v>
      </c>
      <c r="E3633">
        <v>2.4376218000000001</v>
      </c>
      <c r="F3633">
        <v>2.6113971999999999</v>
      </c>
      <c r="G3633">
        <v>1</v>
      </c>
      <c r="H3633" s="49">
        <v>425.96100000000001</v>
      </c>
      <c r="I3633" s="49">
        <v>4183.0780000000004</v>
      </c>
      <c r="J3633">
        <v>88.924909999999997</v>
      </c>
      <c r="M3633">
        <v>0.1291485</v>
      </c>
      <c r="N3633" s="49">
        <v>-0.1737754</v>
      </c>
      <c r="O3633" s="49">
        <v>-0.33908547999999999</v>
      </c>
      <c r="P3633" s="49">
        <v>-0.2422241</v>
      </c>
      <c r="Q3633" s="49">
        <v>-0.1737754</v>
      </c>
      <c r="R3633" s="49">
        <v>-0.10532669</v>
      </c>
      <c r="S3633" s="49">
        <v>-8.4653200000000001E-3</v>
      </c>
      <c r="T3633" s="49" t="s">
        <v>92</v>
      </c>
    </row>
    <row r="3634" spans="1:20" x14ac:dyDescent="0.25">
      <c r="A3634" s="49" t="str">
        <f t="shared" si="56"/>
        <v>41850Stockton1_17Dually Enrolled</v>
      </c>
      <c r="B3634" s="7">
        <v>41850</v>
      </c>
      <c r="C3634">
        <v>17</v>
      </c>
      <c r="D3634" t="s">
        <v>15</v>
      </c>
      <c r="E3634">
        <v>2.6457309000000002</v>
      </c>
      <c r="F3634">
        <v>2.6080160000000001</v>
      </c>
      <c r="G3634">
        <v>1</v>
      </c>
      <c r="H3634" s="49">
        <v>425.96100000000001</v>
      </c>
      <c r="I3634" s="49">
        <v>4183.0780000000004</v>
      </c>
      <c r="J3634">
        <v>99.147949999999994</v>
      </c>
      <c r="M3634">
        <v>0.14663209999999999</v>
      </c>
      <c r="N3634" s="49">
        <v>3.7714900000000003E-2</v>
      </c>
      <c r="O3634" s="49">
        <v>-0.14997419000000001</v>
      </c>
      <c r="P3634" s="49">
        <v>-4.0000109999999998E-2</v>
      </c>
      <c r="Q3634" s="49">
        <v>3.7714900000000003E-2</v>
      </c>
      <c r="R3634" s="49">
        <v>0.11542991</v>
      </c>
      <c r="S3634" s="49">
        <v>0.22540399</v>
      </c>
      <c r="T3634" s="49" t="s">
        <v>92</v>
      </c>
    </row>
    <row r="3635" spans="1:20" x14ac:dyDescent="0.25">
      <c r="A3635" s="49" t="str">
        <f t="shared" si="56"/>
        <v>41850Stockton1_11Dually Enrolled</v>
      </c>
      <c r="B3635" s="7">
        <v>41850</v>
      </c>
      <c r="C3635">
        <v>11</v>
      </c>
      <c r="D3635" t="s">
        <v>15</v>
      </c>
      <c r="E3635">
        <v>1.1429309000000001</v>
      </c>
      <c r="F3635">
        <v>1.0722522999999999</v>
      </c>
      <c r="G3635">
        <v>1</v>
      </c>
      <c r="H3635" s="49">
        <v>425.96100000000001</v>
      </c>
      <c r="I3635" s="49">
        <v>4183.0780000000004</v>
      </c>
      <c r="J3635">
        <v>83.985119999999995</v>
      </c>
      <c r="M3635">
        <v>7.8285300000000002E-2</v>
      </c>
      <c r="N3635" s="49">
        <v>7.0678599999999994E-2</v>
      </c>
      <c r="O3635" s="49">
        <v>-2.952658E-2</v>
      </c>
      <c r="P3635" s="49">
        <v>2.9187390000000001E-2</v>
      </c>
      <c r="Q3635" s="49">
        <v>7.0678599999999994E-2</v>
      </c>
      <c r="R3635" s="49">
        <v>0.11216980999999999</v>
      </c>
      <c r="S3635" s="49">
        <v>0.17088378000000001</v>
      </c>
      <c r="T3635" s="49" t="s">
        <v>92</v>
      </c>
    </row>
    <row r="3636" spans="1:20" x14ac:dyDescent="0.25">
      <c r="A3636" s="49" t="str">
        <f t="shared" si="56"/>
        <v>41850Stockton1_13Dually Enrolled</v>
      </c>
      <c r="B3636" s="7">
        <v>41850</v>
      </c>
      <c r="C3636">
        <v>13</v>
      </c>
      <c r="D3636" t="s">
        <v>15</v>
      </c>
      <c r="E3636">
        <v>1.7142740000000001</v>
      </c>
      <c r="F3636">
        <v>1.6882448999999999</v>
      </c>
      <c r="G3636">
        <v>1</v>
      </c>
      <c r="H3636" s="49">
        <v>425.96100000000001</v>
      </c>
      <c r="I3636" s="49">
        <v>4183.0780000000004</v>
      </c>
      <c r="J3636">
        <v>90.984859999999998</v>
      </c>
      <c r="M3636">
        <v>0.1209269</v>
      </c>
      <c r="N3636" s="49">
        <v>2.6029099999999999E-2</v>
      </c>
      <c r="O3636" s="49">
        <v>-0.12875733</v>
      </c>
      <c r="P3636" s="49">
        <v>-3.8062159999999998E-2</v>
      </c>
      <c r="Q3636" s="49">
        <v>2.6029099999999999E-2</v>
      </c>
      <c r="R3636" s="49">
        <v>9.0120359999999997E-2</v>
      </c>
      <c r="S3636" s="49">
        <v>0.18081553</v>
      </c>
      <c r="T3636" s="49" t="s">
        <v>92</v>
      </c>
    </row>
    <row r="3637" spans="1:20" x14ac:dyDescent="0.25">
      <c r="A3637" s="49" t="str">
        <f t="shared" si="56"/>
        <v>41850Stockton1_10Dually Enrolled</v>
      </c>
      <c r="B3637" s="7">
        <v>41850</v>
      </c>
      <c r="C3637">
        <v>10</v>
      </c>
      <c r="D3637" t="s">
        <v>15</v>
      </c>
      <c r="E3637">
        <v>0.98571657000000001</v>
      </c>
      <c r="F3637">
        <v>1.0185238999999999</v>
      </c>
      <c r="G3637">
        <v>1</v>
      </c>
      <c r="H3637" s="49">
        <v>425.96100000000001</v>
      </c>
      <c r="I3637" s="49">
        <v>4183.0780000000004</v>
      </c>
      <c r="J3637">
        <v>80.187899999999999</v>
      </c>
      <c r="M3637">
        <v>7.2152999999999995E-2</v>
      </c>
      <c r="N3637" s="49">
        <v>-3.2807330000000003E-2</v>
      </c>
      <c r="O3637" s="49">
        <v>-0.12516316999999999</v>
      </c>
      <c r="P3637" s="49">
        <v>-7.1048420000000001E-2</v>
      </c>
      <c r="Q3637" s="49">
        <v>-3.2807330000000003E-2</v>
      </c>
      <c r="R3637" s="49">
        <v>5.4337600000000002E-3</v>
      </c>
      <c r="S3637" s="49">
        <v>5.9548509999999999E-2</v>
      </c>
      <c r="T3637" s="49" t="s">
        <v>92</v>
      </c>
    </row>
    <row r="3638" spans="1:20" x14ac:dyDescent="0.25">
      <c r="A3638" s="49" t="str">
        <f t="shared" si="56"/>
        <v>41850Stockton1_14Dually Enrolled</v>
      </c>
      <c r="B3638" s="7">
        <v>41850</v>
      </c>
      <c r="C3638">
        <v>14</v>
      </c>
      <c r="D3638" t="s">
        <v>15</v>
      </c>
      <c r="E3638">
        <v>1.9532388999999999</v>
      </c>
      <c r="F3638">
        <v>1.9693156999999999</v>
      </c>
      <c r="G3638">
        <v>1</v>
      </c>
      <c r="H3638" s="49">
        <v>425.96100000000001</v>
      </c>
      <c r="I3638" s="49">
        <v>4183.0780000000004</v>
      </c>
      <c r="J3638">
        <v>94.390699999999995</v>
      </c>
      <c r="M3638">
        <v>0.12733</v>
      </c>
      <c r="N3638" s="49">
        <v>-1.6076799999999999E-2</v>
      </c>
      <c r="O3638" s="49">
        <v>-0.1790592</v>
      </c>
      <c r="P3638" s="49">
        <v>-8.3561700000000003E-2</v>
      </c>
      <c r="Q3638" s="49">
        <v>-1.6076799999999999E-2</v>
      </c>
      <c r="R3638" s="49">
        <v>5.1408099999999998E-2</v>
      </c>
      <c r="S3638" s="49">
        <v>0.1469056</v>
      </c>
      <c r="T3638" s="49" t="s">
        <v>92</v>
      </c>
    </row>
    <row r="3639" spans="1:20" x14ac:dyDescent="0.25">
      <c r="A3639" s="49" t="str">
        <f t="shared" si="56"/>
        <v>41850Stockton1_3Dually Enrolled</v>
      </c>
      <c r="B3639" s="7">
        <v>41850</v>
      </c>
      <c r="C3639">
        <v>3</v>
      </c>
      <c r="D3639" t="s">
        <v>15</v>
      </c>
      <c r="E3639">
        <v>0.79919779000000002</v>
      </c>
      <c r="F3639">
        <v>0.81093654999999998</v>
      </c>
      <c r="G3639">
        <v>1</v>
      </c>
      <c r="H3639" s="49">
        <v>425.96100000000001</v>
      </c>
      <c r="I3639" s="49">
        <v>4183.0780000000004</v>
      </c>
      <c r="J3639">
        <v>77.627840000000006</v>
      </c>
      <c r="M3639">
        <v>6.0675800000000002E-2</v>
      </c>
      <c r="N3639" s="49">
        <v>-1.1738760000000001E-2</v>
      </c>
      <c r="O3639" s="49">
        <v>-8.9403780000000002E-2</v>
      </c>
      <c r="P3639" s="49">
        <v>-4.3896930000000001E-2</v>
      </c>
      <c r="Q3639" s="49">
        <v>-1.1738760000000001E-2</v>
      </c>
      <c r="R3639" s="49">
        <v>2.0419409999999999E-2</v>
      </c>
      <c r="S3639" s="49">
        <v>6.592626E-2</v>
      </c>
      <c r="T3639" s="49" t="s">
        <v>92</v>
      </c>
    </row>
    <row r="3640" spans="1:20" x14ac:dyDescent="0.25">
      <c r="A3640" s="49" t="str">
        <f t="shared" si="56"/>
        <v>41850Stockton1_6Dually Enrolled</v>
      </c>
      <c r="B3640" s="7">
        <v>41850</v>
      </c>
      <c r="C3640">
        <v>6</v>
      </c>
      <c r="D3640" t="s">
        <v>15</v>
      </c>
      <c r="E3640">
        <v>0.70077043999999999</v>
      </c>
      <c r="F3640">
        <v>0.75832944000000002</v>
      </c>
      <c r="G3640">
        <v>1</v>
      </c>
      <c r="H3640" s="49">
        <v>425.96100000000001</v>
      </c>
      <c r="I3640" s="49">
        <v>4183.0780000000004</v>
      </c>
      <c r="J3640">
        <v>72.850750000000005</v>
      </c>
      <c r="M3640">
        <v>5.4216599999999997E-2</v>
      </c>
      <c r="N3640" s="49">
        <v>-5.7558999999999999E-2</v>
      </c>
      <c r="O3640" s="49">
        <v>-0.12695624999999999</v>
      </c>
      <c r="P3640" s="49">
        <v>-8.6293800000000004E-2</v>
      </c>
      <c r="Q3640" s="49">
        <v>-5.7558999999999999E-2</v>
      </c>
      <c r="R3640" s="49">
        <v>-2.8824200000000001E-2</v>
      </c>
      <c r="S3640" s="49">
        <v>1.183825E-2</v>
      </c>
      <c r="T3640" s="49" t="s">
        <v>92</v>
      </c>
    </row>
    <row r="3641" spans="1:20" x14ac:dyDescent="0.25">
      <c r="A3641" s="49" t="str">
        <f t="shared" si="56"/>
        <v>41850Stockton1_16Dually Enrolled</v>
      </c>
      <c r="B3641" s="7">
        <v>41850</v>
      </c>
      <c r="C3641">
        <v>16</v>
      </c>
      <c r="D3641" t="s">
        <v>15</v>
      </c>
      <c r="E3641">
        <v>2.4290295999999998</v>
      </c>
      <c r="F3641">
        <v>2.2909269000000001</v>
      </c>
      <c r="G3641">
        <v>1</v>
      </c>
      <c r="H3641" s="49">
        <v>425.96100000000001</v>
      </c>
      <c r="I3641" s="49">
        <v>4183.0780000000004</v>
      </c>
      <c r="J3641">
        <v>97.870720000000006</v>
      </c>
      <c r="M3641">
        <v>0.13967309999999999</v>
      </c>
      <c r="N3641" s="49">
        <v>0.13810269999999999</v>
      </c>
      <c r="O3641" s="49">
        <v>-4.0678869999999999E-2</v>
      </c>
      <c r="P3641" s="49">
        <v>6.4075960000000001E-2</v>
      </c>
      <c r="Q3641" s="49">
        <v>0.13810269999999999</v>
      </c>
      <c r="R3641" s="49">
        <v>0.21212944</v>
      </c>
      <c r="S3641" s="49">
        <v>0.31688427000000002</v>
      </c>
      <c r="T3641" s="49" t="s">
        <v>92</v>
      </c>
    </row>
    <row r="3642" spans="1:20" x14ac:dyDescent="0.25">
      <c r="A3642" s="49" t="str">
        <f t="shared" si="56"/>
        <v>41850Stockton1_9Dually Enrolled</v>
      </c>
      <c r="B3642" s="7">
        <v>41850</v>
      </c>
      <c r="C3642">
        <v>9</v>
      </c>
      <c r="D3642" t="s">
        <v>15</v>
      </c>
      <c r="E3642">
        <v>0.92066656999999996</v>
      </c>
      <c r="F3642">
        <v>0.87691041000000003</v>
      </c>
      <c r="G3642">
        <v>1</v>
      </c>
      <c r="H3642" s="49">
        <v>425.96100000000001</v>
      </c>
      <c r="I3642" s="49">
        <v>4183.0780000000004</v>
      </c>
      <c r="J3642">
        <v>76.613479999999996</v>
      </c>
      <c r="M3642">
        <v>6.1421000000000003E-2</v>
      </c>
      <c r="N3642" s="49">
        <v>4.3756160000000002E-2</v>
      </c>
      <c r="O3642" s="49">
        <v>-3.486272E-2</v>
      </c>
      <c r="P3642" s="49">
        <v>1.1203029999999999E-2</v>
      </c>
      <c r="Q3642" s="49">
        <v>4.3756160000000002E-2</v>
      </c>
      <c r="R3642" s="49">
        <v>7.6309290000000002E-2</v>
      </c>
      <c r="S3642" s="49">
        <v>0.12237504</v>
      </c>
      <c r="T3642" s="49" t="s">
        <v>92</v>
      </c>
    </row>
    <row r="3643" spans="1:20" x14ac:dyDescent="0.25">
      <c r="A3643" s="49" t="str">
        <f t="shared" si="56"/>
        <v>41850Stockton1_7Dually Enrolled</v>
      </c>
      <c r="B3643" s="7">
        <v>41850</v>
      </c>
      <c r="C3643">
        <v>7</v>
      </c>
      <c r="D3643" t="s">
        <v>15</v>
      </c>
      <c r="E3643">
        <v>0.75240110000000004</v>
      </c>
      <c r="F3643">
        <v>0.80282107000000003</v>
      </c>
      <c r="G3643">
        <v>1</v>
      </c>
      <c r="H3643" s="49">
        <v>425.96100000000001</v>
      </c>
      <c r="I3643" s="49">
        <v>4183.0780000000004</v>
      </c>
      <c r="J3643">
        <v>71.499080000000006</v>
      </c>
      <c r="M3643">
        <v>5.6883499999999997E-2</v>
      </c>
      <c r="N3643" s="49">
        <v>-5.0419970000000001E-2</v>
      </c>
      <c r="O3643" s="49">
        <v>-0.12323085</v>
      </c>
      <c r="P3643" s="49">
        <v>-8.0568219999999996E-2</v>
      </c>
      <c r="Q3643" s="49">
        <v>-5.0419970000000001E-2</v>
      </c>
      <c r="R3643" s="49">
        <v>-2.0271709999999998E-2</v>
      </c>
      <c r="S3643" s="49">
        <v>2.239091E-2</v>
      </c>
      <c r="T3643" s="49" t="s">
        <v>92</v>
      </c>
    </row>
    <row r="3644" spans="1:20" x14ac:dyDescent="0.25">
      <c r="A3644" s="49" t="str">
        <f t="shared" si="56"/>
        <v>41850Stockton1_19Dually Enrolled</v>
      </c>
      <c r="B3644" s="7">
        <v>41850</v>
      </c>
      <c r="C3644">
        <v>19</v>
      </c>
      <c r="D3644" t="s">
        <v>15</v>
      </c>
      <c r="E3644">
        <v>2.9708215</v>
      </c>
      <c r="F3644">
        <v>2.8086243999999998</v>
      </c>
      <c r="G3644">
        <v>1</v>
      </c>
      <c r="H3644" s="49">
        <v>425.96100000000001</v>
      </c>
      <c r="I3644" s="49">
        <v>4183.0780000000004</v>
      </c>
      <c r="J3644">
        <v>96.925049999999999</v>
      </c>
      <c r="M3644">
        <v>0.14541109999999999</v>
      </c>
      <c r="N3644" s="49">
        <v>0.16219710000000001</v>
      </c>
      <c r="O3644" s="49">
        <v>-2.392911E-2</v>
      </c>
      <c r="P3644" s="49">
        <v>8.5129220000000005E-2</v>
      </c>
      <c r="Q3644" s="49">
        <v>0.16219710000000001</v>
      </c>
      <c r="R3644" s="49">
        <v>0.23926497999999999</v>
      </c>
      <c r="S3644" s="49">
        <v>0.34832331</v>
      </c>
      <c r="T3644" s="49" t="s">
        <v>92</v>
      </c>
    </row>
    <row r="3645" spans="1:20" x14ac:dyDescent="0.25">
      <c r="A3645" s="49" t="str">
        <f t="shared" si="56"/>
        <v>41850Stockton1_2Dually Enrolled</v>
      </c>
      <c r="B3645" s="7">
        <v>41850</v>
      </c>
      <c r="C3645">
        <v>2</v>
      </c>
      <c r="D3645" t="s">
        <v>15</v>
      </c>
      <c r="E3645">
        <v>0.88577099000000004</v>
      </c>
      <c r="F3645">
        <v>0.91697107</v>
      </c>
      <c r="G3645">
        <v>1</v>
      </c>
      <c r="H3645" s="49">
        <v>425.96100000000001</v>
      </c>
      <c r="I3645" s="49">
        <v>4183.0780000000004</v>
      </c>
      <c r="J3645">
        <v>77.572469999999996</v>
      </c>
      <c r="M3645">
        <v>6.7115999999999995E-2</v>
      </c>
      <c r="N3645" s="49">
        <v>-3.1200080000000002E-2</v>
      </c>
      <c r="O3645" s="49">
        <v>-0.11710856</v>
      </c>
      <c r="P3645" s="49">
        <v>-6.6771559999999994E-2</v>
      </c>
      <c r="Q3645" s="49">
        <v>-3.1200080000000002E-2</v>
      </c>
      <c r="R3645" s="49">
        <v>4.3714000000000001E-3</v>
      </c>
      <c r="S3645" s="49">
        <v>5.4708399999999997E-2</v>
      </c>
      <c r="T3645" s="49" t="s">
        <v>92</v>
      </c>
    </row>
    <row r="3646" spans="1:20" x14ac:dyDescent="0.25">
      <c r="A3646" s="49" t="str">
        <f t="shared" si="56"/>
        <v>41850Stockton1_20Dually Enrolled</v>
      </c>
      <c r="B3646" s="7">
        <v>41850</v>
      </c>
      <c r="C3646">
        <v>20</v>
      </c>
      <c r="D3646" t="s">
        <v>15</v>
      </c>
      <c r="E3646">
        <v>2.7492532999999999</v>
      </c>
      <c r="F3646">
        <v>2.8139156999999999</v>
      </c>
      <c r="G3646">
        <v>1</v>
      </c>
      <c r="H3646" s="49">
        <v>425.96100000000001</v>
      </c>
      <c r="I3646" s="49">
        <v>4183.0780000000004</v>
      </c>
      <c r="J3646">
        <v>93.425049999999999</v>
      </c>
      <c r="M3646">
        <v>0.13376209999999999</v>
      </c>
      <c r="N3646" s="49">
        <v>-6.4662399999999995E-2</v>
      </c>
      <c r="O3646" s="49">
        <v>-0.23587789000000001</v>
      </c>
      <c r="P3646" s="49">
        <v>-0.13555631000000001</v>
      </c>
      <c r="Q3646" s="49">
        <v>-6.4662399999999995E-2</v>
      </c>
      <c r="R3646" s="49">
        <v>6.23151E-3</v>
      </c>
      <c r="S3646" s="49">
        <v>0.10655309</v>
      </c>
      <c r="T3646" s="49" t="s">
        <v>92</v>
      </c>
    </row>
    <row r="3647" spans="1:20" x14ac:dyDescent="0.25">
      <c r="A3647" s="49" t="str">
        <f t="shared" si="56"/>
        <v>41850Stockton1_22Dually Enrolled</v>
      </c>
      <c r="B3647" s="7">
        <v>41850</v>
      </c>
      <c r="C3647">
        <v>22</v>
      </c>
      <c r="D3647" t="s">
        <v>15</v>
      </c>
      <c r="E3647">
        <v>2.2336996999999998</v>
      </c>
      <c r="F3647">
        <v>2.3534096</v>
      </c>
      <c r="G3647">
        <v>1</v>
      </c>
      <c r="H3647" s="49">
        <v>425.96100000000001</v>
      </c>
      <c r="I3647" s="49">
        <v>4183.0780000000004</v>
      </c>
      <c r="J3647">
        <v>85.573390000000003</v>
      </c>
      <c r="M3647">
        <v>0.12660389999999999</v>
      </c>
      <c r="N3647" s="49">
        <v>-0.11970989999999999</v>
      </c>
      <c r="O3647" s="49">
        <v>-0.28176288999999999</v>
      </c>
      <c r="P3647" s="49">
        <v>-0.18680996999999999</v>
      </c>
      <c r="Q3647" s="49">
        <v>-0.11970989999999999</v>
      </c>
      <c r="R3647" s="49">
        <v>-5.2609830000000003E-2</v>
      </c>
      <c r="S3647" s="49">
        <v>4.234309E-2</v>
      </c>
      <c r="T3647" s="49" t="s">
        <v>92</v>
      </c>
    </row>
    <row r="3648" spans="1:20" x14ac:dyDescent="0.25">
      <c r="A3648" s="49" t="str">
        <f t="shared" si="56"/>
        <v>41850Stockton1_8Dually Enrolled</v>
      </c>
      <c r="B3648" s="7">
        <v>41850</v>
      </c>
      <c r="C3648">
        <v>8</v>
      </c>
      <c r="D3648" t="s">
        <v>15</v>
      </c>
      <c r="E3648">
        <v>0.87318618999999997</v>
      </c>
      <c r="F3648">
        <v>0.83929264000000003</v>
      </c>
      <c r="G3648">
        <v>1</v>
      </c>
      <c r="H3648" s="49">
        <v>425.96100000000001</v>
      </c>
      <c r="I3648" s="49">
        <v>4183.0780000000004</v>
      </c>
      <c r="J3648">
        <v>73.870459999999994</v>
      </c>
      <c r="M3648">
        <v>5.92337E-2</v>
      </c>
      <c r="N3648" s="49">
        <v>3.3893550000000001E-2</v>
      </c>
      <c r="O3648" s="49">
        <v>-4.1925589999999999E-2</v>
      </c>
      <c r="P3648" s="49">
        <v>2.4996900000000002E-3</v>
      </c>
      <c r="Q3648" s="49">
        <v>3.3893550000000001E-2</v>
      </c>
      <c r="R3648" s="49">
        <v>6.5287410000000004E-2</v>
      </c>
      <c r="S3648" s="49">
        <v>0.10971269</v>
      </c>
      <c r="T3648" s="49" t="s">
        <v>92</v>
      </c>
    </row>
    <row r="3649" spans="1:20" x14ac:dyDescent="0.25">
      <c r="A3649" s="49" t="str">
        <f t="shared" si="56"/>
        <v>41850Stockton1_23Dually Enrolled</v>
      </c>
      <c r="B3649" s="7">
        <v>41850</v>
      </c>
      <c r="C3649">
        <v>23</v>
      </c>
      <c r="D3649" t="s">
        <v>15</v>
      </c>
      <c r="E3649">
        <v>1.7249361999999999</v>
      </c>
      <c r="F3649">
        <v>1.8195378</v>
      </c>
      <c r="G3649">
        <v>1</v>
      </c>
      <c r="H3649" s="49">
        <v>425.96100000000001</v>
      </c>
      <c r="I3649" s="49">
        <v>4183.0780000000004</v>
      </c>
      <c r="J3649">
        <v>82.850489999999994</v>
      </c>
      <c r="M3649">
        <v>0.1083307</v>
      </c>
      <c r="N3649" s="49">
        <v>-9.4601599999999994E-2</v>
      </c>
      <c r="O3649" s="49">
        <v>-0.2332649</v>
      </c>
      <c r="P3649" s="49">
        <v>-0.15201687</v>
      </c>
      <c r="Q3649" s="49">
        <v>-9.4601599999999994E-2</v>
      </c>
      <c r="R3649" s="49">
        <v>-3.7186329999999997E-2</v>
      </c>
      <c r="S3649" s="49">
        <v>4.4061700000000002E-2</v>
      </c>
      <c r="T3649" s="49" t="s">
        <v>92</v>
      </c>
    </row>
    <row r="3650" spans="1:20" x14ac:dyDescent="0.25">
      <c r="A3650" s="49" t="str">
        <f t="shared" si="56"/>
        <v>41850Stockton2_5Dually Enrolled</v>
      </c>
      <c r="B3650" s="7">
        <v>41850</v>
      </c>
      <c r="C3650">
        <v>5</v>
      </c>
      <c r="D3650" t="s">
        <v>15</v>
      </c>
      <c r="E3650">
        <v>0.68406243</v>
      </c>
      <c r="F3650">
        <v>0.66360781000000002</v>
      </c>
      <c r="G3650">
        <v>2</v>
      </c>
      <c r="H3650">
        <v>414.88400000000001</v>
      </c>
      <c r="I3650">
        <v>4183.0780000000004</v>
      </c>
      <c r="J3650">
        <v>74.276960000000003</v>
      </c>
      <c r="M3650">
        <v>4.5060700000000002E-2</v>
      </c>
      <c r="N3650" s="49">
        <v>2.045462E-2</v>
      </c>
      <c r="O3650" s="49">
        <v>-3.7223079999999999E-2</v>
      </c>
      <c r="P3650" s="49">
        <v>-3.4275500000000001E-3</v>
      </c>
      <c r="Q3650" s="49">
        <v>2.045462E-2</v>
      </c>
      <c r="R3650" s="49">
        <v>4.4336790000000001E-2</v>
      </c>
      <c r="S3650" s="49">
        <v>7.8132320000000005E-2</v>
      </c>
      <c r="T3650" s="49" t="s">
        <v>92</v>
      </c>
    </row>
    <row r="3651" spans="1:20" x14ac:dyDescent="0.25">
      <c r="A3651" s="49" t="str">
        <f t="shared" ref="A3651:A3714" si="57">CONCATENATE(B3651,D3651,G3651,"_",C3651,T3651)</f>
        <v>41850Stockton2_24Dually Enrolled</v>
      </c>
      <c r="B3651" s="7">
        <v>41850</v>
      </c>
      <c r="C3651">
        <v>24</v>
      </c>
      <c r="D3651" t="s">
        <v>15</v>
      </c>
      <c r="E3651">
        <v>1.3629978</v>
      </c>
      <c r="F3651">
        <v>1.3569023</v>
      </c>
      <c r="G3651">
        <v>2</v>
      </c>
      <c r="H3651" s="49">
        <v>414.88400000000001</v>
      </c>
      <c r="I3651" s="49">
        <v>4183.0780000000004</v>
      </c>
      <c r="J3651">
        <v>79.647300000000001</v>
      </c>
      <c r="M3651">
        <v>9.1121999999999995E-2</v>
      </c>
      <c r="N3651" s="49">
        <v>6.0955000000000002E-3</v>
      </c>
      <c r="O3651" s="49">
        <v>-0.11054066</v>
      </c>
      <c r="P3651" s="49">
        <v>-4.2199159999999999E-2</v>
      </c>
      <c r="Q3651" s="49">
        <v>6.0955000000000002E-3</v>
      </c>
      <c r="R3651" s="49">
        <v>5.439016E-2</v>
      </c>
      <c r="S3651" s="49">
        <v>0.12273166000000001</v>
      </c>
      <c r="T3651" s="49" t="s">
        <v>92</v>
      </c>
    </row>
    <row r="3652" spans="1:20" x14ac:dyDescent="0.25">
      <c r="A3652" s="49" t="str">
        <f t="shared" si="57"/>
        <v>41850Stockton2_3Dually Enrolled</v>
      </c>
      <c r="B3652" s="7">
        <v>41850</v>
      </c>
      <c r="C3652">
        <v>3</v>
      </c>
      <c r="D3652" t="s">
        <v>15</v>
      </c>
      <c r="E3652">
        <v>0.79919779000000002</v>
      </c>
      <c r="F3652">
        <v>0.72844582999999996</v>
      </c>
      <c r="G3652">
        <v>2</v>
      </c>
      <c r="H3652" s="49">
        <v>414.88400000000001</v>
      </c>
      <c r="I3652" s="49">
        <v>4183.0780000000004</v>
      </c>
      <c r="J3652">
        <v>77.627840000000006</v>
      </c>
      <c r="M3652">
        <v>5.6879399999999997E-2</v>
      </c>
      <c r="N3652" s="49">
        <v>7.0751960000000003E-2</v>
      </c>
      <c r="O3652" s="49">
        <v>-2.0536700000000001E-3</v>
      </c>
      <c r="P3652" s="49">
        <v>4.0605879999999997E-2</v>
      </c>
      <c r="Q3652" s="49">
        <v>7.0751960000000003E-2</v>
      </c>
      <c r="R3652" s="49">
        <v>0.10089803999999999</v>
      </c>
      <c r="S3652" s="49">
        <v>0.14355759000000001</v>
      </c>
      <c r="T3652" s="49" t="s">
        <v>92</v>
      </c>
    </row>
    <row r="3653" spans="1:20" x14ac:dyDescent="0.25">
      <c r="A3653" s="49" t="str">
        <f t="shared" si="57"/>
        <v>41850Stockton2_21Dually Enrolled</v>
      </c>
      <c r="B3653" s="7">
        <v>41850</v>
      </c>
      <c r="C3653">
        <v>21</v>
      </c>
      <c r="D3653" t="s">
        <v>15</v>
      </c>
      <c r="E3653">
        <v>2.4376218000000001</v>
      </c>
      <c r="F3653">
        <v>2.4548606999999998</v>
      </c>
      <c r="G3653">
        <v>2</v>
      </c>
      <c r="H3653" s="49">
        <v>414.88400000000001</v>
      </c>
      <c r="I3653" s="49">
        <v>4183.0780000000004</v>
      </c>
      <c r="J3653">
        <v>88.924909999999997</v>
      </c>
      <c r="M3653">
        <v>0.127161</v>
      </c>
      <c r="N3653" s="49">
        <v>-1.7238900000000001E-2</v>
      </c>
      <c r="O3653" s="49">
        <v>-0.18000498000000001</v>
      </c>
      <c r="P3653" s="49">
        <v>-8.4634230000000005E-2</v>
      </c>
      <c r="Q3653" s="49">
        <v>-1.7238900000000001E-2</v>
      </c>
      <c r="R3653" s="49">
        <v>5.0156430000000002E-2</v>
      </c>
      <c r="S3653" s="49">
        <v>0.14552718000000001</v>
      </c>
      <c r="T3653" s="49" t="s">
        <v>92</v>
      </c>
    </row>
    <row r="3654" spans="1:20" x14ac:dyDescent="0.25">
      <c r="A3654" s="49" t="str">
        <f t="shared" si="57"/>
        <v>41850Stockton2_8Dually Enrolled</v>
      </c>
      <c r="B3654" s="7">
        <v>41850</v>
      </c>
      <c r="C3654">
        <v>8</v>
      </c>
      <c r="D3654" t="s">
        <v>15</v>
      </c>
      <c r="E3654">
        <v>0.87318618999999997</v>
      </c>
      <c r="F3654">
        <v>0.81750624999999999</v>
      </c>
      <c r="G3654">
        <v>2</v>
      </c>
      <c r="H3654" s="49">
        <v>414.88400000000001</v>
      </c>
      <c r="I3654" s="49">
        <v>4183.0780000000004</v>
      </c>
      <c r="J3654">
        <v>73.870459999999994</v>
      </c>
      <c r="M3654">
        <v>5.7575500000000002E-2</v>
      </c>
      <c r="N3654" s="49">
        <v>5.5679939999999997E-2</v>
      </c>
      <c r="O3654" s="49">
        <v>-1.80167E-2</v>
      </c>
      <c r="P3654" s="49">
        <v>2.516492E-2</v>
      </c>
      <c r="Q3654" s="49">
        <v>5.5679939999999997E-2</v>
      </c>
      <c r="R3654" s="49">
        <v>8.6194950000000006E-2</v>
      </c>
      <c r="S3654" s="49">
        <v>0.12937657999999999</v>
      </c>
      <c r="T3654" s="49" t="s">
        <v>92</v>
      </c>
    </row>
    <row r="3655" spans="1:20" x14ac:dyDescent="0.25">
      <c r="A3655" s="49" t="str">
        <f t="shared" si="57"/>
        <v>41850Stockton2_19Dually Enrolled</v>
      </c>
      <c r="B3655" s="7">
        <v>41850</v>
      </c>
      <c r="C3655">
        <v>19</v>
      </c>
      <c r="D3655" t="s">
        <v>15</v>
      </c>
      <c r="E3655">
        <v>2.9708215</v>
      </c>
      <c r="F3655">
        <v>2.8255992000000001</v>
      </c>
      <c r="G3655">
        <v>2</v>
      </c>
      <c r="H3655" s="49">
        <v>414.88400000000001</v>
      </c>
      <c r="I3655" s="49">
        <v>4183.0780000000004</v>
      </c>
      <c r="J3655">
        <v>96.925049999999999</v>
      </c>
      <c r="M3655">
        <v>0.1432349</v>
      </c>
      <c r="N3655" s="49">
        <v>0.1452223</v>
      </c>
      <c r="O3655" s="49">
        <v>-3.8118369999999999E-2</v>
      </c>
      <c r="P3655" s="49">
        <v>6.9307800000000003E-2</v>
      </c>
      <c r="Q3655" s="49">
        <v>0.1452223</v>
      </c>
      <c r="R3655" s="49">
        <v>0.22113679999999999</v>
      </c>
      <c r="S3655" s="49">
        <v>0.32856297000000001</v>
      </c>
      <c r="T3655" s="49" t="s">
        <v>92</v>
      </c>
    </row>
    <row r="3656" spans="1:20" x14ac:dyDescent="0.25">
      <c r="A3656" s="49" t="str">
        <f t="shared" si="57"/>
        <v>41850Stockton2_4Dually Enrolled</v>
      </c>
      <c r="B3656" s="7">
        <v>41850</v>
      </c>
      <c r="C3656">
        <v>4</v>
      </c>
      <c r="D3656" t="s">
        <v>15</v>
      </c>
      <c r="E3656">
        <v>0.73718591</v>
      </c>
      <c r="F3656">
        <v>0.69922004999999998</v>
      </c>
      <c r="G3656">
        <v>2</v>
      </c>
      <c r="H3656" s="49">
        <v>414.88400000000001</v>
      </c>
      <c r="I3656" s="49">
        <v>4183.0780000000004</v>
      </c>
      <c r="J3656">
        <v>77.202269999999999</v>
      </c>
      <c r="M3656">
        <v>5.3081299999999998E-2</v>
      </c>
      <c r="N3656" s="49">
        <v>3.7965859999999997E-2</v>
      </c>
      <c r="O3656" s="49">
        <v>-2.99782E-2</v>
      </c>
      <c r="P3656" s="49">
        <v>9.8327699999999994E-3</v>
      </c>
      <c r="Q3656" s="49">
        <v>3.7965859999999997E-2</v>
      </c>
      <c r="R3656" s="49">
        <v>6.6098950000000004E-2</v>
      </c>
      <c r="S3656" s="49">
        <v>0.10590992</v>
      </c>
      <c r="T3656" s="49" t="s">
        <v>92</v>
      </c>
    </row>
    <row r="3657" spans="1:20" x14ac:dyDescent="0.25">
      <c r="A3657" s="49" t="str">
        <f t="shared" si="57"/>
        <v>41850Stockton2_12Dually Enrolled</v>
      </c>
      <c r="B3657" s="7">
        <v>41850</v>
      </c>
      <c r="C3657">
        <v>12</v>
      </c>
      <c r="D3657" t="s">
        <v>15</v>
      </c>
      <c r="E3657">
        <v>1.3138633</v>
      </c>
      <c r="F3657">
        <v>1.2449648</v>
      </c>
      <c r="G3657">
        <v>2</v>
      </c>
      <c r="H3657" s="49">
        <v>414.88400000000001</v>
      </c>
      <c r="I3657" s="49">
        <v>4183.0780000000004</v>
      </c>
      <c r="J3657">
        <v>86.707890000000006</v>
      </c>
      <c r="M3657">
        <v>9.1273000000000007E-2</v>
      </c>
      <c r="N3657" s="49">
        <v>6.8898500000000001E-2</v>
      </c>
      <c r="O3657" s="49">
        <v>-4.7930939999999998E-2</v>
      </c>
      <c r="P3657" s="49">
        <v>2.052381E-2</v>
      </c>
      <c r="Q3657" s="49">
        <v>6.8898500000000001E-2</v>
      </c>
      <c r="R3657" s="49">
        <v>0.11727319</v>
      </c>
      <c r="S3657" s="49">
        <v>0.18572794000000001</v>
      </c>
      <c r="T3657" s="49" t="s">
        <v>92</v>
      </c>
    </row>
    <row r="3658" spans="1:20" x14ac:dyDescent="0.25">
      <c r="A3658" s="49" t="str">
        <f t="shared" si="57"/>
        <v>41850Stockton2_18Dually Enrolled</v>
      </c>
      <c r="B3658" s="7">
        <v>41850</v>
      </c>
      <c r="C3658">
        <v>18</v>
      </c>
      <c r="D3658" t="s">
        <v>15</v>
      </c>
      <c r="E3658">
        <v>2.8905268</v>
      </c>
      <c r="F3658">
        <v>2.7787826</v>
      </c>
      <c r="G3658">
        <v>2</v>
      </c>
      <c r="H3658" s="49">
        <v>414.88400000000001</v>
      </c>
      <c r="I3658" s="49">
        <v>4183.0780000000004</v>
      </c>
      <c r="J3658">
        <v>97.796549999999996</v>
      </c>
      <c r="M3658">
        <v>0.1464078</v>
      </c>
      <c r="N3658" s="49">
        <v>0.1117442</v>
      </c>
      <c r="O3658" s="49">
        <v>-7.5657779999999994E-2</v>
      </c>
      <c r="P3658" s="49">
        <v>3.4148070000000003E-2</v>
      </c>
      <c r="Q3658" s="49">
        <v>0.1117442</v>
      </c>
      <c r="R3658" s="49">
        <v>0.18934033</v>
      </c>
      <c r="S3658" s="49">
        <v>0.29914617999999998</v>
      </c>
      <c r="T3658" s="49" t="s">
        <v>92</v>
      </c>
    </row>
    <row r="3659" spans="1:20" x14ac:dyDescent="0.25">
      <c r="A3659" s="49" t="str">
        <f t="shared" si="57"/>
        <v>41850Stockton2_1Dually Enrolled</v>
      </c>
      <c r="B3659" s="7">
        <v>41850</v>
      </c>
      <c r="C3659">
        <v>1</v>
      </c>
      <c r="D3659" t="s">
        <v>15</v>
      </c>
      <c r="E3659">
        <v>1.0231551999999999</v>
      </c>
      <c r="F3659">
        <v>0.96774062999999999</v>
      </c>
      <c r="G3659">
        <v>2</v>
      </c>
      <c r="H3659" s="49">
        <v>414.88400000000001</v>
      </c>
      <c r="I3659" s="49">
        <v>4183.0780000000004</v>
      </c>
      <c r="J3659">
        <v>80.627189999999999</v>
      </c>
      <c r="M3659">
        <v>7.0285600000000004E-2</v>
      </c>
      <c r="N3659" s="49">
        <v>5.5414570000000003E-2</v>
      </c>
      <c r="O3659" s="49">
        <v>-3.4550999999999998E-2</v>
      </c>
      <c r="P3659" s="49">
        <v>1.8163200000000001E-2</v>
      </c>
      <c r="Q3659" s="49">
        <v>5.5414570000000003E-2</v>
      </c>
      <c r="R3659" s="49">
        <v>9.2665940000000002E-2</v>
      </c>
      <c r="S3659" s="49">
        <v>0.14538013999999999</v>
      </c>
      <c r="T3659" s="49" t="s">
        <v>92</v>
      </c>
    </row>
    <row r="3660" spans="1:20" x14ac:dyDescent="0.25">
      <c r="A3660" s="49" t="str">
        <f t="shared" si="57"/>
        <v>41850Stockton2_10Dually Enrolled</v>
      </c>
      <c r="B3660" s="7">
        <v>41850</v>
      </c>
      <c r="C3660">
        <v>10</v>
      </c>
      <c r="D3660" t="s">
        <v>15</v>
      </c>
      <c r="E3660">
        <v>0.98571657000000001</v>
      </c>
      <c r="F3660">
        <v>1.0174539</v>
      </c>
      <c r="G3660">
        <v>2</v>
      </c>
      <c r="H3660" s="49">
        <v>414.88400000000001</v>
      </c>
      <c r="I3660" s="49">
        <v>4183.0780000000004</v>
      </c>
      <c r="J3660">
        <v>80.187899999999999</v>
      </c>
      <c r="M3660">
        <v>7.2067400000000004E-2</v>
      </c>
      <c r="N3660" s="49">
        <v>-3.1737330000000001E-2</v>
      </c>
      <c r="O3660" s="49">
        <v>-0.1239836</v>
      </c>
      <c r="P3660" s="49">
        <v>-6.9933049999999997E-2</v>
      </c>
      <c r="Q3660" s="49">
        <v>-3.1737330000000001E-2</v>
      </c>
      <c r="R3660" s="49">
        <v>6.4583899999999996E-3</v>
      </c>
      <c r="S3660" s="49">
        <v>6.0508939999999997E-2</v>
      </c>
      <c r="T3660" s="49" t="s">
        <v>92</v>
      </c>
    </row>
    <row r="3661" spans="1:20" x14ac:dyDescent="0.25">
      <c r="A3661" s="49" t="str">
        <f t="shared" si="57"/>
        <v>41850Stockton2_14Dually Enrolled</v>
      </c>
      <c r="B3661" s="7">
        <v>41850</v>
      </c>
      <c r="C3661">
        <v>14</v>
      </c>
      <c r="D3661" t="s">
        <v>15</v>
      </c>
      <c r="E3661">
        <v>1.9532388999999999</v>
      </c>
      <c r="F3661">
        <v>1.9143003000000001</v>
      </c>
      <c r="G3661">
        <v>2</v>
      </c>
      <c r="H3661" s="49">
        <v>414.88400000000001</v>
      </c>
      <c r="I3661" s="49">
        <v>4183.0780000000004</v>
      </c>
      <c r="J3661">
        <v>94.390699999999995</v>
      </c>
      <c r="M3661">
        <v>0.1274576</v>
      </c>
      <c r="N3661" s="49">
        <v>3.8938599999999997E-2</v>
      </c>
      <c r="O3661" s="49">
        <v>-0.12420713</v>
      </c>
      <c r="P3661" s="49">
        <v>-2.8613929999999999E-2</v>
      </c>
      <c r="Q3661" s="49">
        <v>3.8938599999999997E-2</v>
      </c>
      <c r="R3661" s="49">
        <v>0.10649113</v>
      </c>
      <c r="S3661" s="49">
        <v>0.20208433000000001</v>
      </c>
      <c r="T3661" s="49" t="s">
        <v>92</v>
      </c>
    </row>
    <row r="3662" spans="1:20" x14ac:dyDescent="0.25">
      <c r="A3662" s="49" t="str">
        <f t="shared" si="57"/>
        <v>41850Stockton2_15Dually Enrolled</v>
      </c>
      <c r="B3662" s="7">
        <v>41850</v>
      </c>
      <c r="C3662">
        <v>15</v>
      </c>
      <c r="D3662" t="s">
        <v>15</v>
      </c>
      <c r="E3662">
        <v>2.2312281999999999</v>
      </c>
      <c r="F3662">
        <v>2.1309203000000001</v>
      </c>
      <c r="G3662">
        <v>2</v>
      </c>
      <c r="H3662" s="49">
        <v>414.88400000000001</v>
      </c>
      <c r="I3662" s="49">
        <v>4183.0780000000004</v>
      </c>
      <c r="J3662">
        <v>95.593630000000005</v>
      </c>
      <c r="M3662">
        <v>0.13761319999999999</v>
      </c>
      <c r="N3662" s="49">
        <v>0.10030790000000001</v>
      </c>
      <c r="O3662" s="49">
        <v>-7.5837000000000002E-2</v>
      </c>
      <c r="P3662" s="49">
        <v>2.7372899999999999E-2</v>
      </c>
      <c r="Q3662" s="49">
        <v>0.10030790000000001</v>
      </c>
      <c r="R3662" s="49">
        <v>0.17324290000000001</v>
      </c>
      <c r="S3662" s="49">
        <v>0.2764528</v>
      </c>
      <c r="T3662" s="49" t="s">
        <v>92</v>
      </c>
    </row>
    <row r="3663" spans="1:20" x14ac:dyDescent="0.25">
      <c r="A3663" s="49" t="str">
        <f t="shared" si="57"/>
        <v>41850Stockton2_13Dually Enrolled</v>
      </c>
      <c r="B3663" s="7">
        <v>41850</v>
      </c>
      <c r="C3663">
        <v>13</v>
      </c>
      <c r="D3663" t="s">
        <v>15</v>
      </c>
      <c r="E3663">
        <v>1.7142740000000001</v>
      </c>
      <c r="F3663">
        <v>1.7178260000000001</v>
      </c>
      <c r="G3663">
        <v>2</v>
      </c>
      <c r="H3663" s="49">
        <v>414.88400000000001</v>
      </c>
      <c r="I3663" s="49">
        <v>4183.0780000000004</v>
      </c>
      <c r="J3663">
        <v>90.984859999999998</v>
      </c>
      <c r="M3663">
        <v>0.11983389999999999</v>
      </c>
      <c r="N3663" s="49">
        <v>-3.552E-3</v>
      </c>
      <c r="O3663" s="49">
        <v>-0.15693939000000001</v>
      </c>
      <c r="P3663" s="49">
        <v>-6.7063970000000001E-2</v>
      </c>
      <c r="Q3663" s="49">
        <v>-3.552E-3</v>
      </c>
      <c r="R3663" s="49">
        <v>5.9959970000000001E-2</v>
      </c>
      <c r="S3663" s="49">
        <v>0.14983539000000001</v>
      </c>
      <c r="T3663" s="49" t="s">
        <v>92</v>
      </c>
    </row>
    <row r="3664" spans="1:20" x14ac:dyDescent="0.25">
      <c r="A3664" s="49" t="str">
        <f t="shared" si="57"/>
        <v>41850Stockton2_11Dually Enrolled</v>
      </c>
      <c r="B3664" s="7">
        <v>41850</v>
      </c>
      <c r="C3664">
        <v>11</v>
      </c>
      <c r="D3664" t="s">
        <v>15</v>
      </c>
      <c r="E3664">
        <v>1.1429309000000001</v>
      </c>
      <c r="F3664">
        <v>1.1278945</v>
      </c>
      <c r="G3664">
        <v>2</v>
      </c>
      <c r="H3664" s="49">
        <v>414.88400000000001</v>
      </c>
      <c r="I3664" s="49">
        <v>4183.0780000000004</v>
      </c>
      <c r="J3664">
        <v>83.985119999999995</v>
      </c>
      <c r="M3664">
        <v>8.3330799999999997E-2</v>
      </c>
      <c r="N3664" s="49">
        <v>1.50364E-2</v>
      </c>
      <c r="O3664" s="49">
        <v>-9.1627020000000003E-2</v>
      </c>
      <c r="P3664" s="49">
        <v>-2.9128919999999999E-2</v>
      </c>
      <c r="Q3664" s="49">
        <v>1.50364E-2</v>
      </c>
      <c r="R3664" s="49">
        <v>5.9201719999999999E-2</v>
      </c>
      <c r="S3664" s="49">
        <v>0.12169982</v>
      </c>
      <c r="T3664" s="49" t="s">
        <v>92</v>
      </c>
    </row>
    <row r="3665" spans="1:20" x14ac:dyDescent="0.25">
      <c r="A3665" s="49" t="str">
        <f t="shared" si="57"/>
        <v>41850Stockton2_23Dually Enrolled</v>
      </c>
      <c r="B3665" s="7">
        <v>41850</v>
      </c>
      <c r="C3665">
        <v>23</v>
      </c>
      <c r="D3665" t="s">
        <v>15</v>
      </c>
      <c r="E3665">
        <v>1.7249361999999999</v>
      </c>
      <c r="F3665">
        <v>1.7445809999999999</v>
      </c>
      <c r="G3665">
        <v>2</v>
      </c>
      <c r="H3665" s="49">
        <v>414.88400000000001</v>
      </c>
      <c r="I3665" s="49">
        <v>4183.0780000000004</v>
      </c>
      <c r="J3665">
        <v>82.850489999999994</v>
      </c>
      <c r="M3665">
        <v>0.10920970000000001</v>
      </c>
      <c r="N3665" s="49">
        <v>-1.96448E-2</v>
      </c>
      <c r="O3665" s="49">
        <v>-0.15943321999999999</v>
      </c>
      <c r="P3665" s="49">
        <v>-7.7525940000000002E-2</v>
      </c>
      <c r="Q3665" s="49">
        <v>-1.96448E-2</v>
      </c>
      <c r="R3665" s="49">
        <v>3.8236340000000001E-2</v>
      </c>
      <c r="S3665" s="49">
        <v>0.12014362000000001</v>
      </c>
      <c r="T3665" s="49" t="s">
        <v>92</v>
      </c>
    </row>
    <row r="3666" spans="1:20" x14ac:dyDescent="0.25">
      <c r="A3666" s="49" t="str">
        <f t="shared" si="57"/>
        <v>41850Stockton2_7Dually Enrolled</v>
      </c>
      <c r="B3666" s="7">
        <v>41850</v>
      </c>
      <c r="C3666">
        <v>7</v>
      </c>
      <c r="D3666" t="s">
        <v>15</v>
      </c>
      <c r="E3666">
        <v>0.75240110000000004</v>
      </c>
      <c r="F3666">
        <v>0.73885234</v>
      </c>
      <c r="G3666">
        <v>2</v>
      </c>
      <c r="H3666" s="49">
        <v>414.88400000000001</v>
      </c>
      <c r="I3666" s="49">
        <v>4183.0780000000004</v>
      </c>
      <c r="J3666">
        <v>71.499080000000006</v>
      </c>
      <c r="M3666">
        <v>5.1420199999999999E-2</v>
      </c>
      <c r="N3666" s="49">
        <v>1.354876E-2</v>
      </c>
      <c r="O3666" s="49">
        <v>-5.2269099999999999E-2</v>
      </c>
      <c r="P3666" s="49">
        <v>-1.3703949999999999E-2</v>
      </c>
      <c r="Q3666" s="49">
        <v>1.354876E-2</v>
      </c>
      <c r="R3666" s="49">
        <v>4.0801469999999999E-2</v>
      </c>
      <c r="S3666" s="49">
        <v>7.9366619999999999E-2</v>
      </c>
      <c r="T3666" s="49" t="s">
        <v>92</v>
      </c>
    </row>
    <row r="3667" spans="1:20" x14ac:dyDescent="0.25">
      <c r="A3667" s="49" t="str">
        <f t="shared" si="57"/>
        <v>41850Stockton2_17Dually Enrolled</v>
      </c>
      <c r="B3667" s="7">
        <v>41850</v>
      </c>
      <c r="C3667">
        <v>17</v>
      </c>
      <c r="D3667" t="s">
        <v>15</v>
      </c>
      <c r="E3667">
        <v>2.6457309000000002</v>
      </c>
      <c r="F3667">
        <v>2.6849476999999999</v>
      </c>
      <c r="G3667">
        <v>2</v>
      </c>
      <c r="H3667" s="49">
        <v>414.88400000000001</v>
      </c>
      <c r="I3667" s="49">
        <v>4183.0780000000004</v>
      </c>
      <c r="J3667">
        <v>99.147949999999994</v>
      </c>
      <c r="M3667">
        <v>0.15056649999999999</v>
      </c>
      <c r="N3667" s="49">
        <v>-3.9216800000000003E-2</v>
      </c>
      <c r="O3667" s="49">
        <v>-0.23194192</v>
      </c>
      <c r="P3667" s="49">
        <v>-0.11901704</v>
      </c>
      <c r="Q3667" s="49">
        <v>-3.9216800000000003E-2</v>
      </c>
      <c r="R3667" s="49">
        <v>4.058345E-2</v>
      </c>
      <c r="S3667" s="49">
        <v>0.15350832</v>
      </c>
      <c r="T3667" s="49" t="s">
        <v>92</v>
      </c>
    </row>
    <row r="3668" spans="1:20" x14ac:dyDescent="0.25">
      <c r="A3668" s="49" t="str">
        <f t="shared" si="57"/>
        <v>41850Stockton2_22Dually Enrolled</v>
      </c>
      <c r="B3668" s="7">
        <v>41850</v>
      </c>
      <c r="C3668">
        <v>22</v>
      </c>
      <c r="D3668" t="s">
        <v>15</v>
      </c>
      <c r="E3668">
        <v>2.2336996999999998</v>
      </c>
      <c r="F3668">
        <v>2.2263396000000002</v>
      </c>
      <c r="G3668">
        <v>2</v>
      </c>
      <c r="H3668" s="49">
        <v>414.88400000000001</v>
      </c>
      <c r="I3668" s="49">
        <v>4183.0780000000004</v>
      </c>
      <c r="J3668">
        <v>85.573390000000003</v>
      </c>
      <c r="M3668">
        <v>0.1204059</v>
      </c>
      <c r="N3668" s="49">
        <v>7.3600999999999996E-3</v>
      </c>
      <c r="O3668" s="49">
        <v>-0.14675945000000001</v>
      </c>
      <c r="P3668" s="49">
        <v>-5.6455030000000003E-2</v>
      </c>
      <c r="Q3668" s="49">
        <v>7.3600999999999996E-3</v>
      </c>
      <c r="R3668" s="49">
        <v>7.1175230000000006E-2</v>
      </c>
      <c r="S3668" s="49">
        <v>0.16147965</v>
      </c>
      <c r="T3668" s="49" t="s">
        <v>92</v>
      </c>
    </row>
    <row r="3669" spans="1:20" x14ac:dyDescent="0.25">
      <c r="A3669" s="49" t="str">
        <f t="shared" si="57"/>
        <v>41850Stockton2_2Dually Enrolled</v>
      </c>
      <c r="B3669" s="7">
        <v>41850</v>
      </c>
      <c r="C3669">
        <v>2</v>
      </c>
      <c r="D3669" t="s">
        <v>15</v>
      </c>
      <c r="E3669">
        <v>0.88577099000000004</v>
      </c>
      <c r="F3669">
        <v>0.84789141000000001</v>
      </c>
      <c r="G3669">
        <v>2</v>
      </c>
      <c r="H3669" s="49">
        <v>414.88400000000001</v>
      </c>
      <c r="I3669" s="49">
        <v>4183.0780000000004</v>
      </c>
      <c r="J3669">
        <v>77.572469999999996</v>
      </c>
      <c r="M3669">
        <v>6.3556600000000005E-2</v>
      </c>
      <c r="N3669" s="49">
        <v>3.7879580000000003E-2</v>
      </c>
      <c r="O3669" s="49">
        <v>-4.3472869999999997E-2</v>
      </c>
      <c r="P3669" s="49">
        <v>4.1945799999999998E-3</v>
      </c>
      <c r="Q3669" s="49">
        <v>3.7879580000000003E-2</v>
      </c>
      <c r="R3669" s="49">
        <v>7.1564580000000003E-2</v>
      </c>
      <c r="S3669" s="49">
        <v>0.11923203</v>
      </c>
      <c r="T3669" s="49" t="s">
        <v>92</v>
      </c>
    </row>
    <row r="3670" spans="1:20" x14ac:dyDescent="0.25">
      <c r="A3670" s="49" t="str">
        <f t="shared" si="57"/>
        <v>41850Stockton2_9Dually Enrolled</v>
      </c>
      <c r="B3670" s="7">
        <v>41850</v>
      </c>
      <c r="C3670">
        <v>9</v>
      </c>
      <c r="D3670" t="s">
        <v>15</v>
      </c>
      <c r="E3670">
        <v>0.92066656999999996</v>
      </c>
      <c r="F3670">
        <v>0.92858775999999998</v>
      </c>
      <c r="G3670">
        <v>2</v>
      </c>
      <c r="H3670" s="49">
        <v>414.88400000000001</v>
      </c>
      <c r="I3670" s="49">
        <v>4183.0780000000004</v>
      </c>
      <c r="J3670">
        <v>76.613479999999996</v>
      </c>
      <c r="M3670">
        <v>6.2048899999999997E-2</v>
      </c>
      <c r="N3670" s="49">
        <v>-7.9211899999999998E-3</v>
      </c>
      <c r="O3670" s="49">
        <v>-8.7343779999999996E-2</v>
      </c>
      <c r="P3670" s="49">
        <v>-4.0807110000000001E-2</v>
      </c>
      <c r="Q3670" s="49">
        <v>-7.9211899999999998E-3</v>
      </c>
      <c r="R3670" s="49">
        <v>2.4964730000000001E-2</v>
      </c>
      <c r="S3670" s="49">
        <v>7.1501400000000007E-2</v>
      </c>
      <c r="T3670" s="49" t="s">
        <v>92</v>
      </c>
    </row>
    <row r="3671" spans="1:20" x14ac:dyDescent="0.25">
      <c r="A3671" s="49" t="str">
        <f t="shared" si="57"/>
        <v>41850Stockton2_6Dually Enrolled</v>
      </c>
      <c r="B3671" s="7">
        <v>41850</v>
      </c>
      <c r="C3671">
        <v>6</v>
      </c>
      <c r="D3671" t="s">
        <v>15</v>
      </c>
      <c r="E3671">
        <v>0.70077043999999999</v>
      </c>
      <c r="F3671">
        <v>0.69447214000000002</v>
      </c>
      <c r="G3671">
        <v>2</v>
      </c>
      <c r="H3671" s="49">
        <v>414.88400000000001</v>
      </c>
      <c r="I3671" s="49">
        <v>4183.0780000000004</v>
      </c>
      <c r="J3671">
        <v>72.850750000000005</v>
      </c>
      <c r="M3671">
        <v>4.5045300000000003E-2</v>
      </c>
      <c r="N3671" s="49">
        <v>6.2982999999999997E-3</v>
      </c>
      <c r="O3671" s="49">
        <v>-5.1359679999999998E-2</v>
      </c>
      <c r="P3671" s="49">
        <v>-1.7575710000000001E-2</v>
      </c>
      <c r="Q3671" s="49">
        <v>6.2982999999999997E-3</v>
      </c>
      <c r="R3671" s="49">
        <v>3.0172310000000001E-2</v>
      </c>
      <c r="S3671" s="49">
        <v>6.3956280000000004E-2</v>
      </c>
      <c r="T3671" s="49" t="s">
        <v>92</v>
      </c>
    </row>
    <row r="3672" spans="1:20" x14ac:dyDescent="0.25">
      <c r="A3672" s="49" t="str">
        <f t="shared" si="57"/>
        <v>41850Stockton2_20Dually Enrolled</v>
      </c>
      <c r="B3672" s="7">
        <v>41850</v>
      </c>
      <c r="C3672">
        <v>20</v>
      </c>
      <c r="D3672" t="s">
        <v>15</v>
      </c>
      <c r="E3672">
        <v>2.7492532999999999</v>
      </c>
      <c r="F3672">
        <v>2.7036666999999999</v>
      </c>
      <c r="G3672">
        <v>2</v>
      </c>
      <c r="H3672" s="49">
        <v>414.88400000000001</v>
      </c>
      <c r="I3672" s="49">
        <v>4183.0780000000004</v>
      </c>
      <c r="J3672">
        <v>93.425049999999999</v>
      </c>
      <c r="M3672">
        <v>0.13548189999999999</v>
      </c>
      <c r="N3672" s="49">
        <v>4.5586599999999998E-2</v>
      </c>
      <c r="O3672" s="49">
        <v>-0.12783022999999999</v>
      </c>
      <c r="P3672" s="49">
        <v>-2.6218809999999999E-2</v>
      </c>
      <c r="Q3672" s="49">
        <v>4.5586599999999998E-2</v>
      </c>
      <c r="R3672" s="49">
        <v>0.11739201</v>
      </c>
      <c r="S3672" s="49">
        <v>0.21900343</v>
      </c>
      <c r="T3672" s="49" t="s">
        <v>92</v>
      </c>
    </row>
    <row r="3673" spans="1:20" x14ac:dyDescent="0.25">
      <c r="A3673" s="49" t="str">
        <f t="shared" si="57"/>
        <v>41850Stockton2_16Dually Enrolled</v>
      </c>
      <c r="B3673" s="7">
        <v>41850</v>
      </c>
      <c r="C3673">
        <v>16</v>
      </c>
      <c r="D3673" t="s">
        <v>15</v>
      </c>
      <c r="E3673">
        <v>2.4290295999999998</v>
      </c>
      <c r="F3673">
        <v>2.3933255</v>
      </c>
      <c r="G3673">
        <v>2</v>
      </c>
      <c r="H3673" s="49">
        <v>414.88400000000001</v>
      </c>
      <c r="I3673" s="49">
        <v>4183.0780000000004</v>
      </c>
      <c r="J3673">
        <v>97.870720000000006</v>
      </c>
      <c r="M3673">
        <v>0.1439704</v>
      </c>
      <c r="N3673" s="49">
        <v>3.5704100000000003E-2</v>
      </c>
      <c r="O3673" s="49">
        <v>-0.14857801000000001</v>
      </c>
      <c r="P3673" s="49">
        <v>-4.0600209999999998E-2</v>
      </c>
      <c r="Q3673" s="49">
        <v>3.5704100000000003E-2</v>
      </c>
      <c r="R3673" s="49">
        <v>0.11200841</v>
      </c>
      <c r="S3673" s="49">
        <v>0.21998620999999999</v>
      </c>
      <c r="T3673" s="49" t="s">
        <v>92</v>
      </c>
    </row>
    <row r="3674" spans="1:20" x14ac:dyDescent="0.25">
      <c r="A3674" s="49" t="str">
        <f t="shared" si="57"/>
        <v>41850Stockton3_3Dually Enrolled</v>
      </c>
      <c r="B3674" s="7">
        <v>41850</v>
      </c>
      <c r="C3674">
        <v>3</v>
      </c>
      <c r="D3674" t="s">
        <v>15</v>
      </c>
      <c r="E3674">
        <v>0.79919779000000002</v>
      </c>
      <c r="F3674">
        <v>0.72464695999999995</v>
      </c>
      <c r="G3674">
        <v>3</v>
      </c>
      <c r="H3674">
        <v>443.08</v>
      </c>
      <c r="I3674" s="49">
        <v>4183.0780000000004</v>
      </c>
      <c r="J3674">
        <v>77.627840000000006</v>
      </c>
      <c r="M3674">
        <v>5.4608499999999997E-2</v>
      </c>
      <c r="N3674" s="49">
        <v>7.4550829999999998E-2</v>
      </c>
      <c r="O3674" s="49">
        <v>4.6519500000000002E-3</v>
      </c>
      <c r="P3674" s="49">
        <v>4.5608330000000002E-2</v>
      </c>
      <c r="Q3674" s="49">
        <v>7.4550829999999998E-2</v>
      </c>
      <c r="R3674" s="49">
        <v>0.10349334</v>
      </c>
      <c r="S3674" s="49">
        <v>0.14444971000000001</v>
      </c>
      <c r="T3674" s="49" t="s">
        <v>92</v>
      </c>
    </row>
    <row r="3675" spans="1:20" x14ac:dyDescent="0.25">
      <c r="A3675" s="49" t="str">
        <f t="shared" si="57"/>
        <v>41850Stockton3_6Dually Enrolled</v>
      </c>
      <c r="B3675" s="7">
        <v>41850</v>
      </c>
      <c r="C3675">
        <v>6</v>
      </c>
      <c r="D3675" t="s">
        <v>15</v>
      </c>
      <c r="E3675">
        <v>0.70077043999999999</v>
      </c>
      <c r="F3675">
        <v>0.71066423000000001</v>
      </c>
      <c r="G3675">
        <v>3</v>
      </c>
      <c r="H3675" s="49">
        <v>443.08</v>
      </c>
      <c r="I3675" s="49">
        <v>4183.0780000000004</v>
      </c>
      <c r="J3675">
        <v>72.850750000000005</v>
      </c>
      <c r="M3675">
        <v>4.63521E-2</v>
      </c>
      <c r="N3675" s="49">
        <v>-9.8937899999999995E-3</v>
      </c>
      <c r="O3675" s="49">
        <v>-6.9224480000000005E-2</v>
      </c>
      <c r="P3675" s="49">
        <v>-3.4460400000000002E-2</v>
      </c>
      <c r="Q3675" s="49">
        <v>-9.8937899999999995E-3</v>
      </c>
      <c r="R3675" s="49">
        <v>1.467282E-2</v>
      </c>
      <c r="S3675" s="49">
        <v>4.9436899999999999E-2</v>
      </c>
      <c r="T3675" s="49" t="s">
        <v>92</v>
      </c>
    </row>
    <row r="3676" spans="1:20" x14ac:dyDescent="0.25">
      <c r="A3676" s="49" t="str">
        <f t="shared" si="57"/>
        <v>41850Stockton3_13Dually Enrolled</v>
      </c>
      <c r="B3676" s="7">
        <v>41850</v>
      </c>
      <c r="C3676">
        <v>13</v>
      </c>
      <c r="D3676" t="s">
        <v>15</v>
      </c>
      <c r="E3676">
        <v>1.7142740000000001</v>
      </c>
      <c r="F3676">
        <v>1.4872453000000001</v>
      </c>
      <c r="G3676">
        <v>3</v>
      </c>
      <c r="H3676" s="49">
        <v>443.08</v>
      </c>
      <c r="I3676" s="49">
        <v>4183.0780000000004</v>
      </c>
      <c r="J3676">
        <v>90.984859999999998</v>
      </c>
      <c r="M3676">
        <v>0.10848530000000001</v>
      </c>
      <c r="N3676" s="49">
        <v>0.2270287</v>
      </c>
      <c r="O3676" s="49">
        <v>8.8167519999999999E-2</v>
      </c>
      <c r="P3676" s="49">
        <v>0.16953149000000001</v>
      </c>
      <c r="Q3676" s="49">
        <v>0.2270287</v>
      </c>
      <c r="R3676" s="49">
        <v>0.28452590999999999</v>
      </c>
      <c r="S3676" s="49">
        <v>0.36588988</v>
      </c>
      <c r="T3676" s="49" t="s">
        <v>92</v>
      </c>
    </row>
    <row r="3677" spans="1:20" x14ac:dyDescent="0.25">
      <c r="A3677" s="49" t="str">
        <f t="shared" si="57"/>
        <v>41850Stockton3_14Dually Enrolled</v>
      </c>
      <c r="B3677" s="7">
        <v>41850</v>
      </c>
      <c r="C3677">
        <v>14</v>
      </c>
      <c r="D3677" t="s">
        <v>15</v>
      </c>
      <c r="E3677">
        <v>1.9532388999999999</v>
      </c>
      <c r="F3677">
        <v>2.0432812999999999</v>
      </c>
      <c r="G3677">
        <v>3</v>
      </c>
      <c r="H3677" s="49">
        <v>443.08</v>
      </c>
      <c r="I3677" s="49">
        <v>4183.0780000000004</v>
      </c>
      <c r="J3677">
        <v>94.390699999999995</v>
      </c>
      <c r="M3677">
        <v>0.12684329999999999</v>
      </c>
      <c r="N3677" s="49">
        <v>-9.0042399999999995E-2</v>
      </c>
      <c r="O3677" s="49">
        <v>-0.25240182</v>
      </c>
      <c r="P3677" s="49">
        <v>-0.15726935</v>
      </c>
      <c r="Q3677" s="49">
        <v>-9.0042399999999995E-2</v>
      </c>
      <c r="R3677" s="49">
        <v>-2.2815450000000001E-2</v>
      </c>
      <c r="S3677" s="49">
        <v>7.2317019999999996E-2</v>
      </c>
      <c r="T3677" s="49" t="s">
        <v>92</v>
      </c>
    </row>
    <row r="3678" spans="1:20" x14ac:dyDescent="0.25">
      <c r="A3678" s="49" t="str">
        <f t="shared" si="57"/>
        <v>41850Stockton3_16Dually Enrolled</v>
      </c>
      <c r="B3678" s="7">
        <v>41850</v>
      </c>
      <c r="C3678">
        <v>16</v>
      </c>
      <c r="D3678" t="s">
        <v>15</v>
      </c>
      <c r="E3678">
        <v>2.4290295999999998</v>
      </c>
      <c r="F3678">
        <v>2.4365787999999999</v>
      </c>
      <c r="G3678">
        <v>3</v>
      </c>
      <c r="H3678" s="49">
        <v>443.08</v>
      </c>
      <c r="I3678" s="49">
        <v>4183.0780000000004</v>
      </c>
      <c r="J3678">
        <v>97.870720000000006</v>
      </c>
      <c r="M3678">
        <v>0.14465539999999999</v>
      </c>
      <c r="N3678" s="49">
        <v>-7.5491999999999998E-3</v>
      </c>
      <c r="O3678" s="49">
        <v>-0.19270810999999999</v>
      </c>
      <c r="P3678" s="49">
        <v>-8.4216559999999996E-2</v>
      </c>
      <c r="Q3678" s="49">
        <v>-7.5491999999999998E-3</v>
      </c>
      <c r="R3678" s="49">
        <v>6.9118159999999998E-2</v>
      </c>
      <c r="S3678" s="49">
        <v>0.17760971</v>
      </c>
      <c r="T3678" s="49" t="s">
        <v>92</v>
      </c>
    </row>
    <row r="3679" spans="1:20" x14ac:dyDescent="0.25">
      <c r="A3679" s="49" t="str">
        <f t="shared" si="57"/>
        <v>41850Stockton3_12Dually Enrolled</v>
      </c>
      <c r="B3679" s="7">
        <v>41850</v>
      </c>
      <c r="C3679">
        <v>12</v>
      </c>
      <c r="D3679" t="s">
        <v>15</v>
      </c>
      <c r="E3679">
        <v>1.3138633</v>
      </c>
      <c r="F3679">
        <v>1.3798073</v>
      </c>
      <c r="G3679">
        <v>3</v>
      </c>
      <c r="H3679" s="49">
        <v>443.08</v>
      </c>
      <c r="I3679" s="49">
        <v>4183.0780000000004</v>
      </c>
      <c r="J3679">
        <v>86.707890000000006</v>
      </c>
      <c r="M3679">
        <v>9.7251799999999999E-2</v>
      </c>
      <c r="N3679" s="49">
        <v>-6.5944000000000003E-2</v>
      </c>
      <c r="O3679" s="49">
        <v>-0.19042629999999999</v>
      </c>
      <c r="P3679" s="49">
        <v>-0.11748744999999999</v>
      </c>
      <c r="Q3679" s="49">
        <v>-6.5944000000000003E-2</v>
      </c>
      <c r="R3679" s="49">
        <v>-1.440055E-2</v>
      </c>
      <c r="S3679" s="49">
        <v>5.8538300000000001E-2</v>
      </c>
      <c r="T3679" s="49" t="s">
        <v>92</v>
      </c>
    </row>
    <row r="3680" spans="1:20" x14ac:dyDescent="0.25">
      <c r="A3680" s="49" t="str">
        <f t="shared" si="57"/>
        <v>41850Stockton3_10Dually Enrolled</v>
      </c>
      <c r="B3680" s="7">
        <v>41850</v>
      </c>
      <c r="C3680">
        <v>10</v>
      </c>
      <c r="D3680" t="s">
        <v>15</v>
      </c>
      <c r="E3680">
        <v>0.98571657000000001</v>
      </c>
      <c r="F3680">
        <v>1.0674189999999999</v>
      </c>
      <c r="G3680">
        <v>3</v>
      </c>
      <c r="H3680" s="49">
        <v>443.08</v>
      </c>
      <c r="I3680" s="49">
        <v>4183.0780000000004</v>
      </c>
      <c r="J3680">
        <v>80.187899999999999</v>
      </c>
      <c r="M3680">
        <v>7.5431999999999999E-2</v>
      </c>
      <c r="N3680" s="49">
        <v>-8.1702430000000006E-2</v>
      </c>
      <c r="O3680" s="49">
        <v>-0.17825539000000001</v>
      </c>
      <c r="P3680" s="49">
        <v>-0.12168139</v>
      </c>
      <c r="Q3680" s="49">
        <v>-8.1702430000000006E-2</v>
      </c>
      <c r="R3680" s="49">
        <v>-4.1723469999999999E-2</v>
      </c>
      <c r="S3680" s="49">
        <v>1.4850530000000001E-2</v>
      </c>
      <c r="T3680" s="49" t="s">
        <v>92</v>
      </c>
    </row>
    <row r="3681" spans="1:20" x14ac:dyDescent="0.25">
      <c r="A3681" s="49" t="str">
        <f t="shared" si="57"/>
        <v>41850Stockton3_9Dually Enrolled</v>
      </c>
      <c r="B3681" s="7">
        <v>41850</v>
      </c>
      <c r="C3681">
        <v>9</v>
      </c>
      <c r="D3681" t="s">
        <v>15</v>
      </c>
      <c r="E3681">
        <v>0.92066656999999996</v>
      </c>
      <c r="F3681">
        <v>0.99215061000000004</v>
      </c>
      <c r="G3681">
        <v>3</v>
      </c>
      <c r="H3681" s="49">
        <v>443.08</v>
      </c>
      <c r="I3681" s="49">
        <v>4183.0780000000004</v>
      </c>
      <c r="J3681">
        <v>76.613479999999996</v>
      </c>
      <c r="M3681">
        <v>6.7495899999999998E-2</v>
      </c>
      <c r="N3681" s="49">
        <v>-7.1484039999999999E-2</v>
      </c>
      <c r="O3681" s="49">
        <v>-0.15787878999999999</v>
      </c>
      <c r="P3681" s="49">
        <v>-0.10725687</v>
      </c>
      <c r="Q3681" s="49">
        <v>-7.1484039999999999E-2</v>
      </c>
      <c r="R3681" s="49">
        <v>-3.571121E-2</v>
      </c>
      <c r="S3681" s="49">
        <v>1.4910710000000001E-2</v>
      </c>
      <c r="T3681" s="49" t="s">
        <v>92</v>
      </c>
    </row>
    <row r="3682" spans="1:20" x14ac:dyDescent="0.25">
      <c r="A3682" s="49" t="str">
        <f t="shared" si="57"/>
        <v>41850Stockton3_5Dually Enrolled</v>
      </c>
      <c r="B3682" s="7">
        <v>41850</v>
      </c>
      <c r="C3682">
        <v>5</v>
      </c>
      <c r="D3682" t="s">
        <v>15</v>
      </c>
      <c r="E3682">
        <v>0.68406243</v>
      </c>
      <c r="F3682">
        <v>0.67826326000000003</v>
      </c>
      <c r="G3682">
        <v>3</v>
      </c>
      <c r="H3682" s="49">
        <v>443.08</v>
      </c>
      <c r="I3682" s="49">
        <v>4183.0780000000004</v>
      </c>
      <c r="J3682">
        <v>74.276960000000003</v>
      </c>
      <c r="M3682">
        <v>4.5333999999999999E-2</v>
      </c>
      <c r="N3682" s="49">
        <v>5.7991700000000002E-3</v>
      </c>
      <c r="O3682" s="49">
        <v>-5.222835E-2</v>
      </c>
      <c r="P3682" s="49">
        <v>-1.822785E-2</v>
      </c>
      <c r="Q3682" s="49">
        <v>5.7991700000000002E-3</v>
      </c>
      <c r="R3682" s="49">
        <v>2.9826189999999999E-2</v>
      </c>
      <c r="S3682" s="49">
        <v>6.3826690000000005E-2</v>
      </c>
      <c r="T3682" s="49" t="s">
        <v>92</v>
      </c>
    </row>
    <row r="3683" spans="1:20" x14ac:dyDescent="0.25">
      <c r="A3683" s="49" t="str">
        <f t="shared" si="57"/>
        <v>41850Stockton3_4Dually Enrolled</v>
      </c>
      <c r="B3683" s="7">
        <v>41850</v>
      </c>
      <c r="C3683">
        <v>4</v>
      </c>
      <c r="D3683" t="s">
        <v>15</v>
      </c>
      <c r="E3683">
        <v>0.73718591</v>
      </c>
      <c r="F3683">
        <v>0.72106009999999998</v>
      </c>
      <c r="G3683">
        <v>3</v>
      </c>
      <c r="H3683" s="49">
        <v>443.08</v>
      </c>
      <c r="I3683" s="49">
        <v>4183.0780000000004</v>
      </c>
      <c r="J3683">
        <v>77.202269999999999</v>
      </c>
      <c r="M3683">
        <v>5.2030199999999999E-2</v>
      </c>
      <c r="N3683" s="49">
        <v>1.6125810000000001E-2</v>
      </c>
      <c r="O3683" s="49">
        <v>-5.047285E-2</v>
      </c>
      <c r="P3683" s="49">
        <v>-1.1450200000000001E-2</v>
      </c>
      <c r="Q3683" s="49">
        <v>1.6125810000000001E-2</v>
      </c>
      <c r="R3683" s="49">
        <v>4.3701820000000002E-2</v>
      </c>
      <c r="S3683" s="49">
        <v>8.2724469999999994E-2</v>
      </c>
      <c r="T3683" s="49" t="s">
        <v>92</v>
      </c>
    </row>
    <row r="3684" spans="1:20" x14ac:dyDescent="0.25">
      <c r="A3684" s="49" t="str">
        <f t="shared" si="57"/>
        <v>41850Stockton3_17Dually Enrolled</v>
      </c>
      <c r="B3684" s="7">
        <v>41850</v>
      </c>
      <c r="C3684">
        <v>17</v>
      </c>
      <c r="D3684" t="s">
        <v>15</v>
      </c>
      <c r="E3684">
        <v>2.6457309000000002</v>
      </c>
      <c r="F3684">
        <v>2.6419567000000002</v>
      </c>
      <c r="G3684">
        <v>3</v>
      </c>
      <c r="H3684" s="49">
        <v>443.08</v>
      </c>
      <c r="I3684" s="49">
        <v>4183.0780000000004</v>
      </c>
      <c r="J3684">
        <v>99.147949999999994</v>
      </c>
      <c r="M3684">
        <v>0.15138750000000001</v>
      </c>
      <c r="N3684" s="49">
        <v>3.7742000000000001E-3</v>
      </c>
      <c r="O3684" s="49">
        <v>-0.1900018</v>
      </c>
      <c r="P3684" s="49">
        <v>-7.6461169999999995E-2</v>
      </c>
      <c r="Q3684" s="49">
        <v>3.7742000000000001E-3</v>
      </c>
      <c r="R3684" s="49">
        <v>8.400958E-2</v>
      </c>
      <c r="S3684" s="49">
        <v>0.19755020000000001</v>
      </c>
      <c r="T3684" s="49" t="s">
        <v>92</v>
      </c>
    </row>
    <row r="3685" spans="1:20" x14ac:dyDescent="0.25">
      <c r="A3685" s="49" t="str">
        <f t="shared" si="57"/>
        <v>41850Stockton3_23Dually Enrolled</v>
      </c>
      <c r="B3685" s="7">
        <v>41850</v>
      </c>
      <c r="C3685">
        <v>23</v>
      </c>
      <c r="D3685" t="s">
        <v>15</v>
      </c>
      <c r="E3685">
        <v>1.7249361999999999</v>
      </c>
      <c r="F3685">
        <v>1.7669092</v>
      </c>
      <c r="G3685">
        <v>3</v>
      </c>
      <c r="H3685" s="49">
        <v>443.08</v>
      </c>
      <c r="I3685" s="49">
        <v>4183.0780000000004</v>
      </c>
      <c r="J3685">
        <v>82.850489999999994</v>
      </c>
      <c r="M3685">
        <v>0.1094584</v>
      </c>
      <c r="N3685" s="49">
        <v>-4.1973000000000003E-2</v>
      </c>
      <c r="O3685" s="49">
        <v>-0.18207975000000001</v>
      </c>
      <c r="P3685" s="49">
        <v>-9.9985950000000004E-2</v>
      </c>
      <c r="Q3685" s="49">
        <v>-4.1973000000000003E-2</v>
      </c>
      <c r="R3685" s="49">
        <v>1.6039950000000001E-2</v>
      </c>
      <c r="S3685" s="49">
        <v>9.8133750000000006E-2</v>
      </c>
      <c r="T3685" s="49" t="s">
        <v>92</v>
      </c>
    </row>
    <row r="3686" spans="1:20" x14ac:dyDescent="0.25">
      <c r="A3686" s="49" t="str">
        <f t="shared" si="57"/>
        <v>41850Stockton3_19Dually Enrolled</v>
      </c>
      <c r="B3686" s="7">
        <v>41850</v>
      </c>
      <c r="C3686">
        <v>19</v>
      </c>
      <c r="D3686" t="s">
        <v>15</v>
      </c>
      <c r="E3686">
        <v>2.9708215</v>
      </c>
      <c r="F3686">
        <v>2.8511815</v>
      </c>
      <c r="G3686">
        <v>3</v>
      </c>
      <c r="H3686" s="49">
        <v>443.08</v>
      </c>
      <c r="I3686" s="49">
        <v>4183.0780000000004</v>
      </c>
      <c r="J3686">
        <v>96.925049999999999</v>
      </c>
      <c r="M3686">
        <v>0.14314540000000001</v>
      </c>
      <c r="N3686" s="49">
        <v>0.11964</v>
      </c>
      <c r="O3686" s="49">
        <v>-6.3586110000000001E-2</v>
      </c>
      <c r="P3686" s="49">
        <v>4.3772940000000003E-2</v>
      </c>
      <c r="Q3686" s="49">
        <v>0.11964</v>
      </c>
      <c r="R3686" s="49">
        <v>0.19550706000000001</v>
      </c>
      <c r="S3686" s="49">
        <v>0.30286611000000002</v>
      </c>
      <c r="T3686" s="49" t="s">
        <v>92</v>
      </c>
    </row>
    <row r="3687" spans="1:20" x14ac:dyDescent="0.25">
      <c r="A3687" s="49" t="str">
        <f t="shared" si="57"/>
        <v>41850Stockton3_18Dually Enrolled</v>
      </c>
      <c r="B3687" s="7">
        <v>41850</v>
      </c>
      <c r="C3687">
        <v>18</v>
      </c>
      <c r="D3687" t="s">
        <v>15</v>
      </c>
      <c r="E3687">
        <v>2.8905268</v>
      </c>
      <c r="F3687">
        <v>2.8157700999999999</v>
      </c>
      <c r="G3687">
        <v>3</v>
      </c>
      <c r="H3687" s="49">
        <v>443.08</v>
      </c>
      <c r="I3687" s="49">
        <v>4183.0780000000004</v>
      </c>
      <c r="J3687">
        <v>97.796549999999996</v>
      </c>
      <c r="M3687">
        <v>0.1500869</v>
      </c>
      <c r="N3687" s="49">
        <v>7.4756699999999995E-2</v>
      </c>
      <c r="O3687" s="49">
        <v>-0.11735453</v>
      </c>
      <c r="P3687" s="49">
        <v>-4.7893600000000003E-3</v>
      </c>
      <c r="Q3687" s="49">
        <v>7.4756699999999995E-2</v>
      </c>
      <c r="R3687" s="49">
        <v>0.15430276000000001</v>
      </c>
      <c r="S3687" s="49">
        <v>0.26686792999999998</v>
      </c>
      <c r="T3687" s="49" t="s">
        <v>92</v>
      </c>
    </row>
    <row r="3688" spans="1:20" x14ac:dyDescent="0.25">
      <c r="A3688" s="49" t="str">
        <f t="shared" si="57"/>
        <v>41850Stockton3_2Dually Enrolled</v>
      </c>
      <c r="B3688" s="7">
        <v>41850</v>
      </c>
      <c r="C3688">
        <v>2</v>
      </c>
      <c r="D3688" t="s">
        <v>15</v>
      </c>
      <c r="E3688">
        <v>0.88577099000000004</v>
      </c>
      <c r="F3688">
        <v>0.82036788000000005</v>
      </c>
      <c r="G3688">
        <v>3</v>
      </c>
      <c r="H3688" s="49">
        <v>443.08</v>
      </c>
      <c r="I3688" s="49">
        <v>4183.0780000000004</v>
      </c>
      <c r="J3688">
        <v>77.572469999999996</v>
      </c>
      <c r="M3688">
        <v>6.0471700000000003E-2</v>
      </c>
      <c r="N3688" s="49">
        <v>6.540311E-2</v>
      </c>
      <c r="O3688" s="49">
        <v>-1.200067E-2</v>
      </c>
      <c r="P3688" s="49">
        <v>3.3353109999999998E-2</v>
      </c>
      <c r="Q3688" s="49">
        <v>6.540311E-2</v>
      </c>
      <c r="R3688" s="49">
        <v>9.7453109999999996E-2</v>
      </c>
      <c r="S3688" s="49">
        <v>0.14280688999999999</v>
      </c>
      <c r="T3688" s="49" t="s">
        <v>92</v>
      </c>
    </row>
    <row r="3689" spans="1:20" x14ac:dyDescent="0.25">
      <c r="A3689" s="49" t="str">
        <f t="shared" si="57"/>
        <v>41850Stockton3_7Dually Enrolled</v>
      </c>
      <c r="B3689" s="7">
        <v>41850</v>
      </c>
      <c r="C3689">
        <v>7</v>
      </c>
      <c r="D3689" t="s">
        <v>15</v>
      </c>
      <c r="E3689">
        <v>0.75240110000000004</v>
      </c>
      <c r="F3689">
        <v>0.78333892999999999</v>
      </c>
      <c r="G3689">
        <v>3</v>
      </c>
      <c r="H3689" s="49">
        <v>443.08</v>
      </c>
      <c r="I3689" s="49">
        <v>4183.0780000000004</v>
      </c>
      <c r="J3689">
        <v>71.499080000000006</v>
      </c>
      <c r="M3689">
        <v>5.3524799999999997E-2</v>
      </c>
      <c r="N3689" s="49">
        <v>-3.0937829999999999E-2</v>
      </c>
      <c r="O3689" s="49">
        <v>-9.9449570000000001E-2</v>
      </c>
      <c r="P3689" s="49">
        <v>-5.930597E-2</v>
      </c>
      <c r="Q3689" s="49">
        <v>-3.0937829999999999E-2</v>
      </c>
      <c r="R3689" s="49">
        <v>-2.5696899999999999E-3</v>
      </c>
      <c r="S3689" s="49">
        <v>3.7573910000000002E-2</v>
      </c>
      <c r="T3689" s="49" t="s">
        <v>92</v>
      </c>
    </row>
    <row r="3690" spans="1:20" x14ac:dyDescent="0.25">
      <c r="A3690" s="49" t="str">
        <f t="shared" si="57"/>
        <v>41850Stockton3_1Dually Enrolled</v>
      </c>
      <c r="B3690" s="7">
        <v>41850</v>
      </c>
      <c r="C3690">
        <v>1</v>
      </c>
      <c r="D3690" t="s">
        <v>15</v>
      </c>
      <c r="E3690">
        <v>1.0231551999999999</v>
      </c>
      <c r="F3690">
        <v>1.0354416</v>
      </c>
      <c r="G3690">
        <v>3</v>
      </c>
      <c r="H3690" s="49">
        <v>443.08</v>
      </c>
      <c r="I3690" s="49">
        <v>4183.0780000000004</v>
      </c>
      <c r="J3690">
        <v>80.627189999999999</v>
      </c>
      <c r="M3690">
        <v>7.3435100000000003E-2</v>
      </c>
      <c r="N3690" s="49">
        <v>-1.2286399999999999E-2</v>
      </c>
      <c r="O3690" s="49">
        <v>-0.10628333</v>
      </c>
      <c r="P3690" s="49">
        <v>-5.1207000000000003E-2</v>
      </c>
      <c r="Q3690" s="49">
        <v>-1.2286399999999999E-2</v>
      </c>
      <c r="R3690" s="49">
        <v>2.66342E-2</v>
      </c>
      <c r="S3690" s="49">
        <v>8.1710530000000003E-2</v>
      </c>
      <c r="T3690" s="49" t="s">
        <v>92</v>
      </c>
    </row>
    <row r="3691" spans="1:20" x14ac:dyDescent="0.25">
      <c r="A3691" s="49" t="str">
        <f t="shared" si="57"/>
        <v>41850Stockton3_11Dually Enrolled</v>
      </c>
      <c r="B3691" s="7">
        <v>41850</v>
      </c>
      <c r="C3691">
        <v>11</v>
      </c>
      <c r="D3691" t="s">
        <v>15</v>
      </c>
      <c r="E3691">
        <v>1.1429309000000001</v>
      </c>
      <c r="F3691">
        <v>1.2216251</v>
      </c>
      <c r="G3691">
        <v>3</v>
      </c>
      <c r="H3691" s="49">
        <v>443.08</v>
      </c>
      <c r="I3691" s="49">
        <v>4183.0780000000004</v>
      </c>
      <c r="J3691">
        <v>83.985119999999995</v>
      </c>
      <c r="M3691">
        <v>8.8842699999999997E-2</v>
      </c>
      <c r="N3691" s="49">
        <v>-7.8694200000000006E-2</v>
      </c>
      <c r="O3691" s="49">
        <v>-0.19241285999999999</v>
      </c>
      <c r="P3691" s="49">
        <v>-0.12578083000000001</v>
      </c>
      <c r="Q3691" s="49">
        <v>-7.8694200000000006E-2</v>
      </c>
      <c r="R3691" s="49">
        <v>-3.1607570000000001E-2</v>
      </c>
      <c r="S3691" s="49">
        <v>3.502446E-2</v>
      </c>
      <c r="T3691" s="49" t="s">
        <v>92</v>
      </c>
    </row>
    <row r="3692" spans="1:20" x14ac:dyDescent="0.25">
      <c r="A3692" s="49" t="str">
        <f t="shared" si="57"/>
        <v>41850Stockton3_22Dually Enrolled</v>
      </c>
      <c r="B3692" s="7">
        <v>41850</v>
      </c>
      <c r="C3692">
        <v>22</v>
      </c>
      <c r="D3692" t="s">
        <v>15</v>
      </c>
      <c r="E3692">
        <v>2.2336996999999998</v>
      </c>
      <c r="F3692">
        <v>2.2578197000000002</v>
      </c>
      <c r="G3692">
        <v>3</v>
      </c>
      <c r="H3692" s="49">
        <v>443.08</v>
      </c>
      <c r="I3692" s="49">
        <v>4183.0780000000004</v>
      </c>
      <c r="J3692">
        <v>85.573390000000003</v>
      </c>
      <c r="M3692">
        <v>0.1229459</v>
      </c>
      <c r="N3692" s="49">
        <v>-2.4119999999999999E-2</v>
      </c>
      <c r="O3692" s="49">
        <v>-0.18149075000000001</v>
      </c>
      <c r="P3692" s="49">
        <v>-8.9281330000000006E-2</v>
      </c>
      <c r="Q3692" s="49">
        <v>-2.4119999999999999E-2</v>
      </c>
      <c r="R3692" s="49">
        <v>4.1041330000000001E-2</v>
      </c>
      <c r="S3692" s="49">
        <v>0.13325075</v>
      </c>
      <c r="T3692" s="49" t="s">
        <v>92</v>
      </c>
    </row>
    <row r="3693" spans="1:20" x14ac:dyDescent="0.25">
      <c r="A3693" s="49" t="str">
        <f t="shared" si="57"/>
        <v>41850Stockton3_8Dually Enrolled</v>
      </c>
      <c r="B3693" s="7">
        <v>41850</v>
      </c>
      <c r="C3693">
        <v>8</v>
      </c>
      <c r="D3693" t="s">
        <v>15</v>
      </c>
      <c r="E3693">
        <v>0.87318618999999997</v>
      </c>
      <c r="F3693">
        <v>0.83811022000000002</v>
      </c>
      <c r="G3693">
        <v>3</v>
      </c>
      <c r="H3693" s="49">
        <v>443.08</v>
      </c>
      <c r="I3693" s="49">
        <v>4183.0780000000004</v>
      </c>
      <c r="J3693">
        <v>73.870459999999994</v>
      </c>
      <c r="M3693">
        <v>5.9097299999999998E-2</v>
      </c>
      <c r="N3693" s="49">
        <v>3.5075969999999998E-2</v>
      </c>
      <c r="O3693" s="49">
        <v>-4.0568569999999998E-2</v>
      </c>
      <c r="P3693" s="49">
        <v>3.7544000000000002E-3</v>
      </c>
      <c r="Q3693" s="49">
        <v>3.5075969999999998E-2</v>
      </c>
      <c r="R3693" s="49">
        <v>6.6397540000000005E-2</v>
      </c>
      <c r="S3693" s="49">
        <v>0.11072050999999999</v>
      </c>
      <c r="T3693" s="49" t="s">
        <v>92</v>
      </c>
    </row>
    <row r="3694" spans="1:20" x14ac:dyDescent="0.25">
      <c r="A3694" s="49" t="str">
        <f t="shared" si="57"/>
        <v>41850Stockton3_15Dually Enrolled</v>
      </c>
      <c r="B3694" s="7">
        <v>41850</v>
      </c>
      <c r="C3694">
        <v>15</v>
      </c>
      <c r="D3694" t="s">
        <v>15</v>
      </c>
      <c r="E3694">
        <v>2.2312281999999999</v>
      </c>
      <c r="F3694">
        <v>2.2600053999999998</v>
      </c>
      <c r="G3694">
        <v>3</v>
      </c>
      <c r="H3694" s="49">
        <v>443.08</v>
      </c>
      <c r="I3694" s="49">
        <v>4183.0780000000004</v>
      </c>
      <c r="J3694">
        <v>95.593630000000005</v>
      </c>
      <c r="M3694">
        <v>0.1372033</v>
      </c>
      <c r="N3694" s="49">
        <v>-2.8777199999999999E-2</v>
      </c>
      <c r="O3694" s="49">
        <v>-0.20439742</v>
      </c>
      <c r="P3694" s="49">
        <v>-0.10149495</v>
      </c>
      <c r="Q3694" s="49">
        <v>-2.8777199999999999E-2</v>
      </c>
      <c r="R3694" s="49">
        <v>4.3940550000000002E-2</v>
      </c>
      <c r="S3694" s="49">
        <v>0.14684301999999999</v>
      </c>
      <c r="T3694" s="49" t="s">
        <v>92</v>
      </c>
    </row>
    <row r="3695" spans="1:20" x14ac:dyDescent="0.25">
      <c r="A3695" s="49" t="str">
        <f t="shared" si="57"/>
        <v>41850Stockton3_24Dually Enrolled</v>
      </c>
      <c r="B3695" s="7">
        <v>41850</v>
      </c>
      <c r="C3695">
        <v>24</v>
      </c>
      <c r="D3695" t="s">
        <v>15</v>
      </c>
      <c r="E3695">
        <v>1.3629978</v>
      </c>
      <c r="F3695">
        <v>1.4330213999999999</v>
      </c>
      <c r="G3695">
        <v>3</v>
      </c>
      <c r="H3695" s="49">
        <v>443.08</v>
      </c>
      <c r="I3695" s="49">
        <v>4183.0780000000004</v>
      </c>
      <c r="J3695">
        <v>79.647300000000001</v>
      </c>
      <c r="M3695">
        <v>9.3675700000000001E-2</v>
      </c>
      <c r="N3695" s="49">
        <v>-7.0023600000000005E-2</v>
      </c>
      <c r="O3695" s="49">
        <v>-0.1899285</v>
      </c>
      <c r="P3695" s="49">
        <v>-0.11967172</v>
      </c>
      <c r="Q3695" s="49">
        <v>-7.0023600000000005E-2</v>
      </c>
      <c r="R3695" s="49">
        <v>-2.0375480000000001E-2</v>
      </c>
      <c r="S3695" s="49">
        <v>4.9881300000000003E-2</v>
      </c>
      <c r="T3695" s="49" t="s">
        <v>92</v>
      </c>
    </row>
    <row r="3696" spans="1:20" x14ac:dyDescent="0.25">
      <c r="A3696" s="49" t="str">
        <f t="shared" si="57"/>
        <v>41850Stockton3_20Dually Enrolled</v>
      </c>
      <c r="B3696" s="7">
        <v>41850</v>
      </c>
      <c r="C3696">
        <v>20</v>
      </c>
      <c r="D3696" t="s">
        <v>15</v>
      </c>
      <c r="E3696">
        <v>2.7492532999999999</v>
      </c>
      <c r="F3696">
        <v>2.8196466999999998</v>
      </c>
      <c r="G3696">
        <v>3</v>
      </c>
      <c r="H3696" s="49">
        <v>443.08</v>
      </c>
      <c r="I3696" s="49">
        <v>4183.0780000000004</v>
      </c>
      <c r="J3696">
        <v>93.425049999999999</v>
      </c>
      <c r="M3696">
        <v>0.13470679999999999</v>
      </c>
      <c r="N3696" s="49">
        <v>-7.0393399999999995E-2</v>
      </c>
      <c r="O3696" s="49">
        <v>-0.24281810000000001</v>
      </c>
      <c r="P3696" s="49">
        <v>-0.141788</v>
      </c>
      <c r="Q3696" s="49">
        <v>-7.0393399999999995E-2</v>
      </c>
      <c r="R3696" s="49">
        <v>1.0012E-3</v>
      </c>
      <c r="S3696" s="49">
        <v>0.10203130000000001</v>
      </c>
      <c r="T3696" s="49" t="s">
        <v>92</v>
      </c>
    </row>
    <row r="3697" spans="1:20" x14ac:dyDescent="0.25">
      <c r="A3697" s="49" t="str">
        <f t="shared" si="57"/>
        <v>41850Stockton3_21Dually Enrolled</v>
      </c>
      <c r="B3697" s="7">
        <v>41850</v>
      </c>
      <c r="C3697">
        <v>21</v>
      </c>
      <c r="D3697" t="s">
        <v>15</v>
      </c>
      <c r="E3697">
        <v>2.4376218000000001</v>
      </c>
      <c r="F3697">
        <v>2.6859367000000001</v>
      </c>
      <c r="G3697">
        <v>3</v>
      </c>
      <c r="H3697" s="49">
        <v>443.08</v>
      </c>
      <c r="I3697" s="49">
        <v>4183.0780000000004</v>
      </c>
      <c r="J3697">
        <v>88.924909999999997</v>
      </c>
      <c r="M3697">
        <v>0.13035240000000001</v>
      </c>
      <c r="N3697" s="49">
        <v>-0.24831490000000001</v>
      </c>
      <c r="O3697" s="49">
        <v>-0.41516597</v>
      </c>
      <c r="P3697" s="49">
        <v>-0.31740167000000002</v>
      </c>
      <c r="Q3697" s="49">
        <v>-0.24831490000000001</v>
      </c>
      <c r="R3697" s="49">
        <v>-0.17922813000000001</v>
      </c>
      <c r="S3697" s="49">
        <v>-8.1463830000000001E-2</v>
      </c>
      <c r="T3697" s="49" t="s">
        <v>92</v>
      </c>
    </row>
    <row r="3698" spans="1:20" x14ac:dyDescent="0.25">
      <c r="A3698" s="49" t="str">
        <f t="shared" si="57"/>
        <v>41850Stockton4_15Dually Enrolled</v>
      </c>
      <c r="B3698" s="7">
        <v>41850</v>
      </c>
      <c r="C3698">
        <v>15</v>
      </c>
      <c r="D3698" t="s">
        <v>15</v>
      </c>
      <c r="E3698">
        <v>2.2312281999999999</v>
      </c>
      <c r="F3698">
        <v>2.1744292000000001</v>
      </c>
      <c r="G3698">
        <v>4</v>
      </c>
      <c r="H3698">
        <v>430.99599999999998</v>
      </c>
      <c r="I3698" s="49">
        <v>4183.0780000000004</v>
      </c>
      <c r="J3698">
        <v>95.593630000000005</v>
      </c>
      <c r="M3698">
        <v>0.1338357</v>
      </c>
      <c r="N3698" s="49">
        <v>5.6799000000000002E-2</v>
      </c>
      <c r="O3698" s="49">
        <v>-0.11451070000000001</v>
      </c>
      <c r="P3698" s="49">
        <v>-1.4133919999999999E-2</v>
      </c>
      <c r="Q3698" s="49">
        <v>5.6799000000000002E-2</v>
      </c>
      <c r="R3698" s="49">
        <v>0.12773192</v>
      </c>
      <c r="S3698" s="49">
        <v>0.2281087</v>
      </c>
      <c r="T3698" s="49" t="s">
        <v>92</v>
      </c>
    </row>
    <row r="3699" spans="1:20" x14ac:dyDescent="0.25">
      <c r="A3699" s="49" t="str">
        <f t="shared" si="57"/>
        <v>41850Stockton4_18Dually Enrolled</v>
      </c>
      <c r="B3699" s="7">
        <v>41850</v>
      </c>
      <c r="C3699">
        <v>18</v>
      </c>
      <c r="D3699" t="s">
        <v>15</v>
      </c>
      <c r="E3699">
        <v>2.8905268</v>
      </c>
      <c r="F3699">
        <v>2.8378287000000002</v>
      </c>
      <c r="G3699">
        <v>4</v>
      </c>
      <c r="H3699" s="49">
        <v>430.99599999999998</v>
      </c>
      <c r="I3699" s="49">
        <v>4183.0780000000004</v>
      </c>
      <c r="J3699">
        <v>97.796549999999996</v>
      </c>
      <c r="M3699">
        <v>0.1481055</v>
      </c>
      <c r="N3699" s="49">
        <v>5.2698099999999998E-2</v>
      </c>
      <c r="O3699" s="49">
        <v>-0.13687694</v>
      </c>
      <c r="P3699" s="49">
        <v>-2.5797819999999999E-2</v>
      </c>
      <c r="Q3699" s="49">
        <v>5.2698099999999998E-2</v>
      </c>
      <c r="R3699" s="49">
        <v>0.13119401</v>
      </c>
      <c r="S3699" s="49">
        <v>0.24227314</v>
      </c>
      <c r="T3699" s="49" t="s">
        <v>92</v>
      </c>
    </row>
    <row r="3700" spans="1:20" x14ac:dyDescent="0.25">
      <c r="A3700" s="49" t="str">
        <f t="shared" si="57"/>
        <v>41850Stockton4_8Dually Enrolled</v>
      </c>
      <c r="B3700" s="7">
        <v>41850</v>
      </c>
      <c r="C3700">
        <v>8</v>
      </c>
      <c r="D3700" t="s">
        <v>15</v>
      </c>
      <c r="E3700">
        <v>0.87318618999999997</v>
      </c>
      <c r="F3700">
        <v>0.84837538000000001</v>
      </c>
      <c r="G3700">
        <v>4</v>
      </c>
      <c r="H3700" s="49">
        <v>430.99599999999998</v>
      </c>
      <c r="I3700" s="49">
        <v>4183.0780000000004</v>
      </c>
      <c r="J3700">
        <v>73.870459999999994</v>
      </c>
      <c r="M3700">
        <v>6.2668299999999996E-2</v>
      </c>
      <c r="N3700" s="49">
        <v>2.4810809999999999E-2</v>
      </c>
      <c r="O3700" s="49">
        <v>-5.540461E-2</v>
      </c>
      <c r="P3700" s="49">
        <v>-8.4033900000000002E-3</v>
      </c>
      <c r="Q3700" s="49">
        <v>2.4810809999999999E-2</v>
      </c>
      <c r="R3700" s="49">
        <v>5.8025010000000002E-2</v>
      </c>
      <c r="S3700" s="49">
        <v>0.10502623</v>
      </c>
      <c r="T3700" s="49" t="s">
        <v>92</v>
      </c>
    </row>
    <row r="3701" spans="1:20" x14ac:dyDescent="0.25">
      <c r="A3701" s="49" t="str">
        <f t="shared" si="57"/>
        <v>41850Stockton4_12Dually Enrolled</v>
      </c>
      <c r="B3701" s="7">
        <v>41850</v>
      </c>
      <c r="C3701">
        <v>12</v>
      </c>
      <c r="D3701" t="s">
        <v>15</v>
      </c>
      <c r="E3701">
        <v>1.3138633</v>
      </c>
      <c r="F3701">
        <v>1.3291596000000001</v>
      </c>
      <c r="G3701">
        <v>4</v>
      </c>
      <c r="H3701" s="49">
        <v>430.99599999999998</v>
      </c>
      <c r="I3701" s="49">
        <v>4183.0780000000004</v>
      </c>
      <c r="J3701">
        <v>86.707890000000006</v>
      </c>
      <c r="M3701">
        <v>9.6105200000000002E-2</v>
      </c>
      <c r="N3701" s="49">
        <v>-1.5296300000000001E-2</v>
      </c>
      <c r="O3701" s="49">
        <v>-0.13831096000000001</v>
      </c>
      <c r="P3701" s="49">
        <v>-6.6232059999999995E-2</v>
      </c>
      <c r="Q3701" s="49">
        <v>-1.5296300000000001E-2</v>
      </c>
      <c r="R3701" s="49">
        <v>3.5639459999999998E-2</v>
      </c>
      <c r="S3701" s="49">
        <v>0.10771836</v>
      </c>
      <c r="T3701" s="49" t="s">
        <v>92</v>
      </c>
    </row>
    <row r="3702" spans="1:20" x14ac:dyDescent="0.25">
      <c r="A3702" s="49" t="str">
        <f t="shared" si="57"/>
        <v>41850Stockton4_17Dually Enrolled</v>
      </c>
      <c r="B3702" s="7">
        <v>41850</v>
      </c>
      <c r="C3702">
        <v>17</v>
      </c>
      <c r="D3702" t="s">
        <v>15</v>
      </c>
      <c r="E3702">
        <v>2.6457309000000002</v>
      </c>
      <c r="F3702">
        <v>2.6818651999999998</v>
      </c>
      <c r="G3702">
        <v>4</v>
      </c>
      <c r="H3702" s="49">
        <v>430.99599999999998</v>
      </c>
      <c r="I3702" s="49">
        <v>4183.0780000000004</v>
      </c>
      <c r="J3702">
        <v>99.147949999999994</v>
      </c>
      <c r="M3702">
        <v>0.1469654</v>
      </c>
      <c r="N3702" s="49">
        <v>-3.6134300000000001E-2</v>
      </c>
      <c r="O3702" s="49">
        <v>-0.22425001</v>
      </c>
      <c r="P3702" s="49">
        <v>-0.11402596</v>
      </c>
      <c r="Q3702" s="49">
        <v>-3.6134300000000001E-2</v>
      </c>
      <c r="R3702" s="49">
        <v>4.175736E-2</v>
      </c>
      <c r="S3702" s="49">
        <v>0.15198141000000001</v>
      </c>
      <c r="T3702" s="49" t="s">
        <v>92</v>
      </c>
    </row>
    <row r="3703" spans="1:20" x14ac:dyDescent="0.25">
      <c r="A3703" s="49" t="str">
        <f t="shared" si="57"/>
        <v>41850Stockton4_19Dually Enrolled</v>
      </c>
      <c r="B3703" s="7">
        <v>41850</v>
      </c>
      <c r="C3703">
        <v>19</v>
      </c>
      <c r="D3703" t="s">
        <v>15</v>
      </c>
      <c r="E3703">
        <v>2.9708215</v>
      </c>
      <c r="F3703">
        <v>2.8760517999999999</v>
      </c>
      <c r="G3703">
        <v>4</v>
      </c>
      <c r="H3703" s="49">
        <v>430.99599999999998</v>
      </c>
      <c r="I3703" s="49">
        <v>4183.0780000000004</v>
      </c>
      <c r="J3703">
        <v>96.925049999999999</v>
      </c>
      <c r="M3703">
        <v>0.14479880000000001</v>
      </c>
      <c r="N3703" s="49">
        <v>9.4769699999999998E-2</v>
      </c>
      <c r="O3703" s="49">
        <v>-9.0572760000000002E-2</v>
      </c>
      <c r="P3703" s="49">
        <v>1.8026339999999998E-2</v>
      </c>
      <c r="Q3703" s="49">
        <v>9.4769699999999998E-2</v>
      </c>
      <c r="R3703" s="49">
        <v>0.17151305999999999</v>
      </c>
      <c r="S3703" s="49">
        <v>0.28011216</v>
      </c>
      <c r="T3703" s="49" t="s">
        <v>92</v>
      </c>
    </row>
    <row r="3704" spans="1:20" x14ac:dyDescent="0.25">
      <c r="A3704" s="49" t="str">
        <f t="shared" si="57"/>
        <v>41850Stockton4_7Dually Enrolled</v>
      </c>
      <c r="B3704" s="7">
        <v>41850</v>
      </c>
      <c r="C3704">
        <v>7</v>
      </c>
      <c r="D3704" t="s">
        <v>15</v>
      </c>
      <c r="E3704">
        <v>0.75240110000000004</v>
      </c>
      <c r="F3704">
        <v>0.80084137</v>
      </c>
      <c r="G3704">
        <v>4</v>
      </c>
      <c r="H3704" s="49">
        <v>430.99599999999998</v>
      </c>
      <c r="I3704" s="49">
        <v>4183.0780000000004</v>
      </c>
      <c r="J3704">
        <v>71.499080000000006</v>
      </c>
      <c r="M3704">
        <v>5.9432400000000003E-2</v>
      </c>
      <c r="N3704" s="49">
        <v>-4.8440270000000001E-2</v>
      </c>
      <c r="O3704" s="49">
        <v>-0.12451374</v>
      </c>
      <c r="P3704" s="49">
        <v>-7.993944E-2</v>
      </c>
      <c r="Q3704" s="49">
        <v>-4.8440270000000001E-2</v>
      </c>
      <c r="R3704" s="49">
        <v>-1.6941100000000001E-2</v>
      </c>
      <c r="S3704" s="49">
        <v>2.76332E-2</v>
      </c>
      <c r="T3704" s="49" t="s">
        <v>92</v>
      </c>
    </row>
    <row r="3705" spans="1:20" x14ac:dyDescent="0.25">
      <c r="A3705" s="49" t="str">
        <f t="shared" si="57"/>
        <v>41850Stockton4_14Dually Enrolled</v>
      </c>
      <c r="B3705" s="7">
        <v>41850</v>
      </c>
      <c r="C3705">
        <v>14</v>
      </c>
      <c r="D3705" t="s">
        <v>15</v>
      </c>
      <c r="E3705">
        <v>1.9532388999999999</v>
      </c>
      <c r="F3705">
        <v>1.6219406000000001</v>
      </c>
      <c r="G3705">
        <v>4</v>
      </c>
      <c r="H3705" s="49">
        <v>430.99599999999998</v>
      </c>
      <c r="I3705" s="49">
        <v>4183.0780000000004</v>
      </c>
      <c r="J3705">
        <v>94.390699999999995</v>
      </c>
      <c r="M3705">
        <v>0.1149435</v>
      </c>
      <c r="N3705" s="49">
        <v>0.33129829999999999</v>
      </c>
      <c r="O3705" s="49">
        <v>0.18417062000000001</v>
      </c>
      <c r="P3705" s="49">
        <v>0.27037823999999999</v>
      </c>
      <c r="Q3705" s="49">
        <v>0.33129829999999999</v>
      </c>
      <c r="R3705" s="49">
        <v>0.39221834999999999</v>
      </c>
      <c r="S3705" s="49">
        <v>0.47842597999999997</v>
      </c>
      <c r="T3705" s="49" t="s">
        <v>92</v>
      </c>
    </row>
    <row r="3706" spans="1:20" x14ac:dyDescent="0.25">
      <c r="A3706" s="49" t="str">
        <f t="shared" si="57"/>
        <v>41850Stockton4_21Dually Enrolled</v>
      </c>
      <c r="B3706" s="7">
        <v>41850</v>
      </c>
      <c r="C3706">
        <v>21</v>
      </c>
      <c r="D3706" t="s">
        <v>15</v>
      </c>
      <c r="E3706">
        <v>2.4376218000000001</v>
      </c>
      <c r="F3706">
        <v>2.4345883000000001</v>
      </c>
      <c r="G3706">
        <v>4</v>
      </c>
      <c r="H3706" s="49">
        <v>430.99599999999998</v>
      </c>
      <c r="I3706" s="49">
        <v>4183.0780000000004</v>
      </c>
      <c r="J3706">
        <v>88.924909999999997</v>
      </c>
      <c r="M3706">
        <v>0.1298724</v>
      </c>
      <c r="N3706" s="49">
        <v>3.0335000000000002E-3</v>
      </c>
      <c r="O3706" s="49">
        <v>-0.16320317000000001</v>
      </c>
      <c r="P3706" s="49">
        <v>-6.5798869999999995E-2</v>
      </c>
      <c r="Q3706" s="49">
        <v>3.0335000000000002E-3</v>
      </c>
      <c r="R3706" s="49">
        <v>7.1865869999999998E-2</v>
      </c>
      <c r="S3706" s="49">
        <v>0.16927017</v>
      </c>
      <c r="T3706" s="49" t="s">
        <v>92</v>
      </c>
    </row>
    <row r="3707" spans="1:20" x14ac:dyDescent="0.25">
      <c r="A3707" s="49" t="str">
        <f t="shared" si="57"/>
        <v>41850Stockton4_9Dually Enrolled</v>
      </c>
      <c r="B3707" s="7">
        <v>41850</v>
      </c>
      <c r="C3707">
        <v>9</v>
      </c>
      <c r="D3707" t="s">
        <v>15</v>
      </c>
      <c r="E3707">
        <v>0.92066656999999996</v>
      </c>
      <c r="F3707">
        <v>0.90778731000000001</v>
      </c>
      <c r="G3707">
        <v>4</v>
      </c>
      <c r="H3707" s="49">
        <v>430.99599999999998</v>
      </c>
      <c r="I3707" s="49">
        <v>4183.0780000000004</v>
      </c>
      <c r="J3707">
        <v>76.613479999999996</v>
      </c>
      <c r="M3707">
        <v>6.2962299999999999E-2</v>
      </c>
      <c r="N3707" s="49">
        <v>1.287926E-2</v>
      </c>
      <c r="O3707" s="49">
        <v>-6.7712480000000005E-2</v>
      </c>
      <c r="P3707" s="49">
        <v>-2.049076E-2</v>
      </c>
      <c r="Q3707" s="49">
        <v>1.287926E-2</v>
      </c>
      <c r="R3707" s="49">
        <v>4.6249279999999997E-2</v>
      </c>
      <c r="S3707" s="49">
        <v>9.3470999999999999E-2</v>
      </c>
      <c r="T3707" s="49" t="s">
        <v>92</v>
      </c>
    </row>
    <row r="3708" spans="1:20" x14ac:dyDescent="0.25">
      <c r="A3708" s="49" t="str">
        <f t="shared" si="57"/>
        <v>41850Stockton4_10Dually Enrolled</v>
      </c>
      <c r="B3708" s="7">
        <v>41850</v>
      </c>
      <c r="C3708">
        <v>10</v>
      </c>
      <c r="D3708" t="s">
        <v>15</v>
      </c>
      <c r="E3708">
        <v>0.98571657000000001</v>
      </c>
      <c r="F3708">
        <v>1.0527985</v>
      </c>
      <c r="G3708">
        <v>4</v>
      </c>
      <c r="H3708" s="49">
        <v>430.99599999999998</v>
      </c>
      <c r="I3708" s="49">
        <v>4183.0780000000004</v>
      </c>
      <c r="J3708">
        <v>80.187899999999999</v>
      </c>
      <c r="M3708">
        <v>7.35542E-2</v>
      </c>
      <c r="N3708" s="49">
        <v>-6.7081929999999998E-2</v>
      </c>
      <c r="O3708" s="49">
        <v>-0.16123130999999999</v>
      </c>
      <c r="P3708" s="49">
        <v>-0.10606566000000001</v>
      </c>
      <c r="Q3708" s="49">
        <v>-6.7081929999999998E-2</v>
      </c>
      <c r="R3708" s="49">
        <v>-2.80982E-2</v>
      </c>
      <c r="S3708" s="49">
        <v>2.706745E-2</v>
      </c>
      <c r="T3708" s="49" t="s">
        <v>92</v>
      </c>
    </row>
    <row r="3709" spans="1:20" x14ac:dyDescent="0.25">
      <c r="A3709" s="49" t="str">
        <f t="shared" si="57"/>
        <v>41850Stockton4_20Dually Enrolled</v>
      </c>
      <c r="B3709" s="7">
        <v>41850</v>
      </c>
      <c r="C3709">
        <v>20</v>
      </c>
      <c r="D3709" t="s">
        <v>15</v>
      </c>
      <c r="E3709">
        <v>2.7492532999999999</v>
      </c>
      <c r="F3709">
        <v>2.6839599000000001</v>
      </c>
      <c r="G3709">
        <v>4</v>
      </c>
      <c r="H3709" s="49">
        <v>430.99599999999998</v>
      </c>
      <c r="I3709" s="49">
        <v>4183.0780000000004</v>
      </c>
      <c r="J3709">
        <v>93.425049999999999</v>
      </c>
      <c r="M3709">
        <v>0.1327111</v>
      </c>
      <c r="N3709" s="49">
        <v>6.5293400000000001E-2</v>
      </c>
      <c r="O3709" s="49">
        <v>-0.10457681000000001</v>
      </c>
      <c r="P3709" s="49">
        <v>-5.0434800000000004E-3</v>
      </c>
      <c r="Q3709" s="49">
        <v>6.5293400000000001E-2</v>
      </c>
      <c r="R3709" s="49">
        <v>0.13563027999999999</v>
      </c>
      <c r="S3709" s="49">
        <v>0.23516361</v>
      </c>
      <c r="T3709" s="49" t="s">
        <v>92</v>
      </c>
    </row>
    <row r="3710" spans="1:20" x14ac:dyDescent="0.25">
      <c r="A3710" s="49" t="str">
        <f t="shared" si="57"/>
        <v>41850Stockton4_11Dually Enrolled</v>
      </c>
      <c r="B3710" s="7">
        <v>41850</v>
      </c>
      <c r="C3710">
        <v>11</v>
      </c>
      <c r="D3710" t="s">
        <v>15</v>
      </c>
      <c r="E3710">
        <v>1.1429309000000001</v>
      </c>
      <c r="F3710">
        <v>1.2346360000000001</v>
      </c>
      <c r="G3710">
        <v>4</v>
      </c>
      <c r="H3710" s="49">
        <v>430.99599999999998</v>
      </c>
      <c r="I3710" s="49">
        <v>4183.0780000000004</v>
      </c>
      <c r="J3710">
        <v>83.985119999999995</v>
      </c>
      <c r="M3710">
        <v>8.81995E-2</v>
      </c>
      <c r="N3710" s="49">
        <v>-9.1705099999999998E-2</v>
      </c>
      <c r="O3710" s="49">
        <v>-0.20460046000000001</v>
      </c>
      <c r="P3710" s="49">
        <v>-0.13845083</v>
      </c>
      <c r="Q3710" s="49">
        <v>-9.1705099999999998E-2</v>
      </c>
      <c r="R3710" s="49">
        <v>-4.4959359999999997E-2</v>
      </c>
      <c r="S3710" s="49">
        <v>2.1190259999999999E-2</v>
      </c>
      <c r="T3710" s="49" t="s">
        <v>92</v>
      </c>
    </row>
    <row r="3711" spans="1:20" x14ac:dyDescent="0.25">
      <c r="A3711" s="49" t="str">
        <f t="shared" si="57"/>
        <v>41850Stockton4_23Dually Enrolled</v>
      </c>
      <c r="B3711" s="7">
        <v>41850</v>
      </c>
      <c r="C3711">
        <v>23</v>
      </c>
      <c r="D3711" t="s">
        <v>15</v>
      </c>
      <c r="E3711">
        <v>1.7249361999999999</v>
      </c>
      <c r="F3711">
        <v>1.6901736000000001</v>
      </c>
      <c r="G3711">
        <v>4</v>
      </c>
      <c r="H3711" s="49">
        <v>430.99599999999998</v>
      </c>
      <c r="I3711" s="49">
        <v>4183.0780000000004</v>
      </c>
      <c r="J3711">
        <v>82.850489999999994</v>
      </c>
      <c r="M3711">
        <v>0.1072873</v>
      </c>
      <c r="N3711" s="49">
        <v>3.4762599999999998E-2</v>
      </c>
      <c r="O3711" s="49">
        <v>-0.10256514</v>
      </c>
      <c r="P3711" s="49">
        <v>-2.2099669999999998E-2</v>
      </c>
      <c r="Q3711" s="49">
        <v>3.4762599999999998E-2</v>
      </c>
      <c r="R3711" s="49">
        <v>9.1624869999999997E-2</v>
      </c>
      <c r="S3711" s="49">
        <v>0.17209034000000001</v>
      </c>
      <c r="T3711" s="49" t="s">
        <v>92</v>
      </c>
    </row>
    <row r="3712" spans="1:20" x14ac:dyDescent="0.25">
      <c r="A3712" s="49" t="str">
        <f t="shared" si="57"/>
        <v>41850Stockton4_24Dually Enrolled</v>
      </c>
      <c r="B3712" s="7">
        <v>41850</v>
      </c>
      <c r="C3712">
        <v>24</v>
      </c>
      <c r="D3712" t="s">
        <v>15</v>
      </c>
      <c r="E3712">
        <v>1.3629978</v>
      </c>
      <c r="F3712">
        <v>1.3495569000000001</v>
      </c>
      <c r="G3712">
        <v>4</v>
      </c>
      <c r="H3712" s="49">
        <v>430.99599999999998</v>
      </c>
      <c r="I3712" s="49">
        <v>4183.0780000000004</v>
      </c>
      <c r="J3712">
        <v>79.647300000000001</v>
      </c>
      <c r="M3712">
        <v>9.1179099999999999E-2</v>
      </c>
      <c r="N3712" s="49">
        <v>1.34409E-2</v>
      </c>
      <c r="O3712" s="49">
        <v>-0.10326834999999999</v>
      </c>
      <c r="P3712" s="49">
        <v>-3.4884020000000002E-2</v>
      </c>
      <c r="Q3712" s="49">
        <v>1.34409E-2</v>
      </c>
      <c r="R3712" s="49">
        <v>6.1765819999999999E-2</v>
      </c>
      <c r="S3712" s="49">
        <v>0.13015014999999999</v>
      </c>
      <c r="T3712" s="49" t="s">
        <v>92</v>
      </c>
    </row>
    <row r="3713" spans="1:20" x14ac:dyDescent="0.25">
      <c r="A3713" s="49" t="str">
        <f t="shared" si="57"/>
        <v>41850Stockton4_13Dually Enrolled</v>
      </c>
      <c r="B3713" s="7">
        <v>41850</v>
      </c>
      <c r="C3713">
        <v>13</v>
      </c>
      <c r="D3713" t="s">
        <v>15</v>
      </c>
      <c r="E3713">
        <v>1.7142740000000001</v>
      </c>
      <c r="F3713">
        <v>1.4950033</v>
      </c>
      <c r="G3713">
        <v>4</v>
      </c>
      <c r="H3713" s="49">
        <v>430.99599999999998</v>
      </c>
      <c r="I3713" s="49">
        <v>4183.0780000000004</v>
      </c>
      <c r="J3713">
        <v>90.984859999999998</v>
      </c>
      <c r="M3713">
        <v>0.11127529999999999</v>
      </c>
      <c r="N3713" s="49">
        <v>0.21927070000000001</v>
      </c>
      <c r="O3713" s="49">
        <v>7.6838320000000002E-2</v>
      </c>
      <c r="P3713" s="49">
        <v>0.16029478999999999</v>
      </c>
      <c r="Q3713" s="49">
        <v>0.21927070000000001</v>
      </c>
      <c r="R3713" s="49">
        <v>0.27824661000000001</v>
      </c>
      <c r="S3713" s="49">
        <v>0.36170308000000001</v>
      </c>
      <c r="T3713" s="49" t="s">
        <v>92</v>
      </c>
    </row>
    <row r="3714" spans="1:20" x14ac:dyDescent="0.25">
      <c r="A3714" s="49" t="str">
        <f t="shared" si="57"/>
        <v>41850Stockton4_6Dually Enrolled</v>
      </c>
      <c r="B3714" s="7">
        <v>41850</v>
      </c>
      <c r="C3714">
        <v>6</v>
      </c>
      <c r="D3714" t="s">
        <v>15</v>
      </c>
      <c r="E3714">
        <v>0.70077043999999999</v>
      </c>
      <c r="F3714">
        <v>0.75794010000000001</v>
      </c>
      <c r="G3714">
        <v>4</v>
      </c>
      <c r="H3714" s="49">
        <v>430.99599999999998</v>
      </c>
      <c r="I3714" s="49">
        <v>4183.0780000000004</v>
      </c>
      <c r="J3714">
        <v>72.850750000000005</v>
      </c>
      <c r="M3714">
        <v>5.2372200000000001E-2</v>
      </c>
      <c r="N3714" s="49">
        <v>-5.7169659999999997E-2</v>
      </c>
      <c r="O3714" s="49">
        <v>-0.12420608</v>
      </c>
      <c r="P3714" s="49">
        <v>-8.4926929999999998E-2</v>
      </c>
      <c r="Q3714" s="49">
        <v>-5.7169659999999997E-2</v>
      </c>
      <c r="R3714" s="49">
        <v>-2.941239E-2</v>
      </c>
      <c r="S3714" s="49">
        <v>9.8667600000000005E-3</v>
      </c>
      <c r="T3714" s="49" t="s">
        <v>92</v>
      </c>
    </row>
    <row r="3715" spans="1:20" x14ac:dyDescent="0.25">
      <c r="A3715" s="49" t="str">
        <f t="shared" ref="A3715:A3778" si="58">CONCATENATE(B3715,D3715,G3715,"_",C3715,T3715)</f>
        <v>41850Stockton4_5Dually Enrolled</v>
      </c>
      <c r="B3715" s="7">
        <v>41850</v>
      </c>
      <c r="C3715">
        <v>5</v>
      </c>
      <c r="D3715" t="s">
        <v>15</v>
      </c>
      <c r="E3715">
        <v>0.68406243</v>
      </c>
      <c r="F3715">
        <v>0.69173755999999997</v>
      </c>
      <c r="G3715">
        <v>4</v>
      </c>
      <c r="H3715" s="49">
        <v>430.99599999999998</v>
      </c>
      <c r="I3715" s="49">
        <v>4183.0780000000004</v>
      </c>
      <c r="J3715">
        <v>74.276960000000003</v>
      </c>
      <c r="M3715">
        <v>4.6546799999999999E-2</v>
      </c>
      <c r="N3715" s="49">
        <v>-7.6751299999999996E-3</v>
      </c>
      <c r="O3715" s="49">
        <v>-6.7255029999999993E-2</v>
      </c>
      <c r="P3715" s="49">
        <v>-3.2344930000000001E-2</v>
      </c>
      <c r="Q3715" s="49">
        <v>-7.6751299999999996E-3</v>
      </c>
      <c r="R3715" s="49">
        <v>1.699467E-2</v>
      </c>
      <c r="S3715" s="49">
        <v>5.1904770000000003E-2</v>
      </c>
      <c r="T3715" s="49" t="s">
        <v>92</v>
      </c>
    </row>
    <row r="3716" spans="1:20" x14ac:dyDescent="0.25">
      <c r="A3716" s="49" t="str">
        <f t="shared" si="58"/>
        <v>41850Stockton4_3Dually Enrolled</v>
      </c>
      <c r="B3716" s="7">
        <v>41850</v>
      </c>
      <c r="C3716">
        <v>3</v>
      </c>
      <c r="D3716" t="s">
        <v>15</v>
      </c>
      <c r="E3716">
        <v>0.79919779000000002</v>
      </c>
      <c r="F3716">
        <v>0.76967538000000002</v>
      </c>
      <c r="G3716">
        <v>4</v>
      </c>
      <c r="H3716" s="49">
        <v>430.99599999999998</v>
      </c>
      <c r="I3716" s="49">
        <v>4183.0780000000004</v>
      </c>
      <c r="J3716">
        <v>77.627840000000006</v>
      </c>
      <c r="M3716">
        <v>5.8296099999999997E-2</v>
      </c>
      <c r="N3716" s="49">
        <v>2.9522409999999999E-2</v>
      </c>
      <c r="O3716" s="49">
        <v>-4.5096600000000001E-2</v>
      </c>
      <c r="P3716" s="49">
        <v>-1.37452E-3</v>
      </c>
      <c r="Q3716" s="49">
        <v>2.9522409999999999E-2</v>
      </c>
      <c r="R3716" s="49">
        <v>6.0419340000000002E-2</v>
      </c>
      <c r="S3716" s="49">
        <v>0.10414142</v>
      </c>
      <c r="T3716" s="49" t="s">
        <v>92</v>
      </c>
    </row>
    <row r="3717" spans="1:20" x14ac:dyDescent="0.25">
      <c r="A3717" s="49" t="str">
        <f t="shared" si="58"/>
        <v>41850Stockton4_4Dually Enrolled</v>
      </c>
      <c r="B3717" s="7">
        <v>41850</v>
      </c>
      <c r="C3717">
        <v>4</v>
      </c>
      <c r="D3717" t="s">
        <v>15</v>
      </c>
      <c r="E3717">
        <v>0.73718591</v>
      </c>
      <c r="F3717">
        <v>0.70078273999999996</v>
      </c>
      <c r="G3717">
        <v>4</v>
      </c>
      <c r="H3717" s="49">
        <v>430.99599999999998</v>
      </c>
      <c r="I3717" s="49">
        <v>4183.0780000000004</v>
      </c>
      <c r="J3717">
        <v>77.202269999999999</v>
      </c>
      <c r="M3717">
        <v>5.0473799999999999E-2</v>
      </c>
      <c r="N3717" s="49">
        <v>3.6403169999999999E-2</v>
      </c>
      <c r="O3717" s="49">
        <v>-2.8203289999999999E-2</v>
      </c>
      <c r="P3717" s="49">
        <v>9.6520600000000005E-3</v>
      </c>
      <c r="Q3717" s="49">
        <v>3.6403169999999999E-2</v>
      </c>
      <c r="R3717" s="49">
        <v>6.3154279999999993E-2</v>
      </c>
      <c r="S3717" s="49">
        <v>0.10100963</v>
      </c>
      <c r="T3717" s="49" t="s">
        <v>92</v>
      </c>
    </row>
    <row r="3718" spans="1:20" x14ac:dyDescent="0.25">
      <c r="A3718" s="49" t="str">
        <f t="shared" si="58"/>
        <v>41850Stockton4_1Dually Enrolled</v>
      </c>
      <c r="B3718" s="7">
        <v>41850</v>
      </c>
      <c r="C3718">
        <v>1</v>
      </c>
      <c r="D3718" t="s">
        <v>15</v>
      </c>
      <c r="E3718">
        <v>1.0231551999999999</v>
      </c>
      <c r="F3718">
        <v>1.0145124000000001</v>
      </c>
      <c r="G3718">
        <v>4</v>
      </c>
      <c r="H3718" s="49">
        <v>430.99599999999998</v>
      </c>
      <c r="I3718" s="49">
        <v>4183.0780000000004</v>
      </c>
      <c r="J3718">
        <v>80.627189999999999</v>
      </c>
      <c r="M3718">
        <v>7.4977600000000005E-2</v>
      </c>
      <c r="N3718" s="49">
        <v>8.6428000000000008E-3</v>
      </c>
      <c r="O3718" s="49">
        <v>-8.7328530000000001E-2</v>
      </c>
      <c r="P3718" s="49">
        <v>-3.1095330000000001E-2</v>
      </c>
      <c r="Q3718" s="49">
        <v>8.6428000000000008E-3</v>
      </c>
      <c r="R3718" s="49">
        <v>4.8380930000000003E-2</v>
      </c>
      <c r="S3718" s="49">
        <v>0.10461413</v>
      </c>
      <c r="T3718" s="49" t="s">
        <v>92</v>
      </c>
    </row>
    <row r="3719" spans="1:20" x14ac:dyDescent="0.25">
      <c r="A3719" s="49" t="str">
        <f t="shared" si="58"/>
        <v>41850Stockton4_22Dually Enrolled</v>
      </c>
      <c r="B3719" s="7">
        <v>41850</v>
      </c>
      <c r="C3719">
        <v>22</v>
      </c>
      <c r="D3719" t="s">
        <v>15</v>
      </c>
      <c r="E3719">
        <v>2.2336996999999998</v>
      </c>
      <c r="F3719">
        <v>2.1881008</v>
      </c>
      <c r="G3719">
        <v>4</v>
      </c>
      <c r="H3719" s="49">
        <v>430.99599999999998</v>
      </c>
      <c r="I3719" s="49">
        <v>4183.0780000000004</v>
      </c>
      <c r="J3719">
        <v>85.573390000000003</v>
      </c>
      <c r="M3719">
        <v>0.12286759999999999</v>
      </c>
      <c r="N3719" s="49">
        <v>4.5598899999999998E-2</v>
      </c>
      <c r="O3719" s="49">
        <v>-0.11167162999999999</v>
      </c>
      <c r="P3719" s="49">
        <v>-1.9520929999999999E-2</v>
      </c>
      <c r="Q3719" s="49">
        <v>4.5598899999999998E-2</v>
      </c>
      <c r="R3719" s="49">
        <v>0.11071873</v>
      </c>
      <c r="S3719" s="49">
        <v>0.20286942999999999</v>
      </c>
      <c r="T3719" s="49" t="s">
        <v>92</v>
      </c>
    </row>
    <row r="3720" spans="1:20" x14ac:dyDescent="0.25">
      <c r="A3720" s="49" t="str">
        <f t="shared" si="58"/>
        <v>41850Stockton4_2Dually Enrolled</v>
      </c>
      <c r="B3720" s="7">
        <v>41850</v>
      </c>
      <c r="C3720">
        <v>2</v>
      </c>
      <c r="D3720" t="s">
        <v>15</v>
      </c>
      <c r="E3720">
        <v>0.88577099000000004</v>
      </c>
      <c r="F3720">
        <v>0.86157284000000001</v>
      </c>
      <c r="G3720">
        <v>4</v>
      </c>
      <c r="H3720" s="49">
        <v>430.99599999999998</v>
      </c>
      <c r="I3720" s="49">
        <v>4183.0780000000004</v>
      </c>
      <c r="J3720">
        <v>77.572469999999996</v>
      </c>
      <c r="M3720">
        <v>6.5190899999999996E-2</v>
      </c>
      <c r="N3720" s="49">
        <v>2.4198150000000002E-2</v>
      </c>
      <c r="O3720" s="49">
        <v>-5.9246199999999999E-2</v>
      </c>
      <c r="P3720" s="49">
        <v>-1.0353029999999999E-2</v>
      </c>
      <c r="Q3720" s="49">
        <v>2.4198150000000002E-2</v>
      </c>
      <c r="R3720" s="49">
        <v>5.8749330000000002E-2</v>
      </c>
      <c r="S3720" s="49">
        <v>0.1076425</v>
      </c>
      <c r="T3720" s="49" t="s">
        <v>92</v>
      </c>
    </row>
    <row r="3721" spans="1:20" x14ac:dyDescent="0.25">
      <c r="A3721" s="49" t="str">
        <f t="shared" si="58"/>
        <v>41850Stockton4_16Dually Enrolled</v>
      </c>
      <c r="B3721" s="7">
        <v>41850</v>
      </c>
      <c r="C3721">
        <v>16</v>
      </c>
      <c r="D3721" t="s">
        <v>15</v>
      </c>
      <c r="E3721">
        <v>2.4290295999999998</v>
      </c>
      <c r="F3721">
        <v>2.4680662</v>
      </c>
      <c r="G3721">
        <v>4</v>
      </c>
      <c r="H3721" s="49">
        <v>430.99599999999998</v>
      </c>
      <c r="I3721" s="49">
        <v>4183.0780000000004</v>
      </c>
      <c r="J3721">
        <v>97.870720000000006</v>
      </c>
      <c r="M3721">
        <v>0.1417833</v>
      </c>
      <c r="N3721" s="49">
        <v>-3.9036599999999998E-2</v>
      </c>
      <c r="O3721" s="49">
        <v>-0.22051921999999999</v>
      </c>
      <c r="P3721" s="49">
        <v>-0.11418175</v>
      </c>
      <c r="Q3721" s="49">
        <v>-3.9036599999999998E-2</v>
      </c>
      <c r="R3721" s="49">
        <v>3.6108550000000003E-2</v>
      </c>
      <c r="S3721" s="49">
        <v>0.14244602000000001</v>
      </c>
      <c r="T3721" s="49" t="s">
        <v>92</v>
      </c>
    </row>
    <row r="3722" spans="1:20" x14ac:dyDescent="0.25">
      <c r="A3722" s="49" t="str">
        <f t="shared" si="58"/>
        <v>41850Stockton5_3Dually Enrolled</v>
      </c>
      <c r="B3722" s="7">
        <v>41850</v>
      </c>
      <c r="C3722">
        <v>3</v>
      </c>
      <c r="D3722" t="s">
        <v>15</v>
      </c>
      <c r="E3722">
        <v>0.79919779000000002</v>
      </c>
      <c r="F3722">
        <v>0.74863955999999998</v>
      </c>
      <c r="G3722">
        <v>5</v>
      </c>
      <c r="H3722">
        <v>438.04500000000002</v>
      </c>
      <c r="I3722" s="49">
        <v>4183.0780000000004</v>
      </c>
      <c r="J3722">
        <v>77.627840000000006</v>
      </c>
      <c r="M3722">
        <v>5.4909100000000002E-2</v>
      </c>
      <c r="N3722" s="49">
        <v>5.0558230000000003E-2</v>
      </c>
      <c r="O3722" s="49">
        <v>-1.972542E-2</v>
      </c>
      <c r="P3722" s="49">
        <v>2.1456409999999999E-2</v>
      </c>
      <c r="Q3722" s="49">
        <v>5.0558230000000003E-2</v>
      </c>
      <c r="R3722" s="49">
        <v>7.9660049999999996E-2</v>
      </c>
      <c r="S3722" s="49">
        <v>0.12084188</v>
      </c>
      <c r="T3722" s="49" t="s">
        <v>92</v>
      </c>
    </row>
    <row r="3723" spans="1:20" x14ac:dyDescent="0.25">
      <c r="A3723" s="49" t="str">
        <f t="shared" si="58"/>
        <v>41850Stockton5_9Dually Enrolled</v>
      </c>
      <c r="B3723" s="7">
        <v>41850</v>
      </c>
      <c r="C3723">
        <v>9</v>
      </c>
      <c r="D3723" t="s">
        <v>15</v>
      </c>
      <c r="E3723">
        <v>0.92066656999999996</v>
      </c>
      <c r="F3723">
        <v>0.90912629</v>
      </c>
      <c r="G3723">
        <v>5</v>
      </c>
      <c r="H3723" s="49">
        <v>438.04500000000002</v>
      </c>
      <c r="I3723" s="49">
        <v>4183.0780000000004</v>
      </c>
      <c r="J3723">
        <v>76.613479999999996</v>
      </c>
      <c r="M3723">
        <v>6.0942499999999997E-2</v>
      </c>
      <c r="N3723" s="49">
        <v>1.154028E-2</v>
      </c>
      <c r="O3723" s="49">
        <v>-6.6466120000000004E-2</v>
      </c>
      <c r="P3723" s="49">
        <v>-2.075925E-2</v>
      </c>
      <c r="Q3723" s="49">
        <v>1.154028E-2</v>
      </c>
      <c r="R3723" s="49">
        <v>4.3839799999999998E-2</v>
      </c>
      <c r="S3723" s="49">
        <v>8.9546680000000003E-2</v>
      </c>
      <c r="T3723" s="49" t="s">
        <v>92</v>
      </c>
    </row>
    <row r="3724" spans="1:20" x14ac:dyDescent="0.25">
      <c r="A3724" s="49" t="str">
        <f t="shared" si="58"/>
        <v>41850Stockton5_20Dually Enrolled</v>
      </c>
      <c r="B3724" s="7">
        <v>41850</v>
      </c>
      <c r="C3724">
        <v>20</v>
      </c>
      <c r="D3724" t="s">
        <v>15</v>
      </c>
      <c r="E3724">
        <v>2.7492532999999999</v>
      </c>
      <c r="F3724">
        <v>2.7105649000000001</v>
      </c>
      <c r="G3724">
        <v>5</v>
      </c>
      <c r="H3724" s="49">
        <v>438.04500000000002</v>
      </c>
      <c r="I3724" s="49">
        <v>4183.0780000000004</v>
      </c>
      <c r="J3724">
        <v>93.425049999999999</v>
      </c>
      <c r="M3724">
        <v>0.13308149999999999</v>
      </c>
      <c r="N3724" s="49">
        <v>3.8688399999999998E-2</v>
      </c>
      <c r="O3724" s="49">
        <v>-0.13165592000000001</v>
      </c>
      <c r="P3724" s="49">
        <v>-3.1844799999999999E-2</v>
      </c>
      <c r="Q3724" s="49">
        <v>3.8688399999999998E-2</v>
      </c>
      <c r="R3724" s="49">
        <v>0.10922158999999999</v>
      </c>
      <c r="S3724" s="49">
        <v>0.20903272000000001</v>
      </c>
      <c r="T3724" s="49" t="s">
        <v>92</v>
      </c>
    </row>
    <row r="3725" spans="1:20" x14ac:dyDescent="0.25">
      <c r="A3725" s="49" t="str">
        <f t="shared" si="58"/>
        <v>41850Stockton5_12Dually Enrolled</v>
      </c>
      <c r="B3725" s="7">
        <v>41850</v>
      </c>
      <c r="C3725">
        <v>12</v>
      </c>
      <c r="D3725" t="s">
        <v>15</v>
      </c>
      <c r="E3725">
        <v>1.3138633</v>
      </c>
      <c r="F3725">
        <v>1.3621464000000001</v>
      </c>
      <c r="G3725">
        <v>5</v>
      </c>
      <c r="H3725" s="49">
        <v>438.04500000000002</v>
      </c>
      <c r="I3725" s="49">
        <v>4183.0780000000004</v>
      </c>
      <c r="J3725">
        <v>86.707890000000006</v>
      </c>
      <c r="M3725">
        <v>9.5869300000000005E-2</v>
      </c>
      <c r="N3725" s="49">
        <v>-4.8283100000000002E-2</v>
      </c>
      <c r="O3725" s="49">
        <v>-0.1709958</v>
      </c>
      <c r="P3725" s="49">
        <v>-9.9093829999999994E-2</v>
      </c>
      <c r="Q3725" s="49">
        <v>-4.8283100000000002E-2</v>
      </c>
      <c r="R3725" s="49">
        <v>2.5276299999999999E-3</v>
      </c>
      <c r="S3725" s="49">
        <v>7.4429599999999999E-2</v>
      </c>
      <c r="T3725" s="49" t="s">
        <v>92</v>
      </c>
    </row>
    <row r="3726" spans="1:20" x14ac:dyDescent="0.25">
      <c r="A3726" s="49" t="str">
        <f t="shared" si="58"/>
        <v>41850Stockton5_21Dually Enrolled</v>
      </c>
      <c r="B3726" s="7">
        <v>41850</v>
      </c>
      <c r="C3726">
        <v>21</v>
      </c>
      <c r="D3726" t="s">
        <v>15</v>
      </c>
      <c r="E3726">
        <v>2.4376218000000001</v>
      </c>
      <c r="F3726">
        <v>2.4910388000000001</v>
      </c>
      <c r="G3726">
        <v>5</v>
      </c>
      <c r="H3726" s="49">
        <v>438.04500000000002</v>
      </c>
      <c r="I3726" s="49">
        <v>4183.0780000000004</v>
      </c>
      <c r="J3726">
        <v>88.924909999999997</v>
      </c>
      <c r="M3726">
        <v>0.12957569999999999</v>
      </c>
      <c r="N3726" s="49">
        <v>-5.3416999999999999E-2</v>
      </c>
      <c r="O3726" s="49">
        <v>-0.21927389999999999</v>
      </c>
      <c r="P3726" s="49">
        <v>-0.12209212</v>
      </c>
      <c r="Q3726" s="49">
        <v>-5.3416999999999999E-2</v>
      </c>
      <c r="R3726" s="49">
        <v>1.525812E-2</v>
      </c>
      <c r="S3726" s="49">
        <v>0.1124399</v>
      </c>
      <c r="T3726" s="49" t="s">
        <v>92</v>
      </c>
    </row>
    <row r="3727" spans="1:20" x14ac:dyDescent="0.25">
      <c r="A3727" s="49" t="str">
        <f t="shared" si="58"/>
        <v>41850Stockton5_4Dually Enrolled</v>
      </c>
      <c r="B3727" s="7">
        <v>41850</v>
      </c>
      <c r="C3727">
        <v>4</v>
      </c>
      <c r="D3727" t="s">
        <v>15</v>
      </c>
      <c r="E3727">
        <v>0.73718591</v>
      </c>
      <c r="F3727">
        <v>0.71283342000000005</v>
      </c>
      <c r="G3727">
        <v>5</v>
      </c>
      <c r="H3727" s="49">
        <v>438.04500000000002</v>
      </c>
      <c r="I3727" s="49">
        <v>4183.0780000000004</v>
      </c>
      <c r="J3727">
        <v>77.202269999999999</v>
      </c>
      <c r="M3727">
        <v>5.0865E-2</v>
      </c>
      <c r="N3727" s="49">
        <v>2.4352490000000001E-2</v>
      </c>
      <c r="O3727" s="49">
        <v>-4.075471E-2</v>
      </c>
      <c r="P3727" s="49">
        <v>-2.60596E-3</v>
      </c>
      <c r="Q3727" s="49">
        <v>2.4352490000000001E-2</v>
      </c>
      <c r="R3727" s="49">
        <v>5.1310939999999999E-2</v>
      </c>
      <c r="S3727" s="49">
        <v>8.9459689999999994E-2</v>
      </c>
      <c r="T3727" s="49" t="s">
        <v>92</v>
      </c>
    </row>
    <row r="3728" spans="1:20" x14ac:dyDescent="0.25">
      <c r="A3728" s="49" t="str">
        <f t="shared" si="58"/>
        <v>41850Stockton5_6Dually Enrolled</v>
      </c>
      <c r="B3728" s="7">
        <v>41850</v>
      </c>
      <c r="C3728">
        <v>6</v>
      </c>
      <c r="D3728" t="s">
        <v>15</v>
      </c>
      <c r="E3728">
        <v>0.70077043999999999</v>
      </c>
      <c r="F3728">
        <v>0.74929016999999998</v>
      </c>
      <c r="G3728">
        <v>5</v>
      </c>
      <c r="H3728" s="49">
        <v>438.04500000000002</v>
      </c>
      <c r="I3728" s="49">
        <v>4183.0780000000004</v>
      </c>
      <c r="J3728">
        <v>72.850750000000005</v>
      </c>
      <c r="M3728">
        <v>4.8713100000000002E-2</v>
      </c>
      <c r="N3728" s="49">
        <v>-4.8519729999999997E-2</v>
      </c>
      <c r="O3728" s="49">
        <v>-0.1108725</v>
      </c>
      <c r="P3728" s="49">
        <v>-7.4337669999999995E-2</v>
      </c>
      <c r="Q3728" s="49">
        <v>-4.8519729999999997E-2</v>
      </c>
      <c r="R3728" s="49">
        <v>-2.2701789999999999E-2</v>
      </c>
      <c r="S3728" s="49">
        <v>1.383304E-2</v>
      </c>
      <c r="T3728" s="49" t="s">
        <v>92</v>
      </c>
    </row>
    <row r="3729" spans="1:20" x14ac:dyDescent="0.25">
      <c r="A3729" s="49" t="str">
        <f t="shared" si="58"/>
        <v>41850Stockton5_8Dually Enrolled</v>
      </c>
      <c r="B3729" s="7">
        <v>41850</v>
      </c>
      <c r="C3729">
        <v>8</v>
      </c>
      <c r="D3729" t="s">
        <v>15</v>
      </c>
      <c r="E3729">
        <v>0.87318618999999997</v>
      </c>
      <c r="F3729">
        <v>0.83043071000000002</v>
      </c>
      <c r="G3729">
        <v>5</v>
      </c>
      <c r="H3729" s="49">
        <v>438.04500000000002</v>
      </c>
      <c r="I3729" s="49">
        <v>4183.0780000000004</v>
      </c>
      <c r="J3729">
        <v>73.870459999999994</v>
      </c>
      <c r="M3729">
        <v>5.5874800000000002E-2</v>
      </c>
      <c r="N3729" s="49">
        <v>4.2755479999999998E-2</v>
      </c>
      <c r="O3729" s="49">
        <v>-2.876426E-2</v>
      </c>
      <c r="P3729" s="49">
        <v>1.314184E-2</v>
      </c>
      <c r="Q3729" s="49">
        <v>4.2755479999999998E-2</v>
      </c>
      <c r="R3729" s="49">
        <v>7.2369119999999995E-2</v>
      </c>
      <c r="S3729" s="49">
        <v>0.11427522</v>
      </c>
      <c r="T3729" s="49" t="s">
        <v>92</v>
      </c>
    </row>
    <row r="3730" spans="1:20" x14ac:dyDescent="0.25">
      <c r="A3730" s="49" t="str">
        <f t="shared" si="58"/>
        <v>41850Stockton5_18Dually Enrolled</v>
      </c>
      <c r="B3730" s="7">
        <v>41850</v>
      </c>
      <c r="C3730">
        <v>18</v>
      </c>
      <c r="D3730" t="s">
        <v>15</v>
      </c>
      <c r="E3730">
        <v>2.8905268</v>
      </c>
      <c r="F3730">
        <v>2.6904311999999999</v>
      </c>
      <c r="G3730">
        <v>5</v>
      </c>
      <c r="H3730" s="49">
        <v>438.04500000000002</v>
      </c>
      <c r="I3730" s="49">
        <v>4183.0780000000004</v>
      </c>
      <c r="J3730">
        <v>97.796549999999996</v>
      </c>
      <c r="M3730">
        <v>0.1452534</v>
      </c>
      <c r="N3730" s="49">
        <v>0.20009560000000001</v>
      </c>
      <c r="O3730" s="49">
        <v>1.417125E-2</v>
      </c>
      <c r="P3730" s="49">
        <v>0.12311130000000001</v>
      </c>
      <c r="Q3730" s="49">
        <v>0.20009560000000001</v>
      </c>
      <c r="R3730" s="49">
        <v>0.27707989999999999</v>
      </c>
      <c r="S3730" s="49">
        <v>0.38601995</v>
      </c>
      <c r="T3730" s="49" t="s">
        <v>92</v>
      </c>
    </row>
    <row r="3731" spans="1:20" x14ac:dyDescent="0.25">
      <c r="A3731" s="49" t="str">
        <f t="shared" si="58"/>
        <v>41850Stockton5_7Dually Enrolled</v>
      </c>
      <c r="B3731" s="7">
        <v>41850</v>
      </c>
      <c r="C3731">
        <v>7</v>
      </c>
      <c r="D3731" t="s">
        <v>15</v>
      </c>
      <c r="E3731">
        <v>0.75240110000000004</v>
      </c>
      <c r="F3731">
        <v>0.77356437</v>
      </c>
      <c r="G3731">
        <v>5</v>
      </c>
      <c r="H3731" s="49">
        <v>438.04500000000002</v>
      </c>
      <c r="I3731" s="49">
        <v>4183.0780000000004</v>
      </c>
      <c r="J3731">
        <v>71.499080000000006</v>
      </c>
      <c r="M3731">
        <v>5.1130000000000002E-2</v>
      </c>
      <c r="N3731" s="49">
        <v>-2.1163270000000001E-2</v>
      </c>
      <c r="O3731" s="49">
        <v>-8.660967E-2</v>
      </c>
      <c r="P3731" s="49">
        <v>-4.826217E-2</v>
      </c>
      <c r="Q3731" s="49">
        <v>-2.1163270000000001E-2</v>
      </c>
      <c r="R3731" s="49">
        <v>5.9356299999999999E-3</v>
      </c>
      <c r="S3731" s="49">
        <v>4.4283129999999997E-2</v>
      </c>
      <c r="T3731" s="49" t="s">
        <v>92</v>
      </c>
    </row>
    <row r="3732" spans="1:20" x14ac:dyDescent="0.25">
      <c r="A3732" s="49" t="str">
        <f t="shared" si="58"/>
        <v>41850Stockton5_15Dually Enrolled</v>
      </c>
      <c r="B3732" s="7">
        <v>41850</v>
      </c>
      <c r="C3732">
        <v>15</v>
      </c>
      <c r="D3732" t="s">
        <v>15</v>
      </c>
      <c r="E3732">
        <v>2.2312281999999999</v>
      </c>
      <c r="F3732">
        <v>1.7250705</v>
      </c>
      <c r="G3732">
        <v>5</v>
      </c>
      <c r="H3732" s="49">
        <v>438.04500000000002</v>
      </c>
      <c r="I3732" s="49">
        <v>4183.0780000000004</v>
      </c>
      <c r="J3732">
        <v>95.593630000000005</v>
      </c>
      <c r="M3732">
        <v>0.11994390000000001</v>
      </c>
      <c r="N3732" s="49">
        <v>0.50615770000000004</v>
      </c>
      <c r="O3732" s="49">
        <v>0.35262950999999998</v>
      </c>
      <c r="P3732" s="49">
        <v>0.44258743</v>
      </c>
      <c r="Q3732" s="49">
        <v>0.50615770000000004</v>
      </c>
      <c r="R3732" s="49">
        <v>0.56972796999999997</v>
      </c>
      <c r="S3732" s="49">
        <v>0.65968589</v>
      </c>
      <c r="T3732" s="49" t="s">
        <v>92</v>
      </c>
    </row>
    <row r="3733" spans="1:20" x14ac:dyDescent="0.25">
      <c r="A3733" s="49" t="str">
        <f t="shared" si="58"/>
        <v>41850Stockton5_11Dually Enrolled</v>
      </c>
      <c r="B3733" s="7">
        <v>41850</v>
      </c>
      <c r="C3733">
        <v>11</v>
      </c>
      <c r="D3733" t="s">
        <v>15</v>
      </c>
      <c r="E3733">
        <v>1.1429309000000001</v>
      </c>
      <c r="F3733">
        <v>1.2114522999999999</v>
      </c>
      <c r="G3733">
        <v>5</v>
      </c>
      <c r="H3733" s="49">
        <v>438.04500000000002</v>
      </c>
      <c r="I3733" s="49">
        <v>4183.0780000000004</v>
      </c>
      <c r="J3733">
        <v>83.985119999999995</v>
      </c>
      <c r="M3733">
        <v>8.3743399999999996E-2</v>
      </c>
      <c r="N3733" s="49">
        <v>-6.8521399999999996E-2</v>
      </c>
      <c r="O3733" s="49">
        <v>-0.17571295000000001</v>
      </c>
      <c r="P3733" s="49">
        <v>-0.1129054</v>
      </c>
      <c r="Q3733" s="49">
        <v>-6.8521399999999996E-2</v>
      </c>
      <c r="R3733" s="49">
        <v>-2.41374E-2</v>
      </c>
      <c r="S3733" s="49">
        <v>3.867015E-2</v>
      </c>
      <c r="T3733" s="49" t="s">
        <v>92</v>
      </c>
    </row>
    <row r="3734" spans="1:20" x14ac:dyDescent="0.25">
      <c r="A3734" s="49" t="str">
        <f t="shared" si="58"/>
        <v>41850Stockton5_16Dually Enrolled</v>
      </c>
      <c r="B3734" s="7">
        <v>41850</v>
      </c>
      <c r="C3734">
        <v>16</v>
      </c>
      <c r="D3734" t="s">
        <v>15</v>
      </c>
      <c r="E3734">
        <v>2.4290295999999998</v>
      </c>
      <c r="F3734">
        <v>2.4637612</v>
      </c>
      <c r="G3734">
        <v>5</v>
      </c>
      <c r="H3734" s="49">
        <v>438.04500000000002</v>
      </c>
      <c r="I3734" s="49">
        <v>4183.0780000000004</v>
      </c>
      <c r="J3734">
        <v>97.870720000000006</v>
      </c>
      <c r="M3734">
        <v>0.1392747</v>
      </c>
      <c r="N3734" s="49">
        <v>-3.4731600000000001E-2</v>
      </c>
      <c r="O3734" s="49">
        <v>-0.21300321999999999</v>
      </c>
      <c r="P3734" s="49">
        <v>-0.10854719</v>
      </c>
      <c r="Q3734" s="49">
        <v>-3.4731600000000001E-2</v>
      </c>
      <c r="R3734" s="49">
        <v>3.9083989999999999E-2</v>
      </c>
      <c r="S3734" s="49">
        <v>0.14354001999999999</v>
      </c>
      <c r="T3734" s="49" t="s">
        <v>92</v>
      </c>
    </row>
    <row r="3735" spans="1:20" x14ac:dyDescent="0.25">
      <c r="A3735" s="49" t="str">
        <f t="shared" si="58"/>
        <v>41850Stockton5_22Dually Enrolled</v>
      </c>
      <c r="B3735" s="7">
        <v>41850</v>
      </c>
      <c r="C3735">
        <v>22</v>
      </c>
      <c r="D3735" t="s">
        <v>15</v>
      </c>
      <c r="E3735">
        <v>2.2336996999999998</v>
      </c>
      <c r="F3735">
        <v>2.1553081000000001</v>
      </c>
      <c r="G3735">
        <v>5</v>
      </c>
      <c r="H3735" s="49">
        <v>438.04500000000002</v>
      </c>
      <c r="I3735" s="49">
        <v>4183.0780000000004</v>
      </c>
      <c r="J3735">
        <v>85.573390000000003</v>
      </c>
      <c r="M3735">
        <v>0.1219256</v>
      </c>
      <c r="N3735" s="49">
        <v>7.8391600000000006E-2</v>
      </c>
      <c r="O3735" s="49">
        <v>-7.767317E-2</v>
      </c>
      <c r="P3735" s="49">
        <v>1.377103E-2</v>
      </c>
      <c r="Q3735" s="49">
        <v>7.8391600000000006E-2</v>
      </c>
      <c r="R3735" s="49">
        <v>0.14301216999999999</v>
      </c>
      <c r="S3735" s="49">
        <v>0.23445637</v>
      </c>
      <c r="T3735" s="49" t="s">
        <v>92</v>
      </c>
    </row>
    <row r="3736" spans="1:20" x14ac:dyDescent="0.25">
      <c r="A3736" s="49" t="str">
        <f t="shared" si="58"/>
        <v>41850Stockton5_17Dually Enrolled</v>
      </c>
      <c r="B3736" s="7">
        <v>41850</v>
      </c>
      <c r="C3736">
        <v>17</v>
      </c>
      <c r="D3736" t="s">
        <v>15</v>
      </c>
      <c r="E3736">
        <v>2.6457309000000002</v>
      </c>
      <c r="F3736">
        <v>2.6304292</v>
      </c>
      <c r="G3736">
        <v>5</v>
      </c>
      <c r="H3736" s="49">
        <v>438.04500000000002</v>
      </c>
      <c r="I3736" s="49">
        <v>4183.0780000000004</v>
      </c>
      <c r="J3736">
        <v>99.147949999999994</v>
      </c>
      <c r="M3736">
        <v>0.14641290000000001</v>
      </c>
      <c r="N3736" s="49">
        <v>1.53017E-2</v>
      </c>
      <c r="O3736" s="49">
        <v>-0.17210681</v>
      </c>
      <c r="P3736" s="49">
        <v>-6.2297140000000001E-2</v>
      </c>
      <c r="Q3736" s="49">
        <v>1.53017E-2</v>
      </c>
      <c r="R3736" s="49">
        <v>9.2900540000000004E-2</v>
      </c>
      <c r="S3736" s="49">
        <v>0.20271021</v>
      </c>
      <c r="T3736" s="49" t="s">
        <v>92</v>
      </c>
    </row>
    <row r="3737" spans="1:20" x14ac:dyDescent="0.25">
      <c r="A3737" s="49" t="str">
        <f t="shared" si="58"/>
        <v>41850Stockton5_24Dually Enrolled</v>
      </c>
      <c r="B3737" s="7">
        <v>41850</v>
      </c>
      <c r="C3737">
        <v>24</v>
      </c>
      <c r="D3737" t="s">
        <v>15</v>
      </c>
      <c r="E3737">
        <v>1.3629978</v>
      </c>
      <c r="F3737">
        <v>1.3531580000000001</v>
      </c>
      <c r="G3737">
        <v>5</v>
      </c>
      <c r="H3737" s="49">
        <v>438.04500000000002</v>
      </c>
      <c r="I3737" s="49">
        <v>4183.0780000000004</v>
      </c>
      <c r="J3737">
        <v>79.647300000000001</v>
      </c>
      <c r="M3737">
        <v>8.9937299999999998E-2</v>
      </c>
      <c r="N3737" s="49">
        <v>9.8397999999999992E-3</v>
      </c>
      <c r="O3737" s="49">
        <v>-0.10527994</v>
      </c>
      <c r="P3737" s="49">
        <v>-3.7826970000000001E-2</v>
      </c>
      <c r="Q3737" s="49">
        <v>9.8397999999999992E-3</v>
      </c>
      <c r="R3737" s="49">
        <v>5.750657E-2</v>
      </c>
      <c r="S3737" s="49">
        <v>0.12495953999999999</v>
      </c>
      <c r="T3737" s="49" t="s">
        <v>92</v>
      </c>
    </row>
    <row r="3738" spans="1:20" x14ac:dyDescent="0.25">
      <c r="A3738" s="49" t="str">
        <f t="shared" si="58"/>
        <v>41850Stockton5_14Dually Enrolled</v>
      </c>
      <c r="B3738" s="7">
        <v>41850</v>
      </c>
      <c r="C3738">
        <v>14</v>
      </c>
      <c r="D3738" t="s">
        <v>15</v>
      </c>
      <c r="E3738">
        <v>1.9532388999999999</v>
      </c>
      <c r="F3738">
        <v>1.7584818</v>
      </c>
      <c r="G3738">
        <v>5</v>
      </c>
      <c r="H3738" s="49">
        <v>438.04500000000002</v>
      </c>
      <c r="I3738" s="49">
        <v>4183.0780000000004</v>
      </c>
      <c r="J3738">
        <v>94.390699999999995</v>
      </c>
      <c r="M3738">
        <v>0.1205557</v>
      </c>
      <c r="N3738" s="49">
        <v>0.19475709999999999</v>
      </c>
      <c r="O3738" s="49">
        <v>4.0445799999999997E-2</v>
      </c>
      <c r="P3738" s="49">
        <v>0.13086258000000001</v>
      </c>
      <c r="Q3738" s="49">
        <v>0.19475709999999999</v>
      </c>
      <c r="R3738" s="49">
        <v>0.25865162000000003</v>
      </c>
      <c r="S3738" s="49">
        <v>0.3490684</v>
      </c>
      <c r="T3738" s="49" t="s">
        <v>92</v>
      </c>
    </row>
    <row r="3739" spans="1:20" x14ac:dyDescent="0.25">
      <c r="A3739" s="49" t="str">
        <f t="shared" si="58"/>
        <v>41850Stockton5_19Dually Enrolled</v>
      </c>
      <c r="B3739" s="7">
        <v>41850</v>
      </c>
      <c r="C3739">
        <v>19</v>
      </c>
      <c r="D3739" t="s">
        <v>15</v>
      </c>
      <c r="E3739">
        <v>2.9708215</v>
      </c>
      <c r="F3739">
        <v>2.7004641</v>
      </c>
      <c r="G3739">
        <v>5</v>
      </c>
      <c r="H3739" s="49">
        <v>438.04500000000002</v>
      </c>
      <c r="I3739" s="49">
        <v>4183.0780000000004</v>
      </c>
      <c r="J3739">
        <v>96.925049999999999</v>
      </c>
      <c r="M3739">
        <v>0.1414638</v>
      </c>
      <c r="N3739" s="49">
        <v>0.27035740000000003</v>
      </c>
      <c r="O3739" s="49">
        <v>8.928374E-2</v>
      </c>
      <c r="P3739" s="49">
        <v>0.19538158999999999</v>
      </c>
      <c r="Q3739" s="49">
        <v>0.27035740000000003</v>
      </c>
      <c r="R3739" s="49">
        <v>0.34533321</v>
      </c>
      <c r="S3739" s="49">
        <v>0.45143106</v>
      </c>
      <c r="T3739" s="49" t="s">
        <v>92</v>
      </c>
    </row>
    <row r="3740" spans="1:20" x14ac:dyDescent="0.25">
      <c r="A3740" s="49" t="str">
        <f t="shared" si="58"/>
        <v>41850Stockton5_5Dually Enrolled</v>
      </c>
      <c r="B3740" s="7">
        <v>41850</v>
      </c>
      <c r="C3740">
        <v>5</v>
      </c>
      <c r="D3740" t="s">
        <v>15</v>
      </c>
      <c r="E3740">
        <v>0.68406243</v>
      </c>
      <c r="F3740">
        <v>0.68627026999999996</v>
      </c>
      <c r="G3740">
        <v>5</v>
      </c>
      <c r="H3740" s="49">
        <v>438.04500000000002</v>
      </c>
      <c r="I3740" s="49">
        <v>4183.0780000000004</v>
      </c>
      <c r="J3740">
        <v>74.276960000000003</v>
      </c>
      <c r="M3740">
        <v>4.4732899999999999E-2</v>
      </c>
      <c r="N3740" s="49">
        <v>-2.20784E-3</v>
      </c>
      <c r="O3740" s="49">
        <v>-5.9465949999999997E-2</v>
      </c>
      <c r="P3740" s="49">
        <v>-2.591628E-2</v>
      </c>
      <c r="Q3740" s="49">
        <v>-2.20784E-3</v>
      </c>
      <c r="R3740" s="49">
        <v>2.1500600000000002E-2</v>
      </c>
      <c r="S3740" s="49">
        <v>5.5050269999999998E-2</v>
      </c>
      <c r="T3740" s="49" t="s">
        <v>92</v>
      </c>
    </row>
    <row r="3741" spans="1:20" x14ac:dyDescent="0.25">
      <c r="A3741" s="49" t="str">
        <f t="shared" si="58"/>
        <v>41850Stockton5_13Dually Enrolled</v>
      </c>
      <c r="B3741" s="7">
        <v>41850</v>
      </c>
      <c r="C3741">
        <v>13</v>
      </c>
      <c r="D3741" t="s">
        <v>15</v>
      </c>
      <c r="E3741">
        <v>1.7142740000000001</v>
      </c>
      <c r="F3741">
        <v>1.6209791</v>
      </c>
      <c r="G3741">
        <v>5</v>
      </c>
      <c r="H3741" s="49">
        <v>438.04500000000002</v>
      </c>
      <c r="I3741" s="49">
        <v>4183.0780000000004</v>
      </c>
      <c r="J3741">
        <v>90.984859999999998</v>
      </c>
      <c r="M3741">
        <v>0.11517620000000001</v>
      </c>
      <c r="N3741" s="49">
        <v>9.32949E-2</v>
      </c>
      <c r="O3741" s="49">
        <v>-5.4130640000000001E-2</v>
      </c>
      <c r="P3741" s="49">
        <v>3.2251509999999997E-2</v>
      </c>
      <c r="Q3741" s="49">
        <v>9.32949E-2</v>
      </c>
      <c r="R3741" s="49">
        <v>0.15433828999999999</v>
      </c>
      <c r="S3741" s="49">
        <v>0.24072044000000001</v>
      </c>
      <c r="T3741" s="49" t="s">
        <v>92</v>
      </c>
    </row>
    <row r="3742" spans="1:20" x14ac:dyDescent="0.25">
      <c r="A3742" s="49" t="str">
        <f t="shared" si="58"/>
        <v>41850Stockton5_10Dually Enrolled</v>
      </c>
      <c r="B3742" s="7">
        <v>41850</v>
      </c>
      <c r="C3742">
        <v>10</v>
      </c>
      <c r="D3742" t="s">
        <v>15</v>
      </c>
      <c r="E3742">
        <v>0.98571657000000001</v>
      </c>
      <c r="F3742">
        <v>1.077188</v>
      </c>
      <c r="G3742">
        <v>5</v>
      </c>
      <c r="H3742" s="49">
        <v>438.04500000000002</v>
      </c>
      <c r="I3742" s="49">
        <v>4183.0780000000004</v>
      </c>
      <c r="J3742">
        <v>80.187899999999999</v>
      </c>
      <c r="M3742">
        <v>7.1316699999999997E-2</v>
      </c>
      <c r="N3742" s="49">
        <v>-9.1471430000000006E-2</v>
      </c>
      <c r="O3742" s="49">
        <v>-0.18275680999999999</v>
      </c>
      <c r="P3742" s="49">
        <v>-0.12926927999999999</v>
      </c>
      <c r="Q3742" s="49">
        <v>-9.1471430000000006E-2</v>
      </c>
      <c r="R3742" s="49">
        <v>-5.3673579999999999E-2</v>
      </c>
      <c r="S3742" s="49">
        <v>-1.8605E-4</v>
      </c>
      <c r="T3742" s="49" t="s">
        <v>92</v>
      </c>
    </row>
    <row r="3743" spans="1:20" x14ac:dyDescent="0.25">
      <c r="A3743" s="49" t="str">
        <f t="shared" si="58"/>
        <v>41850Stockton5_23Dually Enrolled</v>
      </c>
      <c r="B3743" s="7">
        <v>41850</v>
      </c>
      <c r="C3743">
        <v>23</v>
      </c>
      <c r="D3743" t="s">
        <v>15</v>
      </c>
      <c r="E3743">
        <v>1.7249361999999999</v>
      </c>
      <c r="F3743">
        <v>1.6884904000000001</v>
      </c>
      <c r="G3743">
        <v>5</v>
      </c>
      <c r="H3743" s="49">
        <v>438.04500000000002</v>
      </c>
      <c r="I3743" s="49">
        <v>4183.0780000000004</v>
      </c>
      <c r="J3743">
        <v>82.850489999999994</v>
      </c>
      <c r="M3743">
        <v>0.1054886</v>
      </c>
      <c r="N3743" s="49">
        <v>3.64458E-2</v>
      </c>
      <c r="O3743" s="49">
        <v>-9.8579609999999998E-2</v>
      </c>
      <c r="P3743" s="49">
        <v>-1.946316E-2</v>
      </c>
      <c r="Q3743" s="49">
        <v>3.64458E-2</v>
      </c>
      <c r="R3743" s="49">
        <v>9.2354759999999994E-2</v>
      </c>
      <c r="S3743" s="49">
        <v>0.17147121000000001</v>
      </c>
      <c r="T3743" s="49" t="s">
        <v>92</v>
      </c>
    </row>
    <row r="3744" spans="1:20" x14ac:dyDescent="0.25">
      <c r="A3744" s="49" t="str">
        <f t="shared" si="58"/>
        <v>41850Stockton5_2Dually Enrolled</v>
      </c>
      <c r="B3744" s="7">
        <v>41850</v>
      </c>
      <c r="C3744">
        <v>2</v>
      </c>
      <c r="D3744" t="s">
        <v>15</v>
      </c>
      <c r="E3744">
        <v>0.88577099000000004</v>
      </c>
      <c r="F3744">
        <v>0.85641449999999997</v>
      </c>
      <c r="G3744">
        <v>5</v>
      </c>
      <c r="H3744" s="49">
        <v>438.04500000000002</v>
      </c>
      <c r="I3744" s="49">
        <v>4183.0780000000004</v>
      </c>
      <c r="J3744">
        <v>77.572469999999996</v>
      </c>
      <c r="M3744">
        <v>6.2389E-2</v>
      </c>
      <c r="N3744" s="49">
        <v>2.9356489999999999E-2</v>
      </c>
      <c r="O3744" s="49">
        <v>-5.050143E-2</v>
      </c>
      <c r="P3744" s="49">
        <v>-3.7096799999999999E-3</v>
      </c>
      <c r="Q3744" s="49">
        <v>2.9356489999999999E-2</v>
      </c>
      <c r="R3744" s="49">
        <v>6.2422659999999998E-2</v>
      </c>
      <c r="S3744" s="49">
        <v>0.10921441</v>
      </c>
      <c r="T3744" s="49" t="s">
        <v>92</v>
      </c>
    </row>
    <row r="3745" spans="1:20" x14ac:dyDescent="0.25">
      <c r="A3745" s="49" t="str">
        <f t="shared" si="58"/>
        <v>41850Stockton5_1Dually Enrolled</v>
      </c>
      <c r="B3745" s="7">
        <v>41850</v>
      </c>
      <c r="C3745">
        <v>1</v>
      </c>
      <c r="D3745" t="s">
        <v>15</v>
      </c>
      <c r="E3745">
        <v>1.0231551999999999</v>
      </c>
      <c r="F3745">
        <v>0.98808034</v>
      </c>
      <c r="G3745">
        <v>5</v>
      </c>
      <c r="H3745" s="49">
        <v>438.04500000000002</v>
      </c>
      <c r="I3745" s="49">
        <v>4183.0780000000004</v>
      </c>
      <c r="J3745">
        <v>80.627189999999999</v>
      </c>
      <c r="M3745">
        <v>7.06812E-2</v>
      </c>
      <c r="N3745" s="49">
        <v>3.5074859999999999E-2</v>
      </c>
      <c r="O3745" s="49">
        <v>-5.5397080000000001E-2</v>
      </c>
      <c r="P3745" s="49">
        <v>-2.3861799999999999E-3</v>
      </c>
      <c r="Q3745" s="49">
        <v>3.5074859999999999E-2</v>
      </c>
      <c r="R3745" s="49">
        <v>7.25359E-2</v>
      </c>
      <c r="S3745" s="49">
        <v>0.12554679999999999</v>
      </c>
      <c r="T3745" s="49" t="s">
        <v>92</v>
      </c>
    </row>
    <row r="3746" spans="1:20" x14ac:dyDescent="0.25">
      <c r="A3746" s="49" t="str">
        <f t="shared" si="58"/>
        <v>41850Stockton6+7_20Dually Enrolled</v>
      </c>
      <c r="B3746" s="7">
        <v>41850</v>
      </c>
      <c r="C3746">
        <v>20</v>
      </c>
      <c r="D3746" t="s">
        <v>15</v>
      </c>
      <c r="E3746">
        <v>2.7492532999999999</v>
      </c>
      <c r="F3746">
        <v>2.8793012999999998</v>
      </c>
      <c r="G3746" t="s">
        <v>69</v>
      </c>
      <c r="H3746">
        <v>822.71900000000005</v>
      </c>
      <c r="I3746" s="49">
        <v>4183.0780000000004</v>
      </c>
      <c r="J3746">
        <v>93.425049999999999</v>
      </c>
      <c r="M3746">
        <v>0.1200368</v>
      </c>
      <c r="N3746" s="49">
        <v>-0.130048</v>
      </c>
      <c r="O3746" s="49">
        <v>-0.28369509999999998</v>
      </c>
      <c r="P3746" s="49">
        <v>-0.19366749999999999</v>
      </c>
      <c r="Q3746" s="49">
        <v>-0.130048</v>
      </c>
      <c r="R3746" s="49">
        <v>-6.6428500000000001E-2</v>
      </c>
      <c r="S3746" s="49">
        <v>2.3599100000000001E-2</v>
      </c>
      <c r="T3746" s="49" t="s">
        <v>92</v>
      </c>
    </row>
    <row r="3747" spans="1:20" x14ac:dyDescent="0.25">
      <c r="A3747" s="49" t="str">
        <f t="shared" si="58"/>
        <v>41850Stockton6+7_7Dually Enrolled</v>
      </c>
      <c r="B3747" s="7">
        <v>41850</v>
      </c>
      <c r="C3747">
        <v>7</v>
      </c>
      <c r="D3747" t="s">
        <v>15</v>
      </c>
      <c r="E3747">
        <v>0.75240110000000004</v>
      </c>
      <c r="F3747">
        <v>0.76670950000000004</v>
      </c>
      <c r="G3747" t="s">
        <v>69</v>
      </c>
      <c r="H3747" s="49">
        <v>822.71900000000005</v>
      </c>
      <c r="I3747" s="49">
        <v>4183.0780000000004</v>
      </c>
      <c r="J3747">
        <v>71.499080000000006</v>
      </c>
      <c r="M3747">
        <v>4.6788299999999998E-2</v>
      </c>
      <c r="N3747" s="49">
        <v>-1.4308400000000001E-2</v>
      </c>
      <c r="O3747" s="49">
        <v>-7.419742E-2</v>
      </c>
      <c r="P3747" s="49">
        <v>-3.9106200000000001E-2</v>
      </c>
      <c r="Q3747" s="49">
        <v>-1.4308400000000001E-2</v>
      </c>
      <c r="R3747" s="49">
        <v>1.0489399999999999E-2</v>
      </c>
      <c r="S3747" s="49">
        <v>4.5580620000000002E-2</v>
      </c>
      <c r="T3747" s="49" t="s">
        <v>92</v>
      </c>
    </row>
    <row r="3748" spans="1:20" x14ac:dyDescent="0.25">
      <c r="A3748" s="49" t="str">
        <f t="shared" si="58"/>
        <v>41850Stockton6+7_13Dually Enrolled</v>
      </c>
      <c r="B3748" s="7">
        <v>41850</v>
      </c>
      <c r="C3748">
        <v>13</v>
      </c>
      <c r="D3748" t="s">
        <v>15</v>
      </c>
      <c r="E3748">
        <v>1.7142740000000001</v>
      </c>
      <c r="F3748">
        <v>1.6575894</v>
      </c>
      <c r="G3748" t="s">
        <v>69</v>
      </c>
      <c r="H3748" s="49">
        <v>822.71900000000005</v>
      </c>
      <c r="I3748" s="49">
        <v>4183.0780000000004</v>
      </c>
      <c r="J3748">
        <v>90.984859999999998</v>
      </c>
      <c r="M3748">
        <v>0.105091</v>
      </c>
      <c r="N3748" s="49">
        <v>5.6684600000000002E-2</v>
      </c>
      <c r="O3748" s="49">
        <v>-7.7831880000000006E-2</v>
      </c>
      <c r="P3748" s="49">
        <v>9.8637000000000009E-4</v>
      </c>
      <c r="Q3748" s="49">
        <v>5.6684600000000002E-2</v>
      </c>
      <c r="R3748" s="49">
        <v>0.11238283</v>
      </c>
      <c r="S3748" s="49">
        <v>0.19120108</v>
      </c>
      <c r="T3748" s="49" t="s">
        <v>92</v>
      </c>
    </row>
    <row r="3749" spans="1:20" x14ac:dyDescent="0.25">
      <c r="A3749" s="49" t="str">
        <f t="shared" si="58"/>
        <v>41850Stockton6+7_6Dually Enrolled</v>
      </c>
      <c r="B3749" s="7">
        <v>41850</v>
      </c>
      <c r="C3749">
        <v>6</v>
      </c>
      <c r="D3749" t="s">
        <v>15</v>
      </c>
      <c r="E3749">
        <v>0.70077043999999999</v>
      </c>
      <c r="F3749">
        <v>0.68954190000000004</v>
      </c>
      <c r="G3749" t="s">
        <v>69</v>
      </c>
      <c r="H3749" s="49">
        <v>822.71900000000005</v>
      </c>
      <c r="I3749" s="49">
        <v>4183.0780000000004</v>
      </c>
      <c r="J3749">
        <v>72.850750000000005</v>
      </c>
      <c r="M3749">
        <v>4.0402599999999997E-2</v>
      </c>
      <c r="N3749" s="49">
        <v>1.122854E-2</v>
      </c>
      <c r="O3749" s="49">
        <v>-4.0486790000000002E-2</v>
      </c>
      <c r="P3749" s="49">
        <v>-1.0184840000000001E-2</v>
      </c>
      <c r="Q3749" s="49">
        <v>1.122854E-2</v>
      </c>
      <c r="R3749" s="49">
        <v>3.2641919999999998E-2</v>
      </c>
      <c r="S3749" s="49">
        <v>6.2943869999999999E-2</v>
      </c>
      <c r="T3749" s="49" t="s">
        <v>92</v>
      </c>
    </row>
    <row r="3750" spans="1:20" x14ac:dyDescent="0.25">
      <c r="A3750" s="49" t="str">
        <f t="shared" si="58"/>
        <v>41850Stockton6+7_2Dually Enrolled</v>
      </c>
      <c r="B3750" s="7">
        <v>41850</v>
      </c>
      <c r="C3750">
        <v>2</v>
      </c>
      <c r="D3750" t="s">
        <v>15</v>
      </c>
      <c r="E3750">
        <v>0.88577099000000004</v>
      </c>
      <c r="F3750">
        <v>0.86829838999999998</v>
      </c>
      <c r="G3750" t="s">
        <v>69</v>
      </c>
      <c r="H3750" s="49">
        <v>822.71900000000005</v>
      </c>
      <c r="I3750" s="49">
        <v>4183.0780000000004</v>
      </c>
      <c r="J3750">
        <v>77.572469999999996</v>
      </c>
      <c r="M3750">
        <v>5.7907100000000003E-2</v>
      </c>
      <c r="N3750" s="49">
        <v>1.7472600000000001E-2</v>
      </c>
      <c r="O3750" s="49">
        <v>-5.6648490000000003E-2</v>
      </c>
      <c r="P3750" s="49">
        <v>-1.321816E-2</v>
      </c>
      <c r="Q3750" s="49">
        <v>1.7472600000000001E-2</v>
      </c>
      <c r="R3750" s="49">
        <v>4.8163360000000002E-2</v>
      </c>
      <c r="S3750" s="49">
        <v>9.1593690000000005E-2</v>
      </c>
      <c r="T3750" s="49" t="s">
        <v>92</v>
      </c>
    </row>
    <row r="3751" spans="1:20" x14ac:dyDescent="0.25">
      <c r="A3751" s="49" t="str">
        <f t="shared" si="58"/>
        <v>41850Stockton6+7_9Dually Enrolled</v>
      </c>
      <c r="B3751" s="7">
        <v>41850</v>
      </c>
      <c r="C3751">
        <v>9</v>
      </c>
      <c r="D3751" t="s">
        <v>15</v>
      </c>
      <c r="E3751">
        <v>0.92066656999999996</v>
      </c>
      <c r="F3751">
        <v>0.90668742000000002</v>
      </c>
      <c r="G3751" t="s">
        <v>69</v>
      </c>
      <c r="H3751" s="49">
        <v>822.71900000000005</v>
      </c>
      <c r="I3751" s="49">
        <v>4183.0780000000004</v>
      </c>
      <c r="J3751">
        <v>76.613479999999996</v>
      </c>
      <c r="M3751">
        <v>5.4489900000000001E-2</v>
      </c>
      <c r="N3751" s="49">
        <v>1.3979149999999999E-2</v>
      </c>
      <c r="O3751" s="49">
        <v>-5.5767919999999999E-2</v>
      </c>
      <c r="P3751" s="49">
        <v>-1.4900500000000001E-2</v>
      </c>
      <c r="Q3751" s="49">
        <v>1.3979149999999999E-2</v>
      </c>
      <c r="R3751" s="49">
        <v>4.2858800000000002E-2</v>
      </c>
      <c r="S3751" s="49">
        <v>8.3726220000000004E-2</v>
      </c>
      <c r="T3751" s="49" t="s">
        <v>92</v>
      </c>
    </row>
    <row r="3752" spans="1:20" x14ac:dyDescent="0.25">
      <c r="A3752" s="49" t="str">
        <f t="shared" si="58"/>
        <v>41850Stockton6+7_23Dually Enrolled</v>
      </c>
      <c r="B3752" s="7">
        <v>41850</v>
      </c>
      <c r="C3752">
        <v>23</v>
      </c>
      <c r="D3752" t="s">
        <v>15</v>
      </c>
      <c r="E3752">
        <v>1.7249361999999999</v>
      </c>
      <c r="F3752">
        <v>1.8316410999999999</v>
      </c>
      <c r="G3752" t="s">
        <v>69</v>
      </c>
      <c r="H3752" s="49">
        <v>822.71900000000005</v>
      </c>
      <c r="I3752" s="49">
        <v>4183.0780000000004</v>
      </c>
      <c r="J3752">
        <v>82.850489999999994</v>
      </c>
      <c r="M3752">
        <v>9.7857200000000005E-2</v>
      </c>
      <c r="N3752" s="49">
        <v>-0.10670490000000001</v>
      </c>
      <c r="O3752" s="49">
        <v>-0.23196211999999999</v>
      </c>
      <c r="P3752" s="49">
        <v>-0.15856922000000001</v>
      </c>
      <c r="Q3752" s="49">
        <v>-0.10670490000000001</v>
      </c>
      <c r="R3752" s="49">
        <v>-5.484058E-2</v>
      </c>
      <c r="S3752" s="49">
        <v>1.8552320000000001E-2</v>
      </c>
      <c r="T3752" s="49" t="s">
        <v>92</v>
      </c>
    </row>
    <row r="3753" spans="1:20" x14ac:dyDescent="0.25">
      <c r="A3753" s="49" t="str">
        <f t="shared" si="58"/>
        <v>41850Stockton6+7_19Dually Enrolled</v>
      </c>
      <c r="B3753" s="7">
        <v>41850</v>
      </c>
      <c r="C3753">
        <v>19</v>
      </c>
      <c r="D3753" t="s">
        <v>15</v>
      </c>
      <c r="E3753">
        <v>2.9708215</v>
      </c>
      <c r="F3753">
        <v>2.8381047000000001</v>
      </c>
      <c r="G3753" t="s">
        <v>69</v>
      </c>
      <c r="H3753" s="49">
        <v>822.71900000000005</v>
      </c>
      <c r="I3753" s="49">
        <v>4183.0780000000004</v>
      </c>
      <c r="J3753">
        <v>96.925049999999999</v>
      </c>
      <c r="M3753">
        <v>0.12746879999999999</v>
      </c>
      <c r="N3753" s="49">
        <v>0.1327168</v>
      </c>
      <c r="O3753" s="49">
        <v>-3.044326E-2</v>
      </c>
      <c r="P3753" s="49">
        <v>6.5158339999999995E-2</v>
      </c>
      <c r="Q3753" s="49">
        <v>0.1327168</v>
      </c>
      <c r="R3753" s="49">
        <v>0.20027526000000001</v>
      </c>
      <c r="S3753" s="49">
        <v>0.29587686000000002</v>
      </c>
      <c r="T3753" s="49" t="s">
        <v>92</v>
      </c>
    </row>
    <row r="3754" spans="1:20" x14ac:dyDescent="0.25">
      <c r="A3754" s="49" t="str">
        <f t="shared" si="58"/>
        <v>41850Stockton6+7_21Dually Enrolled</v>
      </c>
      <c r="B3754" s="7">
        <v>41850</v>
      </c>
      <c r="C3754">
        <v>21</v>
      </c>
      <c r="D3754" t="s">
        <v>15</v>
      </c>
      <c r="E3754">
        <v>2.4376218000000001</v>
      </c>
      <c r="F3754">
        <v>2.6649896000000002</v>
      </c>
      <c r="G3754" t="s">
        <v>69</v>
      </c>
      <c r="H3754" s="49">
        <v>822.71900000000005</v>
      </c>
      <c r="I3754" s="49">
        <v>4183.0780000000004</v>
      </c>
      <c r="J3754">
        <v>88.924909999999997</v>
      </c>
      <c r="M3754">
        <v>0.11562169999999999</v>
      </c>
      <c r="N3754" s="49">
        <v>-0.22736780000000001</v>
      </c>
      <c r="O3754" s="49">
        <v>-0.37536357999999997</v>
      </c>
      <c r="P3754" s="49">
        <v>-0.2886473</v>
      </c>
      <c r="Q3754" s="49">
        <v>-0.22736780000000001</v>
      </c>
      <c r="R3754" s="49">
        <v>-0.16608829999999999</v>
      </c>
      <c r="S3754" s="49">
        <v>-7.9372020000000001E-2</v>
      </c>
      <c r="T3754" s="49" t="s">
        <v>92</v>
      </c>
    </row>
    <row r="3755" spans="1:20" x14ac:dyDescent="0.25">
      <c r="A3755" s="49" t="str">
        <f t="shared" si="58"/>
        <v>41850Stockton6+7_8Dually Enrolled</v>
      </c>
      <c r="B3755" s="7">
        <v>41850</v>
      </c>
      <c r="C3755">
        <v>8</v>
      </c>
      <c r="D3755" t="s">
        <v>15</v>
      </c>
      <c r="E3755">
        <v>0.87318618999999997</v>
      </c>
      <c r="F3755">
        <v>0.84359236999999998</v>
      </c>
      <c r="G3755" t="s">
        <v>69</v>
      </c>
      <c r="H3755" s="49">
        <v>822.71900000000005</v>
      </c>
      <c r="I3755" s="49">
        <v>4183.0780000000004</v>
      </c>
      <c r="J3755">
        <v>73.870459999999994</v>
      </c>
      <c r="M3755">
        <v>5.2542800000000001E-2</v>
      </c>
      <c r="N3755" s="49">
        <v>2.959382E-2</v>
      </c>
      <c r="O3755" s="49">
        <v>-3.766096E-2</v>
      </c>
      <c r="P3755" s="49">
        <v>1.74614E-3</v>
      </c>
      <c r="Q3755" s="49">
        <v>2.959382E-2</v>
      </c>
      <c r="R3755" s="49">
        <v>5.74415E-2</v>
      </c>
      <c r="S3755" s="49">
        <v>9.6848600000000007E-2</v>
      </c>
      <c r="T3755" s="49" t="s">
        <v>92</v>
      </c>
    </row>
    <row r="3756" spans="1:20" x14ac:dyDescent="0.25">
      <c r="A3756" s="49" t="str">
        <f t="shared" si="58"/>
        <v>41850Stockton6+7_18Dually Enrolled</v>
      </c>
      <c r="B3756" s="7">
        <v>41850</v>
      </c>
      <c r="C3756">
        <v>18</v>
      </c>
      <c r="D3756" t="s">
        <v>15</v>
      </c>
      <c r="E3756">
        <v>2.8905268</v>
      </c>
      <c r="F3756">
        <v>2.1909621000000001</v>
      </c>
      <c r="G3756" t="s">
        <v>69</v>
      </c>
      <c r="H3756" s="49">
        <v>822.71900000000005</v>
      </c>
      <c r="I3756" s="49">
        <v>4183.0780000000004</v>
      </c>
      <c r="J3756">
        <v>97.796549999999996</v>
      </c>
      <c r="M3756">
        <v>0.1221237</v>
      </c>
      <c r="N3756" s="49">
        <v>0.69956470000000004</v>
      </c>
      <c r="O3756" s="49">
        <v>0.54324636000000004</v>
      </c>
      <c r="P3756" s="49">
        <v>0.63483913999999997</v>
      </c>
      <c r="Q3756" s="49">
        <v>0.69956470000000004</v>
      </c>
      <c r="R3756" s="49">
        <v>0.76429026</v>
      </c>
      <c r="S3756" s="49">
        <v>0.85588304000000004</v>
      </c>
      <c r="T3756" s="49" t="s">
        <v>92</v>
      </c>
    </row>
    <row r="3757" spans="1:20" x14ac:dyDescent="0.25">
      <c r="A3757" s="49" t="str">
        <f t="shared" si="58"/>
        <v>41850Stockton6+7_1Dually Enrolled</v>
      </c>
      <c r="B3757" s="7">
        <v>41850</v>
      </c>
      <c r="C3757">
        <v>1</v>
      </c>
      <c r="D3757" t="s">
        <v>15</v>
      </c>
      <c r="E3757">
        <v>1.0231551999999999</v>
      </c>
      <c r="F3757">
        <v>1.0509364999999999</v>
      </c>
      <c r="G3757" t="s">
        <v>69</v>
      </c>
      <c r="H3757" s="49">
        <v>822.71900000000005</v>
      </c>
      <c r="I3757" s="49">
        <v>4183.0780000000004</v>
      </c>
      <c r="J3757">
        <v>80.627189999999999</v>
      </c>
      <c r="M3757">
        <v>6.6617499999999996E-2</v>
      </c>
      <c r="N3757" s="49">
        <v>-2.7781299999999998E-2</v>
      </c>
      <c r="O3757" s="49">
        <v>-0.1130517</v>
      </c>
      <c r="P3757" s="49">
        <v>-6.3088580000000005E-2</v>
      </c>
      <c r="Q3757" s="49">
        <v>-2.7781299999999998E-2</v>
      </c>
      <c r="R3757" s="49">
        <v>7.5259699999999999E-3</v>
      </c>
      <c r="S3757" s="49">
        <v>5.7489100000000001E-2</v>
      </c>
      <c r="T3757" s="49" t="s">
        <v>92</v>
      </c>
    </row>
    <row r="3758" spans="1:20" x14ac:dyDescent="0.25">
      <c r="A3758" s="49" t="str">
        <f t="shared" si="58"/>
        <v>41850Stockton6+7_15Dually Enrolled</v>
      </c>
      <c r="B3758" s="7">
        <v>41850</v>
      </c>
      <c r="C3758">
        <v>15</v>
      </c>
      <c r="D3758" t="s">
        <v>15</v>
      </c>
      <c r="E3758">
        <v>2.2312281999999999</v>
      </c>
      <c r="F3758">
        <v>1.9913430000000001</v>
      </c>
      <c r="G3758" t="s">
        <v>69</v>
      </c>
      <c r="H3758" s="49">
        <v>822.71900000000005</v>
      </c>
      <c r="I3758" s="49">
        <v>4183.0780000000004</v>
      </c>
      <c r="J3758">
        <v>95.593630000000005</v>
      </c>
      <c r="M3758">
        <v>0.1171326</v>
      </c>
      <c r="N3758" s="49">
        <v>0.23988519999999999</v>
      </c>
      <c r="O3758" s="49">
        <v>8.9955469999999996E-2</v>
      </c>
      <c r="P3758" s="49">
        <v>0.17780492000000001</v>
      </c>
      <c r="Q3758" s="49">
        <v>0.23988519999999999</v>
      </c>
      <c r="R3758" s="49">
        <v>0.30196548000000001</v>
      </c>
      <c r="S3758" s="49">
        <v>0.38981493</v>
      </c>
      <c r="T3758" s="49" t="s">
        <v>92</v>
      </c>
    </row>
    <row r="3759" spans="1:20" x14ac:dyDescent="0.25">
      <c r="A3759" s="49" t="str">
        <f t="shared" si="58"/>
        <v>41850Stockton6+7_16Dually Enrolled</v>
      </c>
      <c r="B3759" s="7">
        <v>41850</v>
      </c>
      <c r="C3759">
        <v>16</v>
      </c>
      <c r="D3759" t="s">
        <v>15</v>
      </c>
      <c r="E3759">
        <v>2.4290295999999998</v>
      </c>
      <c r="F3759">
        <v>1.9738775</v>
      </c>
      <c r="G3759" t="s">
        <v>69</v>
      </c>
      <c r="H3759" s="49">
        <v>822.71900000000005</v>
      </c>
      <c r="I3759" s="49">
        <v>4183.0780000000004</v>
      </c>
      <c r="J3759">
        <v>97.870720000000006</v>
      </c>
      <c r="M3759">
        <v>0.1185674</v>
      </c>
      <c r="N3759" s="49">
        <v>0.4551521</v>
      </c>
      <c r="O3759" s="49">
        <v>0.30338583000000002</v>
      </c>
      <c r="P3759" s="49">
        <v>0.39231137999999999</v>
      </c>
      <c r="Q3759" s="49">
        <v>0.4551521</v>
      </c>
      <c r="R3759" s="49">
        <v>0.51799282000000002</v>
      </c>
      <c r="S3759" s="49">
        <v>0.60691837000000004</v>
      </c>
      <c r="T3759" s="49" t="s">
        <v>92</v>
      </c>
    </row>
    <row r="3760" spans="1:20" x14ac:dyDescent="0.25">
      <c r="A3760" s="49" t="str">
        <f t="shared" si="58"/>
        <v>41850Stockton6+7_5Dually Enrolled</v>
      </c>
      <c r="B3760" s="7">
        <v>41850</v>
      </c>
      <c r="C3760">
        <v>5</v>
      </c>
      <c r="D3760" t="s">
        <v>15</v>
      </c>
      <c r="E3760">
        <v>0.68406243</v>
      </c>
      <c r="F3760">
        <v>0.63946225000000001</v>
      </c>
      <c r="G3760" t="s">
        <v>69</v>
      </c>
      <c r="H3760" s="49">
        <v>822.71900000000005</v>
      </c>
      <c r="I3760" s="49">
        <v>4183.0780000000004</v>
      </c>
      <c r="J3760">
        <v>74.276960000000003</v>
      </c>
      <c r="M3760">
        <v>3.9228300000000001E-2</v>
      </c>
      <c r="N3760" s="49">
        <v>4.4600180000000003E-2</v>
      </c>
      <c r="O3760" s="49">
        <v>-5.6120400000000004E-3</v>
      </c>
      <c r="P3760" s="49">
        <v>2.3809179999999999E-2</v>
      </c>
      <c r="Q3760" s="49">
        <v>4.4600180000000003E-2</v>
      </c>
      <c r="R3760" s="49">
        <v>6.5391179999999993E-2</v>
      </c>
      <c r="S3760" s="49">
        <v>9.4812400000000005E-2</v>
      </c>
      <c r="T3760" s="49" t="s">
        <v>92</v>
      </c>
    </row>
    <row r="3761" spans="1:20" x14ac:dyDescent="0.25">
      <c r="A3761" s="49" t="str">
        <f t="shared" si="58"/>
        <v>41850Stockton6+7_17Dually Enrolled</v>
      </c>
      <c r="B3761" s="7">
        <v>41850</v>
      </c>
      <c r="C3761">
        <v>17</v>
      </c>
      <c r="D3761" t="s">
        <v>15</v>
      </c>
      <c r="E3761">
        <v>2.6457309000000002</v>
      </c>
      <c r="F3761">
        <v>2.0945499000000001</v>
      </c>
      <c r="G3761" t="s">
        <v>69</v>
      </c>
      <c r="H3761" s="49">
        <v>822.71900000000005</v>
      </c>
      <c r="I3761" s="49">
        <v>4183.0780000000004</v>
      </c>
      <c r="J3761">
        <v>99.147949999999994</v>
      </c>
      <c r="M3761">
        <v>0.12214319999999999</v>
      </c>
      <c r="N3761" s="49">
        <v>0.55118100000000003</v>
      </c>
      <c r="O3761" s="49">
        <v>0.39483770000000001</v>
      </c>
      <c r="P3761" s="49">
        <v>0.48644510000000002</v>
      </c>
      <c r="Q3761" s="49">
        <v>0.55118100000000003</v>
      </c>
      <c r="R3761" s="49">
        <v>0.61591689999999999</v>
      </c>
      <c r="S3761" s="49">
        <v>0.70752429999999999</v>
      </c>
      <c r="T3761" s="49" t="s">
        <v>92</v>
      </c>
    </row>
    <row r="3762" spans="1:20" x14ac:dyDescent="0.25">
      <c r="A3762" s="49" t="str">
        <f t="shared" si="58"/>
        <v>41850Stockton6+7_24Dually Enrolled</v>
      </c>
      <c r="B3762" s="7">
        <v>41850</v>
      </c>
      <c r="C3762">
        <v>24</v>
      </c>
      <c r="D3762" t="s">
        <v>15</v>
      </c>
      <c r="E3762">
        <v>1.3629978</v>
      </c>
      <c r="F3762">
        <v>1.3790454999999999</v>
      </c>
      <c r="G3762" t="s">
        <v>69</v>
      </c>
      <c r="H3762" s="49">
        <v>822.71900000000005</v>
      </c>
      <c r="I3762" s="49">
        <v>4183.0780000000004</v>
      </c>
      <c r="J3762">
        <v>79.647300000000001</v>
      </c>
      <c r="M3762">
        <v>8.1460900000000003E-2</v>
      </c>
      <c r="N3762" s="49">
        <v>-1.6047700000000002E-2</v>
      </c>
      <c r="O3762" s="49">
        <v>-0.12031765</v>
      </c>
      <c r="P3762" s="49">
        <v>-5.922198E-2</v>
      </c>
      <c r="Q3762" s="49">
        <v>-1.6047700000000002E-2</v>
      </c>
      <c r="R3762" s="49">
        <v>2.7126580000000001E-2</v>
      </c>
      <c r="S3762" s="49">
        <v>8.8222250000000002E-2</v>
      </c>
      <c r="T3762" s="49" t="s">
        <v>92</v>
      </c>
    </row>
    <row r="3763" spans="1:20" x14ac:dyDescent="0.25">
      <c r="A3763" s="49" t="str">
        <f t="shared" si="58"/>
        <v>41850Stockton6+7_12Dually Enrolled</v>
      </c>
      <c r="B3763" s="7">
        <v>41850</v>
      </c>
      <c r="C3763">
        <v>12</v>
      </c>
      <c r="D3763" t="s">
        <v>15</v>
      </c>
      <c r="E3763">
        <v>1.3138633</v>
      </c>
      <c r="F3763">
        <v>1.4076261999999999</v>
      </c>
      <c r="G3763" t="s">
        <v>69</v>
      </c>
      <c r="H3763" s="49">
        <v>822.71900000000005</v>
      </c>
      <c r="I3763" s="49">
        <v>4183.0780000000004</v>
      </c>
      <c r="J3763">
        <v>86.707890000000006</v>
      </c>
      <c r="M3763">
        <v>8.6360099999999995E-2</v>
      </c>
      <c r="N3763" s="49">
        <v>-9.3762899999999996E-2</v>
      </c>
      <c r="O3763" s="49">
        <v>-0.20430382999999999</v>
      </c>
      <c r="P3763" s="49">
        <v>-0.13953375000000001</v>
      </c>
      <c r="Q3763" s="49">
        <v>-9.3762899999999996E-2</v>
      </c>
      <c r="R3763" s="49">
        <v>-4.7992050000000001E-2</v>
      </c>
      <c r="S3763" s="49">
        <v>1.6778029999999999E-2</v>
      </c>
      <c r="T3763" s="49" t="s">
        <v>92</v>
      </c>
    </row>
    <row r="3764" spans="1:20" x14ac:dyDescent="0.25">
      <c r="A3764" s="49" t="str">
        <f t="shared" si="58"/>
        <v>41850Stockton6+7_14Dually Enrolled</v>
      </c>
      <c r="B3764" s="7">
        <v>41850</v>
      </c>
      <c r="C3764">
        <v>14</v>
      </c>
      <c r="D3764" t="s">
        <v>15</v>
      </c>
      <c r="E3764">
        <v>1.9532388999999999</v>
      </c>
      <c r="F3764">
        <v>1.9095643</v>
      </c>
      <c r="G3764" t="s">
        <v>69</v>
      </c>
      <c r="H3764" s="49">
        <v>822.71900000000005</v>
      </c>
      <c r="I3764" s="49">
        <v>4183.0780000000004</v>
      </c>
      <c r="J3764">
        <v>94.390699999999995</v>
      </c>
      <c r="M3764">
        <v>0.1116876</v>
      </c>
      <c r="N3764" s="49">
        <v>4.3674600000000001E-2</v>
      </c>
      <c r="O3764" s="49">
        <v>-9.9285529999999997E-2</v>
      </c>
      <c r="P3764" s="49">
        <v>-1.551983E-2</v>
      </c>
      <c r="Q3764" s="49">
        <v>4.3674600000000001E-2</v>
      </c>
      <c r="R3764" s="49">
        <v>0.10286903</v>
      </c>
      <c r="S3764" s="49">
        <v>0.18663473</v>
      </c>
      <c r="T3764" s="49" t="s">
        <v>92</v>
      </c>
    </row>
    <row r="3765" spans="1:20" x14ac:dyDescent="0.25">
      <c r="A3765" s="49" t="str">
        <f t="shared" si="58"/>
        <v>41850Stockton6+7_11Dually Enrolled</v>
      </c>
      <c r="B3765" s="7">
        <v>41850</v>
      </c>
      <c r="C3765">
        <v>11</v>
      </c>
      <c r="D3765" t="s">
        <v>15</v>
      </c>
      <c r="E3765">
        <v>1.1429309000000001</v>
      </c>
      <c r="F3765">
        <v>1.18214</v>
      </c>
      <c r="G3765" t="s">
        <v>69</v>
      </c>
      <c r="H3765" s="49">
        <v>822.71900000000005</v>
      </c>
      <c r="I3765" s="49">
        <v>4183.0780000000004</v>
      </c>
      <c r="J3765">
        <v>83.985119999999995</v>
      </c>
      <c r="M3765">
        <v>7.5057499999999999E-2</v>
      </c>
      <c r="N3765" s="49">
        <v>-3.9209099999999997E-2</v>
      </c>
      <c r="O3765" s="49">
        <v>-0.13528270000000001</v>
      </c>
      <c r="P3765" s="49">
        <v>-7.8989569999999995E-2</v>
      </c>
      <c r="Q3765" s="49">
        <v>-3.9209099999999997E-2</v>
      </c>
      <c r="R3765" s="49">
        <v>5.7138000000000002E-4</v>
      </c>
      <c r="S3765" s="49">
        <v>5.6864499999999998E-2</v>
      </c>
      <c r="T3765" s="49" t="s">
        <v>92</v>
      </c>
    </row>
    <row r="3766" spans="1:20" x14ac:dyDescent="0.25">
      <c r="A3766" s="49" t="str">
        <f t="shared" si="58"/>
        <v>41850Stockton6+7_3Dually Enrolled</v>
      </c>
      <c r="B3766" s="7">
        <v>41850</v>
      </c>
      <c r="C3766">
        <v>3</v>
      </c>
      <c r="D3766" t="s">
        <v>15</v>
      </c>
      <c r="E3766">
        <v>0.79919779000000002</v>
      </c>
      <c r="F3766">
        <v>0.75951217999999998</v>
      </c>
      <c r="G3766" t="s">
        <v>69</v>
      </c>
      <c r="H3766" s="49">
        <v>822.71900000000005</v>
      </c>
      <c r="I3766" s="49">
        <v>4183.0780000000004</v>
      </c>
      <c r="J3766">
        <v>77.627840000000006</v>
      </c>
      <c r="M3766">
        <v>5.1494199999999997E-2</v>
      </c>
      <c r="N3766" s="49">
        <v>3.9685610000000003E-2</v>
      </c>
      <c r="O3766" s="49">
        <v>-2.6226969999999999E-2</v>
      </c>
      <c r="P3766" s="49">
        <v>1.2393680000000001E-2</v>
      </c>
      <c r="Q3766" s="49">
        <v>3.9685610000000003E-2</v>
      </c>
      <c r="R3766" s="49">
        <v>6.6977540000000002E-2</v>
      </c>
      <c r="S3766" s="49">
        <v>0.10559818999999999</v>
      </c>
      <c r="T3766" s="49" t="s">
        <v>92</v>
      </c>
    </row>
    <row r="3767" spans="1:20" x14ac:dyDescent="0.25">
      <c r="A3767" s="49" t="str">
        <f t="shared" si="58"/>
        <v>41850Stockton6+7_4Dually Enrolled</v>
      </c>
      <c r="B3767" s="7">
        <v>41850</v>
      </c>
      <c r="C3767">
        <v>4</v>
      </c>
      <c r="D3767" t="s">
        <v>15</v>
      </c>
      <c r="E3767">
        <v>0.73718591</v>
      </c>
      <c r="F3767">
        <v>0.68368205999999998</v>
      </c>
      <c r="G3767" t="s">
        <v>69</v>
      </c>
      <c r="H3767" s="49">
        <v>822.71900000000005</v>
      </c>
      <c r="I3767" s="49">
        <v>4183.0780000000004</v>
      </c>
      <c r="J3767">
        <v>77.202269999999999</v>
      </c>
      <c r="M3767">
        <v>4.5540799999999999E-2</v>
      </c>
      <c r="N3767" s="49">
        <v>5.3503849999999999E-2</v>
      </c>
      <c r="O3767" s="49">
        <v>-4.7883700000000001E-3</v>
      </c>
      <c r="P3767" s="49">
        <v>2.9367230000000001E-2</v>
      </c>
      <c r="Q3767" s="49">
        <v>5.3503849999999999E-2</v>
      </c>
      <c r="R3767" s="49">
        <v>7.7640470000000003E-2</v>
      </c>
      <c r="S3767" s="49">
        <v>0.11179607</v>
      </c>
      <c r="T3767" s="49" t="s">
        <v>92</v>
      </c>
    </row>
    <row r="3768" spans="1:20" x14ac:dyDescent="0.25">
      <c r="A3768" s="49" t="str">
        <f t="shared" si="58"/>
        <v>41850Stockton6+7_10Dually Enrolled</v>
      </c>
      <c r="B3768" s="7">
        <v>41850</v>
      </c>
      <c r="C3768">
        <v>10</v>
      </c>
      <c r="D3768" t="s">
        <v>15</v>
      </c>
      <c r="E3768">
        <v>0.98571657000000001</v>
      </c>
      <c r="F3768">
        <v>1.0043</v>
      </c>
      <c r="G3768" t="s">
        <v>69</v>
      </c>
      <c r="H3768" s="49">
        <v>822.71900000000005</v>
      </c>
      <c r="I3768" s="49">
        <v>4183.0780000000004</v>
      </c>
      <c r="J3768">
        <v>80.187899999999999</v>
      </c>
      <c r="M3768">
        <v>6.3592300000000004E-2</v>
      </c>
      <c r="N3768" s="49">
        <v>-1.8583430000000001E-2</v>
      </c>
      <c r="O3768" s="49">
        <v>-9.9981570000000006E-2</v>
      </c>
      <c r="P3768" s="49">
        <v>-5.2287350000000003E-2</v>
      </c>
      <c r="Q3768" s="49">
        <v>-1.8583430000000001E-2</v>
      </c>
      <c r="R3768" s="49">
        <v>1.512049E-2</v>
      </c>
      <c r="S3768" s="49">
        <v>6.2814709999999996E-2</v>
      </c>
      <c r="T3768" s="49" t="s">
        <v>92</v>
      </c>
    </row>
    <row r="3769" spans="1:20" x14ac:dyDescent="0.25">
      <c r="A3769" s="49" t="str">
        <f t="shared" si="58"/>
        <v>41850Stockton6+7_22Dually Enrolled</v>
      </c>
      <c r="B3769" s="7">
        <v>41850</v>
      </c>
      <c r="C3769">
        <v>22</v>
      </c>
      <c r="D3769" t="s">
        <v>15</v>
      </c>
      <c r="E3769">
        <v>2.2336996999999998</v>
      </c>
      <c r="F3769">
        <v>2.3272501000000001</v>
      </c>
      <c r="G3769" t="s">
        <v>69</v>
      </c>
      <c r="H3769" s="49">
        <v>822.71900000000005</v>
      </c>
      <c r="I3769" s="49">
        <v>4183.0780000000004</v>
      </c>
      <c r="J3769">
        <v>85.573390000000003</v>
      </c>
      <c r="M3769">
        <v>0.1109492</v>
      </c>
      <c r="N3769" s="49">
        <v>-9.3550400000000006E-2</v>
      </c>
      <c r="O3769" s="49">
        <v>-0.23556537999999999</v>
      </c>
      <c r="P3769" s="49">
        <v>-0.15235348000000001</v>
      </c>
      <c r="Q3769" s="49">
        <v>-9.3550400000000006E-2</v>
      </c>
      <c r="R3769" s="49">
        <v>-3.4747319999999998E-2</v>
      </c>
      <c r="S3769" s="49">
        <v>4.846458E-2</v>
      </c>
      <c r="T3769" s="49" t="s">
        <v>92</v>
      </c>
    </row>
    <row r="3770" spans="1:20" x14ac:dyDescent="0.25">
      <c r="A3770" s="49" t="str">
        <f t="shared" si="58"/>
        <v>41850Stockton8_9Dually Enrolled</v>
      </c>
      <c r="B3770" s="7">
        <v>41850</v>
      </c>
      <c r="C3770">
        <v>9</v>
      </c>
      <c r="D3770" t="s">
        <v>15</v>
      </c>
      <c r="E3770">
        <v>0.92066656999999996</v>
      </c>
      <c r="F3770">
        <v>0.93371335</v>
      </c>
      <c r="G3770">
        <v>8</v>
      </c>
      <c r="H3770">
        <v>381.65300000000002</v>
      </c>
      <c r="I3770" s="49">
        <v>4183.0780000000004</v>
      </c>
      <c r="J3770">
        <v>76.613479999999996</v>
      </c>
      <c r="M3770">
        <v>7.4190300000000001E-2</v>
      </c>
      <c r="N3770" s="49">
        <v>-1.3046779999999999E-2</v>
      </c>
      <c r="O3770" s="49">
        <v>-0.10801036</v>
      </c>
      <c r="P3770" s="49">
        <v>-5.236764E-2</v>
      </c>
      <c r="Q3770" s="49">
        <v>-1.3046779999999999E-2</v>
      </c>
      <c r="R3770" s="49">
        <v>2.6274079999999998E-2</v>
      </c>
      <c r="S3770" s="49">
        <v>8.1916799999999998E-2</v>
      </c>
      <c r="T3770" s="49" t="s">
        <v>92</v>
      </c>
    </row>
    <row r="3771" spans="1:20" x14ac:dyDescent="0.25">
      <c r="A3771" s="49" t="str">
        <f t="shared" si="58"/>
        <v>41850Stockton8_10Dually Enrolled</v>
      </c>
      <c r="B3771" s="7">
        <v>41850</v>
      </c>
      <c r="C3771">
        <v>10</v>
      </c>
      <c r="D3771" t="s">
        <v>15</v>
      </c>
      <c r="E3771">
        <v>0.98571657000000001</v>
      </c>
      <c r="F3771">
        <v>1.0273874999999999</v>
      </c>
      <c r="G3771">
        <v>8</v>
      </c>
      <c r="H3771" s="49">
        <v>381.65300000000002</v>
      </c>
      <c r="I3771" s="49">
        <v>4183.0780000000004</v>
      </c>
      <c r="J3771">
        <v>80.187899999999999</v>
      </c>
      <c r="M3771">
        <v>7.5500899999999996E-2</v>
      </c>
      <c r="N3771" s="49">
        <v>-4.1670930000000002E-2</v>
      </c>
      <c r="O3771" s="49">
        <v>-0.13831208</v>
      </c>
      <c r="P3771" s="49">
        <v>-8.1686410000000001E-2</v>
      </c>
      <c r="Q3771" s="49">
        <v>-4.1670930000000002E-2</v>
      </c>
      <c r="R3771" s="49">
        <v>-1.6554499999999999E-3</v>
      </c>
      <c r="S3771" s="49">
        <v>5.497022E-2</v>
      </c>
      <c r="T3771" s="49" t="s">
        <v>92</v>
      </c>
    </row>
    <row r="3772" spans="1:20" x14ac:dyDescent="0.25">
      <c r="A3772" s="49" t="str">
        <f t="shared" si="58"/>
        <v>41850Stockton8_6Dually Enrolled</v>
      </c>
      <c r="B3772" s="7">
        <v>41850</v>
      </c>
      <c r="C3772">
        <v>6</v>
      </c>
      <c r="D3772" t="s">
        <v>15</v>
      </c>
      <c r="E3772">
        <v>0.70077043999999999</v>
      </c>
      <c r="F3772">
        <v>0.77011874999999996</v>
      </c>
      <c r="G3772">
        <v>8</v>
      </c>
      <c r="H3772" s="49">
        <v>381.65300000000002</v>
      </c>
      <c r="I3772" s="49">
        <v>4183.0780000000004</v>
      </c>
      <c r="J3772">
        <v>72.850750000000005</v>
      </c>
      <c r="M3772">
        <v>5.3642599999999999E-2</v>
      </c>
      <c r="N3772" s="49">
        <v>-6.9348309999999996E-2</v>
      </c>
      <c r="O3772" s="49">
        <v>-0.13801084</v>
      </c>
      <c r="P3772" s="49">
        <v>-9.7778889999999993E-2</v>
      </c>
      <c r="Q3772" s="49">
        <v>-6.9348309999999996E-2</v>
      </c>
      <c r="R3772" s="49">
        <v>-4.0917729999999999E-2</v>
      </c>
      <c r="S3772" s="49">
        <v>-6.8577999999999998E-4</v>
      </c>
      <c r="T3772" s="49" t="s">
        <v>92</v>
      </c>
    </row>
    <row r="3773" spans="1:20" x14ac:dyDescent="0.25">
      <c r="A3773" s="49" t="str">
        <f t="shared" si="58"/>
        <v>41850Stockton8_3Dually Enrolled</v>
      </c>
      <c r="B3773" s="7">
        <v>41850</v>
      </c>
      <c r="C3773">
        <v>3</v>
      </c>
      <c r="D3773" t="s">
        <v>15</v>
      </c>
      <c r="E3773">
        <v>0.79919779000000002</v>
      </c>
      <c r="F3773">
        <v>0.85231164999999998</v>
      </c>
      <c r="G3773">
        <v>8</v>
      </c>
      <c r="H3773" s="49">
        <v>381.65300000000002</v>
      </c>
      <c r="I3773" s="49">
        <v>4183.0780000000004</v>
      </c>
      <c r="J3773">
        <v>77.627840000000006</v>
      </c>
      <c r="M3773">
        <v>6.1105E-2</v>
      </c>
      <c r="N3773" s="49">
        <v>-5.3113859999999999E-2</v>
      </c>
      <c r="O3773" s="49">
        <v>-0.13132826</v>
      </c>
      <c r="P3773" s="49">
        <v>-8.5499510000000001E-2</v>
      </c>
      <c r="Q3773" s="49">
        <v>-5.3113859999999999E-2</v>
      </c>
      <c r="R3773" s="49">
        <v>-2.072821E-2</v>
      </c>
      <c r="S3773" s="49">
        <v>2.5100540000000001E-2</v>
      </c>
      <c r="T3773" s="49" t="s">
        <v>92</v>
      </c>
    </row>
    <row r="3774" spans="1:20" x14ac:dyDescent="0.25">
      <c r="A3774" s="49" t="str">
        <f t="shared" si="58"/>
        <v>41850Stockton8_21Dually Enrolled</v>
      </c>
      <c r="B3774" s="7">
        <v>41850</v>
      </c>
      <c r="C3774">
        <v>21</v>
      </c>
      <c r="D3774" t="s">
        <v>15</v>
      </c>
      <c r="E3774">
        <v>2.4376218000000001</v>
      </c>
      <c r="F3774">
        <v>2.7952344</v>
      </c>
      <c r="G3774">
        <v>8</v>
      </c>
      <c r="H3774" s="49">
        <v>381.65300000000002</v>
      </c>
      <c r="I3774" s="49">
        <v>4183.0780000000004</v>
      </c>
      <c r="J3774">
        <v>88.924909999999997</v>
      </c>
      <c r="M3774">
        <v>0.13390489999999999</v>
      </c>
      <c r="N3774" s="49">
        <v>-0.3576126</v>
      </c>
      <c r="O3774" s="49">
        <v>-0.52901087000000002</v>
      </c>
      <c r="P3774" s="49">
        <v>-0.42858220000000002</v>
      </c>
      <c r="Q3774" s="49">
        <v>-0.3576126</v>
      </c>
      <c r="R3774" s="49">
        <v>-0.28664299999999998</v>
      </c>
      <c r="S3774" s="49">
        <v>-0.18621433000000001</v>
      </c>
      <c r="T3774" s="49" t="s">
        <v>92</v>
      </c>
    </row>
    <row r="3775" spans="1:20" x14ac:dyDescent="0.25">
      <c r="A3775" s="49" t="str">
        <f t="shared" si="58"/>
        <v>41850Stockton8_13Dually Enrolled</v>
      </c>
      <c r="B3775" s="7">
        <v>41850</v>
      </c>
      <c r="C3775">
        <v>13</v>
      </c>
      <c r="D3775" t="s">
        <v>15</v>
      </c>
      <c r="E3775">
        <v>1.7142740000000001</v>
      </c>
      <c r="F3775">
        <v>1.6476321</v>
      </c>
      <c r="G3775">
        <v>8</v>
      </c>
      <c r="H3775" s="49">
        <v>381.65300000000002</v>
      </c>
      <c r="I3775" s="49">
        <v>4183.0780000000004</v>
      </c>
      <c r="J3775">
        <v>90.984859999999998</v>
      </c>
      <c r="M3775">
        <v>0.119488</v>
      </c>
      <c r="N3775" s="49">
        <v>6.6641900000000004E-2</v>
      </c>
      <c r="O3775" s="49">
        <v>-8.6302740000000003E-2</v>
      </c>
      <c r="P3775" s="49">
        <v>3.3132600000000002E-3</v>
      </c>
      <c r="Q3775" s="49">
        <v>6.6641900000000004E-2</v>
      </c>
      <c r="R3775" s="49">
        <v>0.12997054</v>
      </c>
      <c r="S3775" s="49">
        <v>0.21958654</v>
      </c>
      <c r="T3775" s="49" t="s">
        <v>92</v>
      </c>
    </row>
    <row r="3776" spans="1:20" x14ac:dyDescent="0.25">
      <c r="A3776" s="49" t="str">
        <f t="shared" si="58"/>
        <v>41850Stockton8_12Dually Enrolled</v>
      </c>
      <c r="B3776" s="7">
        <v>41850</v>
      </c>
      <c r="C3776">
        <v>12</v>
      </c>
      <c r="D3776" t="s">
        <v>15</v>
      </c>
      <c r="E3776">
        <v>1.3138633</v>
      </c>
      <c r="F3776">
        <v>1.4238280999999999</v>
      </c>
      <c r="G3776">
        <v>8</v>
      </c>
      <c r="H3776" s="49">
        <v>381.65300000000002</v>
      </c>
      <c r="I3776" s="49">
        <v>4183.0780000000004</v>
      </c>
      <c r="J3776">
        <v>86.707890000000006</v>
      </c>
      <c r="M3776">
        <v>9.9915100000000007E-2</v>
      </c>
      <c r="N3776" s="49">
        <v>-0.1099648</v>
      </c>
      <c r="O3776" s="49">
        <v>-0.23785613</v>
      </c>
      <c r="P3776" s="49">
        <v>-0.1629198</v>
      </c>
      <c r="Q3776" s="49">
        <v>-0.1099648</v>
      </c>
      <c r="R3776" s="49">
        <v>-5.7009799999999999E-2</v>
      </c>
      <c r="S3776" s="49">
        <v>1.792653E-2</v>
      </c>
      <c r="T3776" s="49" t="s">
        <v>92</v>
      </c>
    </row>
    <row r="3777" spans="1:20" x14ac:dyDescent="0.25">
      <c r="A3777" s="49" t="str">
        <f t="shared" si="58"/>
        <v>41850Stockton8_18Dually Enrolled</v>
      </c>
      <c r="B3777" s="7">
        <v>41850</v>
      </c>
      <c r="C3777">
        <v>18</v>
      </c>
      <c r="D3777" t="s">
        <v>15</v>
      </c>
      <c r="E3777">
        <v>2.8905268</v>
      </c>
      <c r="F3777">
        <v>2.7123162000000001</v>
      </c>
      <c r="G3777">
        <v>8</v>
      </c>
      <c r="H3777" s="49">
        <v>381.65300000000002</v>
      </c>
      <c r="I3777" s="49">
        <v>4183.0780000000004</v>
      </c>
      <c r="J3777">
        <v>97.796549999999996</v>
      </c>
      <c r="M3777">
        <v>0.14656340000000001</v>
      </c>
      <c r="N3777" s="49">
        <v>0.1782106</v>
      </c>
      <c r="O3777" s="49">
        <v>-9.3905499999999992E-3</v>
      </c>
      <c r="P3777" s="49">
        <v>0.100532</v>
      </c>
      <c r="Q3777" s="49">
        <v>0.1782106</v>
      </c>
      <c r="R3777" s="49">
        <v>0.25588919999999998</v>
      </c>
      <c r="S3777" s="49">
        <v>0.36581174999999999</v>
      </c>
      <c r="T3777" s="49" t="s">
        <v>92</v>
      </c>
    </row>
    <row r="3778" spans="1:20" x14ac:dyDescent="0.25">
      <c r="A3778" s="49" t="str">
        <f t="shared" si="58"/>
        <v>41850Stockton8_5Dually Enrolled</v>
      </c>
      <c r="B3778" s="7">
        <v>41850</v>
      </c>
      <c r="C3778">
        <v>5</v>
      </c>
      <c r="D3778" t="s">
        <v>15</v>
      </c>
      <c r="E3778">
        <v>0.68406243</v>
      </c>
      <c r="F3778">
        <v>0.74251080000000003</v>
      </c>
      <c r="G3778">
        <v>8</v>
      </c>
      <c r="H3778" s="49">
        <v>381.65300000000002</v>
      </c>
      <c r="I3778" s="49">
        <v>4183.0780000000004</v>
      </c>
      <c r="J3778">
        <v>74.276960000000003</v>
      </c>
      <c r="M3778">
        <v>5.0275399999999998E-2</v>
      </c>
      <c r="N3778" s="49">
        <v>-5.8448369999999999E-2</v>
      </c>
      <c r="O3778" s="49">
        <v>-0.12280088</v>
      </c>
      <c r="P3778" s="49">
        <v>-8.5094329999999996E-2</v>
      </c>
      <c r="Q3778" s="49">
        <v>-5.8448369999999999E-2</v>
      </c>
      <c r="R3778" s="49">
        <v>-3.1802410000000003E-2</v>
      </c>
      <c r="S3778" s="49">
        <v>5.9041400000000004E-3</v>
      </c>
      <c r="T3778" s="49" t="s">
        <v>92</v>
      </c>
    </row>
    <row r="3779" spans="1:20" x14ac:dyDescent="0.25">
      <c r="A3779" s="49" t="str">
        <f t="shared" ref="A3779:A3842" si="59">CONCATENATE(B3779,D3779,G3779,"_",C3779,T3779)</f>
        <v>41850Stockton8_17Dually Enrolled</v>
      </c>
      <c r="B3779" s="7">
        <v>41850</v>
      </c>
      <c r="C3779">
        <v>17</v>
      </c>
      <c r="D3779" t="s">
        <v>15</v>
      </c>
      <c r="E3779">
        <v>2.6457309000000002</v>
      </c>
      <c r="F3779">
        <v>2.7444974000000002</v>
      </c>
      <c r="G3779">
        <v>8</v>
      </c>
      <c r="H3779" s="49">
        <v>381.65300000000002</v>
      </c>
      <c r="I3779" s="49">
        <v>4183.0780000000004</v>
      </c>
      <c r="J3779">
        <v>99.147949999999994</v>
      </c>
      <c r="M3779">
        <v>0.15029600000000001</v>
      </c>
      <c r="N3779" s="49">
        <v>-9.8766499999999993E-2</v>
      </c>
      <c r="O3779" s="49">
        <v>-0.29114538000000001</v>
      </c>
      <c r="P3779" s="49">
        <v>-0.17842337999999999</v>
      </c>
      <c r="Q3779" s="49">
        <v>-9.8766499999999993E-2</v>
      </c>
      <c r="R3779" s="49">
        <v>-1.9109620000000001E-2</v>
      </c>
      <c r="S3779" s="49">
        <v>9.3612379999999995E-2</v>
      </c>
      <c r="T3779" s="49" t="s">
        <v>92</v>
      </c>
    </row>
    <row r="3780" spans="1:20" x14ac:dyDescent="0.25">
      <c r="A3780" s="49" t="str">
        <f t="shared" si="59"/>
        <v>41850Stockton8_2Dually Enrolled</v>
      </c>
      <c r="B3780" s="7">
        <v>41850</v>
      </c>
      <c r="C3780">
        <v>2</v>
      </c>
      <c r="D3780" t="s">
        <v>15</v>
      </c>
      <c r="E3780">
        <v>0.88577099000000004</v>
      </c>
      <c r="F3780">
        <v>0.97264744000000003</v>
      </c>
      <c r="G3780">
        <v>8</v>
      </c>
      <c r="H3780" s="49">
        <v>381.65300000000002</v>
      </c>
      <c r="I3780" s="49">
        <v>4183.0780000000004</v>
      </c>
      <c r="J3780">
        <v>77.572469999999996</v>
      </c>
      <c r="M3780">
        <v>6.8118300000000007E-2</v>
      </c>
      <c r="N3780" s="49">
        <v>-8.6876449999999994E-2</v>
      </c>
      <c r="O3780" s="49">
        <v>-0.17406787000000001</v>
      </c>
      <c r="P3780" s="49">
        <v>-0.12297915</v>
      </c>
      <c r="Q3780" s="49">
        <v>-8.6876449999999994E-2</v>
      </c>
      <c r="R3780" s="49">
        <v>-5.0773749999999999E-2</v>
      </c>
      <c r="S3780" s="49">
        <v>3.1496999999999997E-4</v>
      </c>
      <c r="T3780" s="49" t="s">
        <v>92</v>
      </c>
    </row>
    <row r="3781" spans="1:20" x14ac:dyDescent="0.25">
      <c r="A3781" s="49" t="str">
        <f t="shared" si="59"/>
        <v>41850Stockton8_20Dually Enrolled</v>
      </c>
      <c r="B3781" s="7">
        <v>41850</v>
      </c>
      <c r="C3781">
        <v>20</v>
      </c>
      <c r="D3781" t="s">
        <v>15</v>
      </c>
      <c r="E3781">
        <v>2.7492532999999999</v>
      </c>
      <c r="F3781">
        <v>2.9392466000000002</v>
      </c>
      <c r="G3781">
        <v>8</v>
      </c>
      <c r="H3781" s="49">
        <v>381.65300000000002</v>
      </c>
      <c r="I3781" s="49">
        <v>4183.0780000000004</v>
      </c>
      <c r="J3781">
        <v>93.425049999999999</v>
      </c>
      <c r="M3781">
        <v>0.13765479999999999</v>
      </c>
      <c r="N3781" s="49">
        <v>-0.1899933</v>
      </c>
      <c r="O3781" s="49">
        <v>-0.36619143999999998</v>
      </c>
      <c r="P3781" s="49">
        <v>-0.26295034</v>
      </c>
      <c r="Q3781" s="49">
        <v>-0.1899933</v>
      </c>
      <c r="R3781" s="49">
        <v>-0.11703626</v>
      </c>
      <c r="S3781" s="49">
        <v>-1.3795160000000001E-2</v>
      </c>
      <c r="T3781" s="49" t="s">
        <v>92</v>
      </c>
    </row>
    <row r="3782" spans="1:20" x14ac:dyDescent="0.25">
      <c r="A3782" s="49" t="str">
        <f t="shared" si="59"/>
        <v>41850Stockton8_15Dually Enrolled</v>
      </c>
      <c r="B3782" s="7">
        <v>41850</v>
      </c>
      <c r="C3782">
        <v>15</v>
      </c>
      <c r="D3782" t="s">
        <v>15</v>
      </c>
      <c r="E3782">
        <v>2.2312281999999999</v>
      </c>
      <c r="F3782">
        <v>2.2459918000000001</v>
      </c>
      <c r="G3782">
        <v>8</v>
      </c>
      <c r="H3782" s="49">
        <v>381.65300000000002</v>
      </c>
      <c r="I3782" s="49">
        <v>4183.0780000000004</v>
      </c>
      <c r="J3782">
        <v>95.593630000000005</v>
      </c>
      <c r="M3782">
        <v>0.14099249999999999</v>
      </c>
      <c r="N3782" s="49">
        <v>-1.47636E-2</v>
      </c>
      <c r="O3782" s="49">
        <v>-0.19523399999999999</v>
      </c>
      <c r="P3782" s="49">
        <v>-8.9489630000000001E-2</v>
      </c>
      <c r="Q3782" s="49">
        <v>-1.47636E-2</v>
      </c>
      <c r="R3782" s="49">
        <v>5.9962420000000002E-2</v>
      </c>
      <c r="S3782" s="49">
        <v>0.16570679999999999</v>
      </c>
      <c r="T3782" s="49" t="s">
        <v>92</v>
      </c>
    </row>
    <row r="3783" spans="1:20" x14ac:dyDescent="0.25">
      <c r="A3783" s="49" t="str">
        <f t="shared" si="59"/>
        <v>41850Stockton8_16Dually Enrolled</v>
      </c>
      <c r="B3783" s="7">
        <v>41850</v>
      </c>
      <c r="C3783">
        <v>16</v>
      </c>
      <c r="D3783" t="s">
        <v>15</v>
      </c>
      <c r="E3783">
        <v>2.4290295999999998</v>
      </c>
      <c r="F3783">
        <v>2.5289283999999999</v>
      </c>
      <c r="G3783">
        <v>8</v>
      </c>
      <c r="H3783" s="49">
        <v>381.65300000000002</v>
      </c>
      <c r="I3783" s="49">
        <v>4183.0780000000004</v>
      </c>
      <c r="J3783">
        <v>97.870720000000006</v>
      </c>
      <c r="M3783">
        <v>0.14749480000000001</v>
      </c>
      <c r="N3783" s="49">
        <v>-9.9898799999999996E-2</v>
      </c>
      <c r="O3783" s="49">
        <v>-0.28869213999999999</v>
      </c>
      <c r="P3783" s="49">
        <v>-0.17807104000000001</v>
      </c>
      <c r="Q3783" s="49">
        <v>-9.9898799999999996E-2</v>
      </c>
      <c r="R3783" s="49">
        <v>-2.1726559999999999E-2</v>
      </c>
      <c r="S3783" s="49">
        <v>8.8894539999999994E-2</v>
      </c>
      <c r="T3783" s="49" t="s">
        <v>92</v>
      </c>
    </row>
    <row r="3784" spans="1:20" x14ac:dyDescent="0.25">
      <c r="A3784" s="49" t="str">
        <f t="shared" si="59"/>
        <v>41850Stockton8_8Dually Enrolled</v>
      </c>
      <c r="B3784" s="7">
        <v>41850</v>
      </c>
      <c r="C3784">
        <v>8</v>
      </c>
      <c r="D3784" t="s">
        <v>15</v>
      </c>
      <c r="E3784">
        <v>0.87318618999999997</v>
      </c>
      <c r="F3784">
        <v>0.86982756000000006</v>
      </c>
      <c r="G3784">
        <v>8</v>
      </c>
      <c r="H3784" s="49">
        <v>381.65300000000002</v>
      </c>
      <c r="I3784" s="49">
        <v>4183.0780000000004</v>
      </c>
      <c r="J3784">
        <v>73.870459999999994</v>
      </c>
      <c r="M3784">
        <v>6.3897499999999996E-2</v>
      </c>
      <c r="N3784" s="49">
        <v>3.35863E-3</v>
      </c>
      <c r="O3784" s="49">
        <v>-7.8430169999999994E-2</v>
      </c>
      <c r="P3784" s="49">
        <v>-3.0507050000000001E-2</v>
      </c>
      <c r="Q3784" s="49">
        <v>3.35863E-3</v>
      </c>
      <c r="R3784" s="49">
        <v>3.7224300000000002E-2</v>
      </c>
      <c r="S3784" s="49">
        <v>8.5147429999999996E-2</v>
      </c>
      <c r="T3784" s="49" t="s">
        <v>92</v>
      </c>
    </row>
    <row r="3785" spans="1:20" x14ac:dyDescent="0.25">
      <c r="A3785" s="49" t="str">
        <f t="shared" si="59"/>
        <v>41850Stockton8_11Dually Enrolled</v>
      </c>
      <c r="B3785" s="7">
        <v>41850</v>
      </c>
      <c r="C3785">
        <v>11</v>
      </c>
      <c r="D3785" t="s">
        <v>15</v>
      </c>
      <c r="E3785">
        <v>1.1429309000000001</v>
      </c>
      <c r="F3785">
        <v>1.1574139000000001</v>
      </c>
      <c r="G3785">
        <v>8</v>
      </c>
      <c r="H3785" s="49">
        <v>381.65300000000002</v>
      </c>
      <c r="I3785" s="49">
        <v>4183.0780000000004</v>
      </c>
      <c r="J3785">
        <v>83.985119999999995</v>
      </c>
      <c r="M3785">
        <v>8.4598699999999999E-2</v>
      </c>
      <c r="N3785" s="49">
        <v>-1.4482999999999999E-2</v>
      </c>
      <c r="O3785" s="49">
        <v>-0.12276934</v>
      </c>
      <c r="P3785" s="49">
        <v>-5.9320310000000001E-2</v>
      </c>
      <c r="Q3785" s="49">
        <v>-1.4482999999999999E-2</v>
      </c>
      <c r="R3785" s="49">
        <v>3.0354309999999999E-2</v>
      </c>
      <c r="S3785" s="49">
        <v>9.3803339999999999E-2</v>
      </c>
      <c r="T3785" s="49" t="s">
        <v>92</v>
      </c>
    </row>
    <row r="3786" spans="1:20" x14ac:dyDescent="0.25">
      <c r="A3786" s="49" t="str">
        <f t="shared" si="59"/>
        <v>41850Stockton8_7Dually Enrolled</v>
      </c>
      <c r="B3786" s="7">
        <v>41850</v>
      </c>
      <c r="C3786">
        <v>7</v>
      </c>
      <c r="D3786" t="s">
        <v>15</v>
      </c>
      <c r="E3786">
        <v>0.75240110000000004</v>
      </c>
      <c r="F3786">
        <v>0.81721449000000002</v>
      </c>
      <c r="G3786">
        <v>8</v>
      </c>
      <c r="H3786" s="49">
        <v>381.65300000000002</v>
      </c>
      <c r="I3786" s="49">
        <v>4183.0780000000004</v>
      </c>
      <c r="J3786">
        <v>71.499080000000006</v>
      </c>
      <c r="M3786">
        <v>5.5678800000000001E-2</v>
      </c>
      <c r="N3786" s="49">
        <v>-6.4813389999999999E-2</v>
      </c>
      <c r="O3786" s="49">
        <v>-0.13608224999999999</v>
      </c>
      <c r="P3786" s="49">
        <v>-9.4323149999999994E-2</v>
      </c>
      <c r="Q3786" s="49">
        <v>-6.4813389999999999E-2</v>
      </c>
      <c r="R3786" s="49">
        <v>-3.5303630000000003E-2</v>
      </c>
      <c r="S3786" s="49">
        <v>6.4554699999999996E-3</v>
      </c>
      <c r="T3786" s="49" t="s">
        <v>92</v>
      </c>
    </row>
    <row r="3787" spans="1:20" x14ac:dyDescent="0.25">
      <c r="A3787" s="49" t="str">
        <f t="shared" si="59"/>
        <v>41850Stockton8_22Dually Enrolled</v>
      </c>
      <c r="B3787" s="7">
        <v>41850</v>
      </c>
      <c r="C3787">
        <v>22</v>
      </c>
      <c r="D3787" t="s">
        <v>15</v>
      </c>
      <c r="E3787">
        <v>2.2336996999999998</v>
      </c>
      <c r="F3787">
        <v>2.4416954999999998</v>
      </c>
      <c r="G3787">
        <v>8</v>
      </c>
      <c r="H3787" s="49">
        <v>381.65300000000002</v>
      </c>
      <c r="I3787" s="49">
        <v>4183.0780000000004</v>
      </c>
      <c r="J3787">
        <v>85.573390000000003</v>
      </c>
      <c r="M3787">
        <v>0.12828129999999999</v>
      </c>
      <c r="N3787" s="49">
        <v>-0.20799580000000001</v>
      </c>
      <c r="O3787" s="49">
        <v>-0.37219585999999999</v>
      </c>
      <c r="P3787" s="49">
        <v>-0.27598488999999998</v>
      </c>
      <c r="Q3787" s="49">
        <v>-0.20799580000000001</v>
      </c>
      <c r="R3787" s="49">
        <v>-0.14000671000000001</v>
      </c>
      <c r="S3787" s="49">
        <v>-4.379574E-2</v>
      </c>
      <c r="T3787" s="49" t="s">
        <v>92</v>
      </c>
    </row>
    <row r="3788" spans="1:20" x14ac:dyDescent="0.25">
      <c r="A3788" s="49" t="str">
        <f t="shared" si="59"/>
        <v>41850Stockton8_19Dually Enrolled</v>
      </c>
      <c r="B3788" s="7">
        <v>41850</v>
      </c>
      <c r="C3788">
        <v>19</v>
      </c>
      <c r="D3788" t="s">
        <v>15</v>
      </c>
      <c r="E3788">
        <v>2.9708215</v>
      </c>
      <c r="F3788">
        <v>2.412506</v>
      </c>
      <c r="G3788">
        <v>8</v>
      </c>
      <c r="H3788" s="49">
        <v>381.65300000000002</v>
      </c>
      <c r="I3788" s="49">
        <v>4183.0780000000004</v>
      </c>
      <c r="J3788">
        <v>96.925049999999999</v>
      </c>
      <c r="M3788">
        <v>0.13510539999999999</v>
      </c>
      <c r="N3788" s="49">
        <v>0.55831549999999996</v>
      </c>
      <c r="O3788" s="49">
        <v>0.38538059000000002</v>
      </c>
      <c r="P3788" s="49">
        <v>0.48670964</v>
      </c>
      <c r="Q3788" s="49">
        <v>0.55831549999999996</v>
      </c>
      <c r="R3788" s="49">
        <v>0.62992135999999999</v>
      </c>
      <c r="S3788" s="49">
        <v>0.73125041000000002</v>
      </c>
      <c r="T3788" s="49" t="s">
        <v>92</v>
      </c>
    </row>
    <row r="3789" spans="1:20" x14ac:dyDescent="0.25">
      <c r="A3789" s="49" t="str">
        <f t="shared" si="59"/>
        <v>41850Stockton8_24Dually Enrolled</v>
      </c>
      <c r="B3789" s="7">
        <v>41850</v>
      </c>
      <c r="C3789">
        <v>24</v>
      </c>
      <c r="D3789" t="s">
        <v>15</v>
      </c>
      <c r="E3789">
        <v>1.3629978</v>
      </c>
      <c r="F3789">
        <v>1.4425144999999999</v>
      </c>
      <c r="G3789">
        <v>8</v>
      </c>
      <c r="H3789" s="49">
        <v>381.65300000000002</v>
      </c>
      <c r="I3789" s="49">
        <v>4183.0780000000004</v>
      </c>
      <c r="J3789">
        <v>79.647300000000001</v>
      </c>
      <c r="M3789">
        <v>9.3635599999999999E-2</v>
      </c>
      <c r="N3789" s="49">
        <v>-7.9516699999999996E-2</v>
      </c>
      <c r="O3789" s="49">
        <v>-0.19937026999999999</v>
      </c>
      <c r="P3789" s="49">
        <v>-0.12914357000000001</v>
      </c>
      <c r="Q3789" s="49">
        <v>-7.9516699999999996E-2</v>
      </c>
      <c r="R3789" s="49">
        <v>-2.9889829999999999E-2</v>
      </c>
      <c r="S3789" s="49">
        <v>4.0336869999999997E-2</v>
      </c>
      <c r="T3789" s="49" t="s">
        <v>92</v>
      </c>
    </row>
    <row r="3790" spans="1:20" x14ac:dyDescent="0.25">
      <c r="A3790" s="49" t="str">
        <f t="shared" si="59"/>
        <v>41850Stockton8_14Dually Enrolled</v>
      </c>
      <c r="B3790" s="7">
        <v>41850</v>
      </c>
      <c r="C3790">
        <v>14</v>
      </c>
      <c r="D3790" t="s">
        <v>15</v>
      </c>
      <c r="E3790">
        <v>1.9532388999999999</v>
      </c>
      <c r="F3790">
        <v>1.9664912000000001</v>
      </c>
      <c r="G3790">
        <v>8</v>
      </c>
      <c r="H3790" s="49">
        <v>381.65300000000002</v>
      </c>
      <c r="I3790" s="49">
        <v>4183.0780000000004</v>
      </c>
      <c r="J3790">
        <v>94.390699999999995</v>
      </c>
      <c r="M3790">
        <v>0.1284679</v>
      </c>
      <c r="N3790" s="49">
        <v>-1.32523E-2</v>
      </c>
      <c r="O3790" s="49">
        <v>-0.17769120999999999</v>
      </c>
      <c r="P3790" s="49">
        <v>-8.1340289999999996E-2</v>
      </c>
      <c r="Q3790" s="49">
        <v>-1.32523E-2</v>
      </c>
      <c r="R3790" s="49">
        <v>5.4835689999999999E-2</v>
      </c>
      <c r="S3790" s="49">
        <v>0.15118661</v>
      </c>
      <c r="T3790" s="49" t="s">
        <v>92</v>
      </c>
    </row>
    <row r="3791" spans="1:20" x14ac:dyDescent="0.25">
      <c r="A3791" s="49" t="str">
        <f t="shared" si="59"/>
        <v>41850Stockton8_23Dually Enrolled</v>
      </c>
      <c r="B3791" s="7">
        <v>41850</v>
      </c>
      <c r="C3791">
        <v>23</v>
      </c>
      <c r="D3791" t="s">
        <v>15</v>
      </c>
      <c r="E3791">
        <v>1.7249361999999999</v>
      </c>
      <c r="F3791">
        <v>1.9136553999999999</v>
      </c>
      <c r="G3791">
        <v>8</v>
      </c>
      <c r="H3791" s="49">
        <v>381.65300000000002</v>
      </c>
      <c r="I3791" s="49">
        <v>4183.0780000000004</v>
      </c>
      <c r="J3791">
        <v>82.850489999999994</v>
      </c>
      <c r="M3791">
        <v>0.1119588</v>
      </c>
      <c r="N3791" s="49">
        <v>-0.1887192</v>
      </c>
      <c r="O3791" s="49">
        <v>-0.33202646000000002</v>
      </c>
      <c r="P3791" s="49">
        <v>-0.24805736</v>
      </c>
      <c r="Q3791" s="49">
        <v>-0.1887192</v>
      </c>
      <c r="R3791" s="49">
        <v>-0.12938104</v>
      </c>
      <c r="S3791" s="49">
        <v>-4.5411939999999998E-2</v>
      </c>
      <c r="T3791" s="49" t="s">
        <v>92</v>
      </c>
    </row>
    <row r="3792" spans="1:20" x14ac:dyDescent="0.25">
      <c r="A3792" s="49" t="str">
        <f t="shared" si="59"/>
        <v>41850Stockton8_4Dually Enrolled</v>
      </c>
      <c r="B3792" s="7">
        <v>41850</v>
      </c>
      <c r="C3792">
        <v>4</v>
      </c>
      <c r="D3792" t="s">
        <v>15</v>
      </c>
      <c r="E3792">
        <v>0.73718591</v>
      </c>
      <c r="F3792">
        <v>0.74998436999999996</v>
      </c>
      <c r="G3792">
        <v>8</v>
      </c>
      <c r="H3792" s="49">
        <v>381.65300000000002</v>
      </c>
      <c r="I3792" s="49">
        <v>4183.0780000000004</v>
      </c>
      <c r="J3792">
        <v>77.202269999999999</v>
      </c>
      <c r="M3792">
        <v>5.3255200000000003E-2</v>
      </c>
      <c r="N3792" s="49">
        <v>-1.2798459999999999E-2</v>
      </c>
      <c r="O3792" s="49">
        <v>-8.0965120000000002E-2</v>
      </c>
      <c r="P3792" s="49">
        <v>-4.102372E-2</v>
      </c>
      <c r="Q3792" s="49">
        <v>-1.2798459999999999E-2</v>
      </c>
      <c r="R3792" s="49">
        <v>1.5426799999999999E-2</v>
      </c>
      <c r="S3792" s="49">
        <v>5.5368199999999999E-2</v>
      </c>
      <c r="T3792" s="49" t="s">
        <v>92</v>
      </c>
    </row>
    <row r="3793" spans="1:20" x14ac:dyDescent="0.25">
      <c r="A3793" s="49" t="str">
        <f t="shared" si="59"/>
        <v>41850Stockton8_1Dually Enrolled</v>
      </c>
      <c r="B3793" s="7">
        <v>41850</v>
      </c>
      <c r="C3793">
        <v>1</v>
      </c>
      <c r="D3793" t="s">
        <v>15</v>
      </c>
      <c r="E3793">
        <v>1.0231551999999999</v>
      </c>
      <c r="F3793">
        <v>1.1203278000000001</v>
      </c>
      <c r="G3793">
        <v>8</v>
      </c>
      <c r="H3793" s="49">
        <v>381.65300000000002</v>
      </c>
      <c r="I3793" s="49">
        <v>4183.0780000000004</v>
      </c>
      <c r="J3793">
        <v>80.627189999999999</v>
      </c>
      <c r="M3793">
        <v>7.77418E-2</v>
      </c>
      <c r="N3793" s="49">
        <v>-9.7172599999999998E-2</v>
      </c>
      <c r="O3793" s="49">
        <v>-0.1966821</v>
      </c>
      <c r="P3793" s="49">
        <v>-0.13837574999999999</v>
      </c>
      <c r="Q3793" s="49">
        <v>-9.7172599999999998E-2</v>
      </c>
      <c r="R3793" s="49">
        <v>-5.5969449999999997E-2</v>
      </c>
      <c r="S3793" s="49">
        <v>2.3368999999999998E-3</v>
      </c>
      <c r="T3793" s="49" t="s">
        <v>92</v>
      </c>
    </row>
    <row r="3794" spans="1:20" x14ac:dyDescent="0.25">
      <c r="A3794" s="49" t="str">
        <f t="shared" si="59"/>
        <v>41850Stockton9_9Dually Enrolled</v>
      </c>
      <c r="B3794" s="7">
        <v>41850</v>
      </c>
      <c r="C3794">
        <v>9</v>
      </c>
      <c r="D3794" t="s">
        <v>15</v>
      </c>
      <c r="E3794">
        <v>0.92066656999999996</v>
      </c>
      <c r="F3794">
        <v>0.93321058000000001</v>
      </c>
      <c r="G3794">
        <v>9</v>
      </c>
      <c r="H3794">
        <v>405.82100000000003</v>
      </c>
      <c r="I3794" s="49">
        <v>4183.0780000000004</v>
      </c>
      <c r="J3794">
        <v>76.613479999999996</v>
      </c>
      <c r="M3794">
        <v>6.3165399999999997E-2</v>
      </c>
      <c r="N3794" s="49">
        <v>-1.254401E-2</v>
      </c>
      <c r="O3794" s="49">
        <v>-9.3395720000000002E-2</v>
      </c>
      <c r="P3794" s="49">
        <v>-4.6021670000000001E-2</v>
      </c>
      <c r="Q3794" s="49">
        <v>-1.254401E-2</v>
      </c>
      <c r="R3794" s="49">
        <v>2.0933650000000002E-2</v>
      </c>
      <c r="S3794" s="49">
        <v>6.8307699999999999E-2</v>
      </c>
      <c r="T3794" s="49" t="s">
        <v>92</v>
      </c>
    </row>
    <row r="3795" spans="1:20" x14ac:dyDescent="0.25">
      <c r="A3795" s="49" t="str">
        <f t="shared" si="59"/>
        <v>41850Stockton9_2Dually Enrolled</v>
      </c>
      <c r="B3795" s="7">
        <v>41850</v>
      </c>
      <c r="C3795">
        <v>2</v>
      </c>
      <c r="D3795" t="s">
        <v>15</v>
      </c>
      <c r="E3795">
        <v>0.88577099000000004</v>
      </c>
      <c r="F3795">
        <v>0.89344762</v>
      </c>
      <c r="G3795">
        <v>9</v>
      </c>
      <c r="H3795" s="49">
        <v>405.82100000000003</v>
      </c>
      <c r="I3795" s="49">
        <v>4183.0780000000004</v>
      </c>
      <c r="J3795">
        <v>77.572469999999996</v>
      </c>
      <c r="M3795">
        <v>6.7756499999999997E-2</v>
      </c>
      <c r="N3795" s="49">
        <v>-7.6766300000000003E-3</v>
      </c>
      <c r="O3795" s="49">
        <v>-9.4404950000000001E-2</v>
      </c>
      <c r="P3795" s="49">
        <v>-4.3587569999999999E-2</v>
      </c>
      <c r="Q3795" s="49">
        <v>-7.6766300000000003E-3</v>
      </c>
      <c r="R3795" s="49">
        <v>2.823432E-2</v>
      </c>
      <c r="S3795" s="49">
        <v>7.9051689999999994E-2</v>
      </c>
      <c r="T3795" s="49" t="s">
        <v>92</v>
      </c>
    </row>
    <row r="3796" spans="1:20" x14ac:dyDescent="0.25">
      <c r="A3796" s="49" t="str">
        <f t="shared" si="59"/>
        <v>41850Stockton9_19Dually Enrolled</v>
      </c>
      <c r="B3796" s="7">
        <v>41850</v>
      </c>
      <c r="C3796">
        <v>19</v>
      </c>
      <c r="D3796" t="s">
        <v>15</v>
      </c>
      <c r="E3796">
        <v>2.9708215</v>
      </c>
      <c r="F3796">
        <v>2.8226078999999999</v>
      </c>
      <c r="G3796">
        <v>9</v>
      </c>
      <c r="H3796" s="49">
        <v>405.82100000000003</v>
      </c>
      <c r="I3796" s="49">
        <v>4183.0780000000004</v>
      </c>
      <c r="J3796">
        <v>96.925049999999999</v>
      </c>
      <c r="M3796">
        <v>0.14204</v>
      </c>
      <c r="N3796" s="49">
        <v>0.1482136</v>
      </c>
      <c r="O3796" s="49">
        <v>-3.3597599999999998E-2</v>
      </c>
      <c r="P3796" s="49">
        <v>7.2932399999999994E-2</v>
      </c>
      <c r="Q3796" s="49">
        <v>0.1482136</v>
      </c>
      <c r="R3796" s="49">
        <v>0.22349479999999999</v>
      </c>
      <c r="S3796" s="49">
        <v>0.33002480000000001</v>
      </c>
      <c r="T3796" s="49" t="s">
        <v>92</v>
      </c>
    </row>
    <row r="3797" spans="1:20" x14ac:dyDescent="0.25">
      <c r="A3797" s="49" t="str">
        <f t="shared" si="59"/>
        <v>41850Stockton9_13Dually Enrolled</v>
      </c>
      <c r="B3797" s="7">
        <v>41850</v>
      </c>
      <c r="C3797">
        <v>13</v>
      </c>
      <c r="D3797" t="s">
        <v>15</v>
      </c>
      <c r="E3797">
        <v>1.7142740000000001</v>
      </c>
      <c r="F3797">
        <v>1.8328286</v>
      </c>
      <c r="G3797">
        <v>9</v>
      </c>
      <c r="H3797" s="49">
        <v>405.82100000000003</v>
      </c>
      <c r="I3797" s="49">
        <v>4183.0780000000004</v>
      </c>
      <c r="J3797">
        <v>90.984859999999998</v>
      </c>
      <c r="M3797">
        <v>0.1216261</v>
      </c>
      <c r="N3797" s="49">
        <v>-0.1185546</v>
      </c>
      <c r="O3797" s="49">
        <v>-0.27423600999999997</v>
      </c>
      <c r="P3797" s="49">
        <v>-0.18301643000000001</v>
      </c>
      <c r="Q3797" s="49">
        <v>-0.1185546</v>
      </c>
      <c r="R3797" s="49">
        <v>-5.4092769999999998E-2</v>
      </c>
      <c r="S3797" s="49">
        <v>3.7126810000000003E-2</v>
      </c>
      <c r="T3797" s="49" t="s">
        <v>92</v>
      </c>
    </row>
    <row r="3798" spans="1:20" x14ac:dyDescent="0.25">
      <c r="A3798" s="49" t="str">
        <f t="shared" si="59"/>
        <v>41850Stockton9_22Dually Enrolled</v>
      </c>
      <c r="B3798" s="7">
        <v>41850</v>
      </c>
      <c r="C3798">
        <v>22</v>
      </c>
      <c r="D3798" t="s">
        <v>15</v>
      </c>
      <c r="E3798">
        <v>2.2336996999999998</v>
      </c>
      <c r="F3798">
        <v>2.6666183000000001</v>
      </c>
      <c r="G3798">
        <v>9</v>
      </c>
      <c r="H3798" s="49">
        <v>405.82100000000003</v>
      </c>
      <c r="I3798" s="49">
        <v>4183.0780000000004</v>
      </c>
      <c r="J3798">
        <v>85.573390000000003</v>
      </c>
      <c r="M3798">
        <v>0.13694210000000001</v>
      </c>
      <c r="N3798" s="49">
        <v>-0.43291859999999999</v>
      </c>
      <c r="O3798" s="49">
        <v>-0.60820448999999999</v>
      </c>
      <c r="P3798" s="49">
        <v>-0.50549790999999999</v>
      </c>
      <c r="Q3798" s="49">
        <v>-0.43291859999999999</v>
      </c>
      <c r="R3798" s="49">
        <v>-0.36033928999999998</v>
      </c>
      <c r="S3798" s="49">
        <v>-0.25763270999999999</v>
      </c>
      <c r="T3798" s="49" t="s">
        <v>92</v>
      </c>
    </row>
    <row r="3799" spans="1:20" x14ac:dyDescent="0.25">
      <c r="A3799" s="49" t="str">
        <f t="shared" si="59"/>
        <v>41850Stockton9_3Dually Enrolled</v>
      </c>
      <c r="B3799" s="7">
        <v>41850</v>
      </c>
      <c r="C3799">
        <v>3</v>
      </c>
      <c r="D3799" t="s">
        <v>15</v>
      </c>
      <c r="E3799">
        <v>0.79919779000000002</v>
      </c>
      <c r="F3799">
        <v>0.76804074</v>
      </c>
      <c r="G3799">
        <v>9</v>
      </c>
      <c r="H3799" s="49">
        <v>405.82100000000003</v>
      </c>
      <c r="I3799" s="49">
        <v>4183.0780000000004</v>
      </c>
      <c r="J3799">
        <v>77.627840000000006</v>
      </c>
      <c r="M3799">
        <v>6.1491400000000002E-2</v>
      </c>
      <c r="N3799" s="49">
        <v>3.1157049999999999E-2</v>
      </c>
      <c r="O3799" s="49">
        <v>-4.7551940000000001E-2</v>
      </c>
      <c r="P3799" s="49">
        <v>-1.4333900000000001E-3</v>
      </c>
      <c r="Q3799" s="49">
        <v>3.1157049999999999E-2</v>
      </c>
      <c r="R3799" s="49">
        <v>6.3747490000000004E-2</v>
      </c>
      <c r="S3799" s="49">
        <v>0.10986604</v>
      </c>
      <c r="T3799" s="49" t="s">
        <v>92</v>
      </c>
    </row>
    <row r="3800" spans="1:20" x14ac:dyDescent="0.25">
      <c r="A3800" s="49" t="str">
        <f t="shared" si="59"/>
        <v>41850Stockton9_8Dually Enrolled</v>
      </c>
      <c r="B3800" s="7">
        <v>41850</v>
      </c>
      <c r="C3800">
        <v>8</v>
      </c>
      <c r="D3800" t="s">
        <v>15</v>
      </c>
      <c r="E3800">
        <v>0.87318618999999997</v>
      </c>
      <c r="F3800">
        <v>0.86735291000000003</v>
      </c>
      <c r="G3800">
        <v>9</v>
      </c>
      <c r="H3800" s="49">
        <v>405.82100000000003</v>
      </c>
      <c r="I3800" s="49">
        <v>4183.0780000000004</v>
      </c>
      <c r="J3800">
        <v>73.870459999999994</v>
      </c>
      <c r="M3800">
        <v>5.9265400000000003E-2</v>
      </c>
      <c r="N3800" s="49">
        <v>5.8332799999999997E-3</v>
      </c>
      <c r="O3800" s="49">
        <v>-7.0026430000000001E-2</v>
      </c>
      <c r="P3800" s="49">
        <v>-2.557738E-2</v>
      </c>
      <c r="Q3800" s="49">
        <v>5.8332799999999997E-3</v>
      </c>
      <c r="R3800" s="49">
        <v>3.7243940000000003E-2</v>
      </c>
      <c r="S3800" s="49">
        <v>8.1692989999999993E-2</v>
      </c>
      <c r="T3800" s="49" t="s">
        <v>92</v>
      </c>
    </row>
    <row r="3801" spans="1:20" x14ac:dyDescent="0.25">
      <c r="A3801" s="49" t="str">
        <f t="shared" si="59"/>
        <v>41850Stockton9_1Dually Enrolled</v>
      </c>
      <c r="B3801" s="7">
        <v>41850</v>
      </c>
      <c r="C3801">
        <v>1</v>
      </c>
      <c r="D3801" t="s">
        <v>15</v>
      </c>
      <c r="E3801">
        <v>1.0231551999999999</v>
      </c>
      <c r="F3801">
        <v>1.073923</v>
      </c>
      <c r="G3801">
        <v>9</v>
      </c>
      <c r="H3801" s="49">
        <v>405.82100000000003</v>
      </c>
      <c r="I3801" s="49">
        <v>4183.0780000000004</v>
      </c>
      <c r="J3801">
        <v>80.627189999999999</v>
      </c>
      <c r="M3801">
        <v>7.8241699999999997E-2</v>
      </c>
      <c r="N3801" s="49">
        <v>-5.0767800000000002E-2</v>
      </c>
      <c r="O3801" s="49">
        <v>-0.15091718000000001</v>
      </c>
      <c r="P3801" s="49">
        <v>-9.2235899999999996E-2</v>
      </c>
      <c r="Q3801" s="49">
        <v>-5.0767800000000002E-2</v>
      </c>
      <c r="R3801" s="49">
        <v>-9.2996999999999993E-3</v>
      </c>
      <c r="S3801" s="49">
        <v>4.9381580000000001E-2</v>
      </c>
      <c r="T3801" s="49" t="s">
        <v>92</v>
      </c>
    </row>
    <row r="3802" spans="1:20" x14ac:dyDescent="0.25">
      <c r="A3802" s="49" t="str">
        <f t="shared" si="59"/>
        <v>41850Stockton9_5Dually Enrolled</v>
      </c>
      <c r="B3802" s="7">
        <v>41850</v>
      </c>
      <c r="C3802">
        <v>5</v>
      </c>
      <c r="D3802" t="s">
        <v>15</v>
      </c>
      <c r="E3802">
        <v>0.68406243</v>
      </c>
      <c r="F3802">
        <v>0.66913226999999997</v>
      </c>
      <c r="G3802">
        <v>9</v>
      </c>
      <c r="H3802" s="49">
        <v>405.82100000000003</v>
      </c>
      <c r="I3802" s="49">
        <v>4183.0780000000004</v>
      </c>
      <c r="J3802">
        <v>74.276960000000003</v>
      </c>
      <c r="M3802">
        <v>5.03679E-2</v>
      </c>
      <c r="N3802" s="49">
        <v>1.493016E-2</v>
      </c>
      <c r="O3802" s="49">
        <v>-4.9540750000000001E-2</v>
      </c>
      <c r="P3802" s="49">
        <v>-1.176483E-2</v>
      </c>
      <c r="Q3802" s="49">
        <v>1.493016E-2</v>
      </c>
      <c r="R3802" s="49">
        <v>4.162515E-2</v>
      </c>
      <c r="S3802" s="49">
        <v>7.9401070000000004E-2</v>
      </c>
      <c r="T3802" s="49" t="s">
        <v>92</v>
      </c>
    </row>
    <row r="3803" spans="1:20" x14ac:dyDescent="0.25">
      <c r="A3803" s="49" t="str">
        <f t="shared" si="59"/>
        <v>41850Stockton9_7Dually Enrolled</v>
      </c>
      <c r="B3803" s="7">
        <v>41850</v>
      </c>
      <c r="C3803">
        <v>7</v>
      </c>
      <c r="D3803" t="s">
        <v>15</v>
      </c>
      <c r="E3803">
        <v>0.75240110000000004</v>
      </c>
      <c r="F3803">
        <v>0.80201376000000002</v>
      </c>
      <c r="G3803">
        <v>9</v>
      </c>
      <c r="H3803" s="49">
        <v>405.82100000000003</v>
      </c>
      <c r="I3803" s="49">
        <v>4183.0780000000004</v>
      </c>
      <c r="J3803">
        <v>71.499080000000006</v>
      </c>
      <c r="M3803">
        <v>5.9263299999999998E-2</v>
      </c>
      <c r="N3803" s="49">
        <v>-4.9612660000000003E-2</v>
      </c>
      <c r="O3803" s="49">
        <v>-0.12546968</v>
      </c>
      <c r="P3803" s="49">
        <v>-8.1022209999999997E-2</v>
      </c>
      <c r="Q3803" s="49">
        <v>-4.9612660000000003E-2</v>
      </c>
      <c r="R3803" s="49">
        <v>-1.8203110000000002E-2</v>
      </c>
      <c r="S3803" s="49">
        <v>2.6244360000000001E-2</v>
      </c>
      <c r="T3803" s="49" t="s">
        <v>92</v>
      </c>
    </row>
    <row r="3804" spans="1:20" x14ac:dyDescent="0.25">
      <c r="A3804" s="49" t="str">
        <f t="shared" si="59"/>
        <v>41850Stockton9_24Dually Enrolled</v>
      </c>
      <c r="B3804" s="7">
        <v>41850</v>
      </c>
      <c r="C3804">
        <v>24</v>
      </c>
      <c r="D3804" t="s">
        <v>15</v>
      </c>
      <c r="E3804">
        <v>1.3629978</v>
      </c>
      <c r="F3804">
        <v>1.5723389000000001</v>
      </c>
      <c r="G3804">
        <v>9</v>
      </c>
      <c r="H3804" s="49">
        <v>405.82100000000003</v>
      </c>
      <c r="I3804" s="49">
        <v>4183.0780000000004</v>
      </c>
      <c r="J3804">
        <v>79.647300000000001</v>
      </c>
      <c r="M3804">
        <v>0.1006571</v>
      </c>
      <c r="N3804" s="49">
        <v>-0.2093411</v>
      </c>
      <c r="O3804" s="49">
        <v>-0.33818218999999999</v>
      </c>
      <c r="P3804" s="49">
        <v>-0.26268935999999998</v>
      </c>
      <c r="Q3804" s="49">
        <v>-0.2093411</v>
      </c>
      <c r="R3804" s="49">
        <v>-0.15599283999999999</v>
      </c>
      <c r="S3804" s="49">
        <v>-8.0500009999999997E-2</v>
      </c>
      <c r="T3804" s="49" t="s">
        <v>92</v>
      </c>
    </row>
    <row r="3805" spans="1:20" x14ac:dyDescent="0.25">
      <c r="A3805" s="49" t="str">
        <f t="shared" si="59"/>
        <v>41850Stockton9_10Dually Enrolled</v>
      </c>
      <c r="B3805" s="7">
        <v>41850</v>
      </c>
      <c r="C3805">
        <v>10</v>
      </c>
      <c r="D3805" t="s">
        <v>15</v>
      </c>
      <c r="E3805">
        <v>0.98571657000000001</v>
      </c>
      <c r="F3805">
        <v>1.0759240999999999</v>
      </c>
      <c r="G3805">
        <v>9</v>
      </c>
      <c r="H3805" s="49">
        <v>405.82100000000003</v>
      </c>
      <c r="I3805" s="49">
        <v>4183.0780000000004</v>
      </c>
      <c r="J3805">
        <v>80.187899999999999</v>
      </c>
      <c r="M3805">
        <v>7.3879E-2</v>
      </c>
      <c r="N3805" s="49">
        <v>-9.0207529999999994E-2</v>
      </c>
      <c r="O3805" s="49">
        <v>-0.18477265000000001</v>
      </c>
      <c r="P3805" s="49">
        <v>-0.12936339999999999</v>
      </c>
      <c r="Q3805" s="49">
        <v>-9.0207529999999994E-2</v>
      </c>
      <c r="R3805" s="49">
        <v>-5.1051659999999999E-2</v>
      </c>
      <c r="S3805" s="49">
        <v>4.3575899999999997E-3</v>
      </c>
      <c r="T3805" s="49" t="s">
        <v>92</v>
      </c>
    </row>
    <row r="3806" spans="1:20" x14ac:dyDescent="0.25">
      <c r="A3806" s="49" t="str">
        <f t="shared" si="59"/>
        <v>41850Stockton9_11Dually Enrolled</v>
      </c>
      <c r="B3806" s="7">
        <v>41850</v>
      </c>
      <c r="C3806">
        <v>11</v>
      </c>
      <c r="D3806" t="s">
        <v>15</v>
      </c>
      <c r="E3806">
        <v>1.1429309000000001</v>
      </c>
      <c r="F3806">
        <v>1.2432004999999999</v>
      </c>
      <c r="G3806">
        <v>9</v>
      </c>
      <c r="H3806" s="49">
        <v>405.82100000000003</v>
      </c>
      <c r="I3806" s="49">
        <v>4183.0780000000004</v>
      </c>
      <c r="J3806">
        <v>83.985119999999995</v>
      </c>
      <c r="M3806">
        <v>8.6271299999999995E-2</v>
      </c>
      <c r="N3806" s="49">
        <v>-0.1002696</v>
      </c>
      <c r="O3806" s="49">
        <v>-0.21069686000000001</v>
      </c>
      <c r="P3806" s="49">
        <v>-0.14599339</v>
      </c>
      <c r="Q3806" s="49">
        <v>-0.1002696</v>
      </c>
      <c r="R3806" s="49">
        <v>-5.454581E-2</v>
      </c>
      <c r="S3806" s="49">
        <v>1.0157660000000001E-2</v>
      </c>
      <c r="T3806" s="49" t="s">
        <v>92</v>
      </c>
    </row>
    <row r="3807" spans="1:20" x14ac:dyDescent="0.25">
      <c r="A3807" s="49" t="str">
        <f t="shared" si="59"/>
        <v>41850Stockton9_17Dually Enrolled</v>
      </c>
      <c r="B3807" s="7">
        <v>41850</v>
      </c>
      <c r="C3807">
        <v>17</v>
      </c>
      <c r="D3807" t="s">
        <v>15</v>
      </c>
      <c r="E3807">
        <v>2.6457309000000002</v>
      </c>
      <c r="F3807">
        <v>2.7728248999999998</v>
      </c>
      <c r="G3807">
        <v>9</v>
      </c>
      <c r="H3807" s="49">
        <v>405.82100000000003</v>
      </c>
      <c r="I3807" s="49">
        <v>4183.0780000000004</v>
      </c>
      <c r="J3807">
        <v>99.147949999999994</v>
      </c>
      <c r="M3807">
        <v>0.1473942</v>
      </c>
      <c r="N3807" s="49">
        <v>-0.12709400000000001</v>
      </c>
      <c r="O3807" s="49">
        <v>-0.31575858000000001</v>
      </c>
      <c r="P3807" s="49">
        <v>-0.20521292999999999</v>
      </c>
      <c r="Q3807" s="49">
        <v>-0.12709400000000001</v>
      </c>
      <c r="R3807" s="49">
        <v>-4.8975070000000002E-2</v>
      </c>
      <c r="S3807" s="49">
        <v>6.157058E-2</v>
      </c>
      <c r="T3807" s="49" t="s">
        <v>92</v>
      </c>
    </row>
    <row r="3808" spans="1:20" x14ac:dyDescent="0.25">
      <c r="A3808" s="49" t="str">
        <f t="shared" si="59"/>
        <v>41850Stockton9_4Dually Enrolled</v>
      </c>
      <c r="B3808" s="7">
        <v>41850</v>
      </c>
      <c r="C3808">
        <v>4</v>
      </c>
      <c r="D3808" t="s">
        <v>15</v>
      </c>
      <c r="E3808">
        <v>0.73718591</v>
      </c>
      <c r="F3808">
        <v>0.70535714000000005</v>
      </c>
      <c r="G3808">
        <v>9</v>
      </c>
      <c r="H3808" s="49">
        <v>405.82100000000003</v>
      </c>
      <c r="I3808" s="49">
        <v>4183.0780000000004</v>
      </c>
      <c r="J3808">
        <v>77.202269999999999</v>
      </c>
      <c r="M3808">
        <v>5.6501299999999997E-2</v>
      </c>
      <c r="N3808" s="49">
        <v>3.1828769999999999E-2</v>
      </c>
      <c r="O3808" s="49">
        <v>-4.0492889999999997E-2</v>
      </c>
      <c r="P3808" s="49">
        <v>1.8830800000000001E-3</v>
      </c>
      <c r="Q3808" s="49">
        <v>3.1828769999999999E-2</v>
      </c>
      <c r="R3808" s="49">
        <v>6.1774460000000003E-2</v>
      </c>
      <c r="S3808" s="49">
        <v>0.10415043</v>
      </c>
      <c r="T3808" s="49" t="s">
        <v>92</v>
      </c>
    </row>
    <row r="3809" spans="1:20" x14ac:dyDescent="0.25">
      <c r="A3809" s="49" t="str">
        <f t="shared" si="59"/>
        <v>41850Stockton9_20Dually Enrolled</v>
      </c>
      <c r="B3809" s="7">
        <v>41850</v>
      </c>
      <c r="C3809">
        <v>20</v>
      </c>
      <c r="D3809" t="s">
        <v>15</v>
      </c>
      <c r="E3809">
        <v>2.7492532999999999</v>
      </c>
      <c r="F3809">
        <v>2.3894095000000002</v>
      </c>
      <c r="G3809">
        <v>9</v>
      </c>
      <c r="H3809" s="49">
        <v>405.82100000000003</v>
      </c>
      <c r="I3809" s="49">
        <v>4183.0780000000004</v>
      </c>
      <c r="J3809">
        <v>93.425049999999999</v>
      </c>
      <c r="M3809">
        <v>0.12370340000000001</v>
      </c>
      <c r="N3809" s="49">
        <v>0.35984379999999999</v>
      </c>
      <c r="O3809" s="49">
        <v>0.20150345</v>
      </c>
      <c r="P3809" s="49">
        <v>0.29428100000000001</v>
      </c>
      <c r="Q3809" s="49">
        <v>0.35984379999999999</v>
      </c>
      <c r="R3809" s="49">
        <v>0.42540660000000002</v>
      </c>
      <c r="S3809" s="49">
        <v>0.51818414999999995</v>
      </c>
      <c r="T3809" s="49" t="s">
        <v>92</v>
      </c>
    </row>
    <row r="3810" spans="1:20" x14ac:dyDescent="0.25">
      <c r="A3810" s="49" t="str">
        <f t="shared" si="59"/>
        <v>41850Stockton9_16Dually Enrolled</v>
      </c>
      <c r="B3810" s="7">
        <v>41850</v>
      </c>
      <c r="C3810">
        <v>16</v>
      </c>
      <c r="D3810" t="s">
        <v>15</v>
      </c>
      <c r="E3810">
        <v>2.4290295999999998</v>
      </c>
      <c r="F3810">
        <v>2.5348730000000002</v>
      </c>
      <c r="G3810">
        <v>9</v>
      </c>
      <c r="H3810" s="49">
        <v>405.82100000000003</v>
      </c>
      <c r="I3810" s="49">
        <v>4183.0780000000004</v>
      </c>
      <c r="J3810">
        <v>97.870720000000006</v>
      </c>
      <c r="M3810">
        <v>0.1432368</v>
      </c>
      <c r="N3810" s="49">
        <v>-0.1058434</v>
      </c>
      <c r="O3810" s="49">
        <v>-0.28918650000000001</v>
      </c>
      <c r="P3810" s="49">
        <v>-0.1817589</v>
      </c>
      <c r="Q3810" s="49">
        <v>-0.1058434</v>
      </c>
      <c r="R3810" s="49">
        <v>-2.99279E-2</v>
      </c>
      <c r="S3810" s="49">
        <v>7.7499700000000005E-2</v>
      </c>
      <c r="T3810" s="49" t="s">
        <v>92</v>
      </c>
    </row>
    <row r="3811" spans="1:20" x14ac:dyDescent="0.25">
      <c r="A3811" s="49" t="str">
        <f t="shared" si="59"/>
        <v>41850Stockton9_14Dually Enrolled</v>
      </c>
      <c r="B3811" s="7">
        <v>41850</v>
      </c>
      <c r="C3811">
        <v>14</v>
      </c>
      <c r="D3811" t="s">
        <v>15</v>
      </c>
      <c r="E3811">
        <v>1.9532388999999999</v>
      </c>
      <c r="F3811">
        <v>2.0694669000000001</v>
      </c>
      <c r="G3811">
        <v>9</v>
      </c>
      <c r="H3811" s="49">
        <v>405.82100000000003</v>
      </c>
      <c r="I3811" s="49">
        <v>4183.0780000000004</v>
      </c>
      <c r="J3811">
        <v>94.390699999999995</v>
      </c>
      <c r="M3811">
        <v>0.12904550000000001</v>
      </c>
      <c r="N3811" s="49">
        <v>-0.116228</v>
      </c>
      <c r="O3811" s="49">
        <v>-0.28140623999999997</v>
      </c>
      <c r="P3811" s="49">
        <v>-0.18462212</v>
      </c>
      <c r="Q3811" s="49">
        <v>-0.116228</v>
      </c>
      <c r="R3811" s="49">
        <v>-4.7833889999999997E-2</v>
      </c>
      <c r="S3811" s="49">
        <v>4.8950239999999999E-2</v>
      </c>
      <c r="T3811" s="49" t="s">
        <v>92</v>
      </c>
    </row>
    <row r="3812" spans="1:20" x14ac:dyDescent="0.25">
      <c r="A3812" s="49" t="str">
        <f t="shared" si="59"/>
        <v>41850Stockton9_6Dually Enrolled</v>
      </c>
      <c r="B3812" s="7">
        <v>41850</v>
      </c>
      <c r="C3812">
        <v>6</v>
      </c>
      <c r="D3812" t="s">
        <v>15</v>
      </c>
      <c r="E3812">
        <v>0.70077043999999999</v>
      </c>
      <c r="F3812">
        <v>0.68302883999999997</v>
      </c>
      <c r="G3812">
        <v>9</v>
      </c>
      <c r="H3812" s="49">
        <v>405.82100000000003</v>
      </c>
      <c r="I3812" s="49">
        <v>4183.0780000000004</v>
      </c>
      <c r="J3812">
        <v>72.850750000000005</v>
      </c>
      <c r="M3812">
        <v>5.0469399999999998E-2</v>
      </c>
      <c r="N3812" s="49">
        <v>1.77416E-2</v>
      </c>
      <c r="O3812" s="49">
        <v>-4.6859230000000002E-2</v>
      </c>
      <c r="P3812" s="49">
        <v>-9.00718E-3</v>
      </c>
      <c r="Q3812" s="49">
        <v>1.77416E-2</v>
      </c>
      <c r="R3812" s="49">
        <v>4.4490380000000003E-2</v>
      </c>
      <c r="S3812" s="49">
        <v>8.2342429999999994E-2</v>
      </c>
      <c r="T3812" s="49" t="s">
        <v>92</v>
      </c>
    </row>
    <row r="3813" spans="1:20" x14ac:dyDescent="0.25">
      <c r="A3813" s="49" t="str">
        <f t="shared" si="59"/>
        <v>41850Stockton9_15Dually Enrolled</v>
      </c>
      <c r="B3813" s="7">
        <v>41850</v>
      </c>
      <c r="C3813">
        <v>15</v>
      </c>
      <c r="D3813" t="s">
        <v>15</v>
      </c>
      <c r="E3813">
        <v>2.2312281999999999</v>
      </c>
      <c r="F3813">
        <v>2.2776502999999999</v>
      </c>
      <c r="G3813">
        <v>9</v>
      </c>
      <c r="H3813" s="49">
        <v>405.82100000000003</v>
      </c>
      <c r="I3813" s="49">
        <v>4183.0780000000004</v>
      </c>
      <c r="J3813">
        <v>95.593630000000005</v>
      </c>
      <c r="M3813">
        <v>0.13696169999999999</v>
      </c>
      <c r="N3813" s="49">
        <v>-4.6422100000000001E-2</v>
      </c>
      <c r="O3813" s="49">
        <v>-0.22173308</v>
      </c>
      <c r="P3813" s="49">
        <v>-0.1190118</v>
      </c>
      <c r="Q3813" s="49">
        <v>-4.6422100000000001E-2</v>
      </c>
      <c r="R3813" s="49">
        <v>2.6167599999999999E-2</v>
      </c>
      <c r="S3813" s="49">
        <v>0.12888888000000001</v>
      </c>
      <c r="T3813" s="49" t="s">
        <v>92</v>
      </c>
    </row>
    <row r="3814" spans="1:20" x14ac:dyDescent="0.25">
      <c r="A3814" s="49" t="str">
        <f t="shared" si="59"/>
        <v>41850Stockton9_12Dually Enrolled</v>
      </c>
      <c r="B3814" s="7">
        <v>41850</v>
      </c>
      <c r="C3814">
        <v>12</v>
      </c>
      <c r="D3814" t="s">
        <v>15</v>
      </c>
      <c r="E3814">
        <v>1.3138633</v>
      </c>
      <c r="F3814">
        <v>1.4241648</v>
      </c>
      <c r="G3814">
        <v>9</v>
      </c>
      <c r="H3814" s="49">
        <v>405.82100000000003</v>
      </c>
      <c r="I3814" s="49">
        <v>4183.0780000000004</v>
      </c>
      <c r="J3814">
        <v>86.707890000000006</v>
      </c>
      <c r="M3814">
        <v>9.6010899999999996E-2</v>
      </c>
      <c r="N3814" s="49">
        <v>-0.1103015</v>
      </c>
      <c r="O3814" s="49">
        <v>-0.23319545</v>
      </c>
      <c r="P3814" s="49">
        <v>-0.16118727999999999</v>
      </c>
      <c r="Q3814" s="49">
        <v>-0.1103015</v>
      </c>
      <c r="R3814" s="49">
        <v>-5.9415719999999998E-2</v>
      </c>
      <c r="S3814" s="49">
        <v>1.259245E-2</v>
      </c>
      <c r="T3814" s="49" t="s">
        <v>92</v>
      </c>
    </row>
    <row r="3815" spans="1:20" x14ac:dyDescent="0.25">
      <c r="A3815" s="49" t="str">
        <f t="shared" si="59"/>
        <v>41850Stockton9_21Dually Enrolled</v>
      </c>
      <c r="B3815" s="7">
        <v>41850</v>
      </c>
      <c r="C3815">
        <v>21</v>
      </c>
      <c r="D3815" t="s">
        <v>15</v>
      </c>
      <c r="E3815">
        <v>2.4376218000000001</v>
      </c>
      <c r="F3815">
        <v>2.9322735</v>
      </c>
      <c r="G3815">
        <v>9</v>
      </c>
      <c r="H3815" s="49">
        <v>405.82100000000003</v>
      </c>
      <c r="I3815" s="49">
        <v>4183.0780000000004</v>
      </c>
      <c r="J3815">
        <v>88.924909999999997</v>
      </c>
      <c r="M3815">
        <v>0.13370580000000001</v>
      </c>
      <c r="N3815" s="49">
        <v>-0.49465170000000003</v>
      </c>
      <c r="O3815" s="49">
        <v>-0.66579511999999996</v>
      </c>
      <c r="P3815" s="49">
        <v>-0.56551576999999997</v>
      </c>
      <c r="Q3815" s="49">
        <v>-0.49465170000000003</v>
      </c>
      <c r="R3815" s="49">
        <v>-0.42378763000000003</v>
      </c>
      <c r="S3815" s="49">
        <v>-0.32350827999999998</v>
      </c>
      <c r="T3815" s="49" t="s">
        <v>92</v>
      </c>
    </row>
    <row r="3816" spans="1:20" x14ac:dyDescent="0.25">
      <c r="A3816" s="49" t="str">
        <f t="shared" si="59"/>
        <v>41850Stockton9_23Dually Enrolled</v>
      </c>
      <c r="B3816" s="7">
        <v>41850</v>
      </c>
      <c r="C3816">
        <v>23</v>
      </c>
      <c r="D3816" t="s">
        <v>15</v>
      </c>
      <c r="E3816">
        <v>1.7249361999999999</v>
      </c>
      <c r="F3816">
        <v>2.0670563</v>
      </c>
      <c r="G3816">
        <v>9</v>
      </c>
      <c r="H3816" s="49">
        <v>405.82100000000003</v>
      </c>
      <c r="I3816" s="49">
        <v>4183.0780000000004</v>
      </c>
      <c r="J3816">
        <v>82.850489999999994</v>
      </c>
      <c r="M3816">
        <v>0.1196932</v>
      </c>
      <c r="N3816" s="49">
        <v>-0.34212009999999998</v>
      </c>
      <c r="O3816" s="49">
        <v>-0.49532739999999997</v>
      </c>
      <c r="P3816" s="49">
        <v>-0.40555750000000002</v>
      </c>
      <c r="Q3816" s="49">
        <v>-0.34212009999999998</v>
      </c>
      <c r="R3816" s="49">
        <v>-0.27868270000000001</v>
      </c>
      <c r="S3816" s="49">
        <v>-0.18891279999999999</v>
      </c>
      <c r="T3816" s="49" t="s">
        <v>92</v>
      </c>
    </row>
    <row r="3817" spans="1:20" x14ac:dyDescent="0.25">
      <c r="A3817" s="49" t="str">
        <f t="shared" si="59"/>
        <v>41850Stockton9_18Dually Enrolled</v>
      </c>
      <c r="B3817" s="7">
        <v>41850</v>
      </c>
      <c r="C3817">
        <v>18</v>
      </c>
      <c r="D3817" t="s">
        <v>15</v>
      </c>
      <c r="E3817">
        <v>2.8905268</v>
      </c>
      <c r="F3817">
        <v>3.0247375999999999</v>
      </c>
      <c r="G3817">
        <v>9</v>
      </c>
      <c r="H3817" s="49">
        <v>405.82100000000003</v>
      </c>
      <c r="I3817" s="49">
        <v>4183.0780000000004</v>
      </c>
      <c r="J3817">
        <v>97.796549999999996</v>
      </c>
      <c r="M3817">
        <v>0.14770820000000001</v>
      </c>
      <c r="N3817" s="49">
        <v>-0.13421079999999999</v>
      </c>
      <c r="O3817" s="49">
        <v>-0.32327729999999999</v>
      </c>
      <c r="P3817" s="49">
        <v>-0.21249614999999999</v>
      </c>
      <c r="Q3817" s="49">
        <v>-0.13421079999999999</v>
      </c>
      <c r="R3817" s="49">
        <v>-5.5925450000000002E-2</v>
      </c>
      <c r="S3817" s="49">
        <v>5.48557E-2</v>
      </c>
      <c r="T3817" s="49" t="s">
        <v>92</v>
      </c>
    </row>
    <row r="3818" spans="1:20" x14ac:dyDescent="0.25">
      <c r="A3818" s="49" t="str">
        <f t="shared" si="59"/>
        <v>41852StocktonN/A_13Dually Enrolled</v>
      </c>
      <c r="B3818" s="7">
        <v>41852</v>
      </c>
      <c r="C3818">
        <v>13</v>
      </c>
      <c r="D3818" t="s">
        <v>15</v>
      </c>
      <c r="E3818">
        <v>1.8450472</v>
      </c>
      <c r="F3818">
        <v>1.8320228000000001</v>
      </c>
      <c r="G3818" t="s">
        <v>33</v>
      </c>
      <c r="H3818">
        <v>831.78200000000004</v>
      </c>
      <c r="I3818" s="49">
        <v>4162.9380000000001</v>
      </c>
      <c r="J3818">
        <v>94.26155</v>
      </c>
      <c r="M3818">
        <v>6.71408E-2</v>
      </c>
      <c r="N3818" s="49">
        <v>1.30244E-2</v>
      </c>
      <c r="O3818" s="49">
        <v>-7.2915820000000006E-2</v>
      </c>
      <c r="P3818" s="49">
        <v>-2.2560219999999999E-2</v>
      </c>
      <c r="Q3818" s="49">
        <v>1.30244E-2</v>
      </c>
      <c r="R3818" s="49">
        <v>4.8609020000000003E-2</v>
      </c>
      <c r="S3818" s="49">
        <v>9.8964620000000003E-2</v>
      </c>
      <c r="T3818" s="49" t="s">
        <v>92</v>
      </c>
    </row>
    <row r="3819" spans="1:20" x14ac:dyDescent="0.25">
      <c r="A3819" s="49" t="str">
        <f t="shared" si="59"/>
        <v>41852StocktonN/A_15Dually Enrolled</v>
      </c>
      <c r="B3819" s="7">
        <v>41852</v>
      </c>
      <c r="C3819">
        <v>15</v>
      </c>
      <c r="D3819" t="s">
        <v>15</v>
      </c>
      <c r="E3819">
        <v>2.3283716999999999</v>
      </c>
      <c r="F3819">
        <v>2.2300092999999999</v>
      </c>
      <c r="G3819" t="s">
        <v>33</v>
      </c>
      <c r="H3819" s="49">
        <v>831.78200000000004</v>
      </c>
      <c r="I3819" s="49">
        <v>4162.9380000000001</v>
      </c>
      <c r="J3819">
        <v>100.37090000000001</v>
      </c>
      <c r="M3819">
        <v>7.6098399999999997E-2</v>
      </c>
      <c r="N3819" s="49">
        <v>9.8362400000000003E-2</v>
      </c>
      <c r="O3819" s="49">
        <v>9.5644999999999997E-4</v>
      </c>
      <c r="P3819" s="49">
        <v>5.8030249999999999E-2</v>
      </c>
      <c r="Q3819" s="49">
        <v>9.8362400000000003E-2</v>
      </c>
      <c r="R3819" s="49">
        <v>0.13869455</v>
      </c>
      <c r="S3819" s="49">
        <v>0.19576835000000001</v>
      </c>
      <c r="T3819" s="49" t="s">
        <v>92</v>
      </c>
    </row>
    <row r="3820" spans="1:20" x14ac:dyDescent="0.25">
      <c r="A3820" s="49" t="str">
        <f t="shared" si="59"/>
        <v>41852StocktonN/A_22Dually Enrolled</v>
      </c>
      <c r="B3820" s="7">
        <v>41852</v>
      </c>
      <c r="C3820">
        <v>22</v>
      </c>
      <c r="D3820" t="s">
        <v>15</v>
      </c>
      <c r="E3820">
        <v>2.2233434000000001</v>
      </c>
      <c r="F3820">
        <v>2.354705</v>
      </c>
      <c r="G3820" t="s">
        <v>33</v>
      </c>
      <c r="H3820" s="49">
        <v>831.78200000000004</v>
      </c>
      <c r="I3820" s="49">
        <v>4162.9380000000001</v>
      </c>
      <c r="J3820">
        <v>86.646039999999999</v>
      </c>
      <c r="M3820">
        <v>7.05514E-2</v>
      </c>
      <c r="N3820" s="49">
        <v>-0.1313616</v>
      </c>
      <c r="O3820" s="49">
        <v>-0.22166738999999999</v>
      </c>
      <c r="P3820" s="49">
        <v>-0.16875383999999999</v>
      </c>
      <c r="Q3820" s="49">
        <v>-0.1313616</v>
      </c>
      <c r="R3820" s="49">
        <v>-9.3969360000000002E-2</v>
      </c>
      <c r="S3820" s="49">
        <v>-4.1055809999999998E-2</v>
      </c>
      <c r="T3820" s="49" t="s">
        <v>92</v>
      </c>
    </row>
    <row r="3821" spans="1:20" x14ac:dyDescent="0.25">
      <c r="A3821" s="49" t="str">
        <f t="shared" si="59"/>
        <v>41852StocktonN/A_20Dually Enrolled</v>
      </c>
      <c r="B3821" s="7">
        <v>41852</v>
      </c>
      <c r="C3821">
        <v>20</v>
      </c>
      <c r="D3821" t="s">
        <v>15</v>
      </c>
      <c r="E3821">
        <v>2.7843469999999999</v>
      </c>
      <c r="F3821">
        <v>3.0451465999999998</v>
      </c>
      <c r="G3821" t="s">
        <v>33</v>
      </c>
      <c r="H3821" s="49">
        <v>831.78200000000004</v>
      </c>
      <c r="I3821" s="49">
        <v>4162.9380000000001</v>
      </c>
      <c r="J3821">
        <v>94.296530000000004</v>
      </c>
      <c r="M3821">
        <v>8.0590800000000004E-2</v>
      </c>
      <c r="N3821" s="49">
        <v>-0.26079960000000002</v>
      </c>
      <c r="O3821" s="49">
        <v>-0.36395581999999999</v>
      </c>
      <c r="P3821" s="49">
        <v>-0.30351272000000001</v>
      </c>
      <c r="Q3821" s="49">
        <v>-0.26079960000000002</v>
      </c>
      <c r="R3821" s="49">
        <v>-0.21808648</v>
      </c>
      <c r="S3821" s="49">
        <v>-0.15764338</v>
      </c>
      <c r="T3821" s="49" t="s">
        <v>92</v>
      </c>
    </row>
    <row r="3822" spans="1:20" x14ac:dyDescent="0.25">
      <c r="A3822" s="49" t="str">
        <f t="shared" si="59"/>
        <v>41852StocktonN/A_18Dually Enrolled</v>
      </c>
      <c r="B3822" s="7">
        <v>41852</v>
      </c>
      <c r="C3822">
        <v>18</v>
      </c>
      <c r="D3822" t="s">
        <v>15</v>
      </c>
      <c r="E3822">
        <v>2.9620970999999998</v>
      </c>
      <c r="F3822">
        <v>2.2969822999999998</v>
      </c>
      <c r="G3822" t="s">
        <v>33</v>
      </c>
      <c r="H3822" s="49">
        <v>831.78200000000004</v>
      </c>
      <c r="I3822" s="49">
        <v>4162.9380000000001</v>
      </c>
      <c r="J3822">
        <v>101.0741</v>
      </c>
      <c r="M3822">
        <v>6.8734500000000004E-2</v>
      </c>
      <c r="N3822" s="49">
        <v>0.66511480000000001</v>
      </c>
      <c r="O3822" s="49">
        <v>0.57713464000000003</v>
      </c>
      <c r="P3822" s="49">
        <v>0.62868552</v>
      </c>
      <c r="Q3822" s="49">
        <v>0.66511480000000001</v>
      </c>
      <c r="R3822" s="49">
        <v>0.70154408000000001</v>
      </c>
      <c r="S3822" s="49">
        <v>0.75309495999999998</v>
      </c>
      <c r="T3822" s="49" t="s">
        <v>92</v>
      </c>
    </row>
    <row r="3823" spans="1:20" x14ac:dyDescent="0.25">
      <c r="A3823" s="49" t="str">
        <f t="shared" si="59"/>
        <v>41852StocktonN/A_19Dually Enrolled</v>
      </c>
      <c r="B3823" s="7">
        <v>41852</v>
      </c>
      <c r="C3823">
        <v>19</v>
      </c>
      <c r="D3823" t="s">
        <v>15</v>
      </c>
      <c r="E3823">
        <v>2.8991669999999998</v>
      </c>
      <c r="F3823">
        <v>3.0223854000000001</v>
      </c>
      <c r="G3823" t="s">
        <v>33</v>
      </c>
      <c r="H3823" s="49">
        <v>831.78200000000004</v>
      </c>
      <c r="I3823" s="49">
        <v>4162.9380000000001</v>
      </c>
      <c r="J3823">
        <v>98.223050000000001</v>
      </c>
      <c r="M3823">
        <v>8.0930699999999994E-2</v>
      </c>
      <c r="N3823" s="49">
        <v>-0.12321840000000001</v>
      </c>
      <c r="O3823" s="49">
        <v>-0.2268097</v>
      </c>
      <c r="P3823" s="49">
        <v>-0.16611166999999999</v>
      </c>
      <c r="Q3823" s="49">
        <v>-0.12321840000000001</v>
      </c>
      <c r="R3823" s="49">
        <v>-8.0325129999999995E-2</v>
      </c>
      <c r="S3823" s="49">
        <v>-1.9627100000000001E-2</v>
      </c>
      <c r="T3823" s="49" t="s">
        <v>92</v>
      </c>
    </row>
    <row r="3824" spans="1:20" x14ac:dyDescent="0.25">
      <c r="A3824" s="49" t="str">
        <f t="shared" si="59"/>
        <v>41852StocktonN/A_9Dually Enrolled</v>
      </c>
      <c r="B3824" s="7">
        <v>41852</v>
      </c>
      <c r="C3824">
        <v>9</v>
      </c>
      <c r="D3824" t="s">
        <v>15</v>
      </c>
      <c r="E3824">
        <v>0.93700300999999997</v>
      </c>
      <c r="F3824">
        <v>0.93484374000000003</v>
      </c>
      <c r="G3824" t="s">
        <v>33</v>
      </c>
      <c r="H3824" s="49">
        <v>831.78200000000004</v>
      </c>
      <c r="I3824" s="49">
        <v>4162.9380000000001</v>
      </c>
      <c r="J3824">
        <v>79.909289999999999</v>
      </c>
      <c r="M3824">
        <v>3.7013299999999999E-2</v>
      </c>
      <c r="N3824" s="49">
        <v>2.15927E-3</v>
      </c>
      <c r="O3824" s="49">
        <v>-4.5217750000000001E-2</v>
      </c>
      <c r="P3824" s="49">
        <v>-1.7457779999999999E-2</v>
      </c>
      <c r="Q3824" s="49">
        <v>2.15927E-3</v>
      </c>
      <c r="R3824" s="49">
        <v>2.1776319999999998E-2</v>
      </c>
      <c r="S3824" s="49">
        <v>4.9536289999999997E-2</v>
      </c>
      <c r="T3824" s="49" t="s">
        <v>92</v>
      </c>
    </row>
    <row r="3825" spans="1:20" x14ac:dyDescent="0.25">
      <c r="A3825" s="49" t="str">
        <f t="shared" si="59"/>
        <v>41852StocktonN/A_16Dually Enrolled</v>
      </c>
      <c r="B3825" s="7">
        <v>41852</v>
      </c>
      <c r="C3825">
        <v>16</v>
      </c>
      <c r="D3825" t="s">
        <v>15</v>
      </c>
      <c r="E3825">
        <v>2.625705</v>
      </c>
      <c r="F3825">
        <v>2.1117089999999998</v>
      </c>
      <c r="G3825" t="s">
        <v>33</v>
      </c>
      <c r="H3825" s="49">
        <v>831.78200000000004</v>
      </c>
      <c r="I3825" s="49">
        <v>4162.9380000000001</v>
      </c>
      <c r="J3825">
        <v>101.3707</v>
      </c>
      <c r="M3825">
        <v>7.1028800000000003E-2</v>
      </c>
      <c r="N3825" s="49">
        <v>0.51399600000000001</v>
      </c>
      <c r="O3825" s="49">
        <v>0.42307914000000002</v>
      </c>
      <c r="P3825" s="49">
        <v>0.47635073999999999</v>
      </c>
      <c r="Q3825" s="49">
        <v>0.51399600000000001</v>
      </c>
      <c r="R3825" s="49">
        <v>0.55164126000000002</v>
      </c>
      <c r="S3825" s="49">
        <v>0.60491286</v>
      </c>
      <c r="T3825" s="49" t="s">
        <v>92</v>
      </c>
    </row>
    <row r="3826" spans="1:20" x14ac:dyDescent="0.25">
      <c r="A3826" s="49" t="str">
        <f t="shared" si="59"/>
        <v>41852StocktonN/A_8Dually Enrolled</v>
      </c>
      <c r="B3826" s="7">
        <v>41852</v>
      </c>
      <c r="C3826">
        <v>8</v>
      </c>
      <c r="D3826" t="s">
        <v>15</v>
      </c>
      <c r="E3826">
        <v>0.84574053999999999</v>
      </c>
      <c r="F3826">
        <v>0.89364929000000004</v>
      </c>
      <c r="G3826" t="s">
        <v>33</v>
      </c>
      <c r="H3826" s="49">
        <v>831.78200000000004</v>
      </c>
      <c r="I3826" s="49">
        <v>4162.9380000000001</v>
      </c>
      <c r="J3826">
        <v>75.037589999999994</v>
      </c>
      <c r="M3826">
        <v>3.5271700000000003E-2</v>
      </c>
      <c r="N3826" s="49">
        <v>-4.790875E-2</v>
      </c>
      <c r="O3826" s="49">
        <v>-9.3056529999999998E-2</v>
      </c>
      <c r="P3826" s="49">
        <v>-6.6602750000000002E-2</v>
      </c>
      <c r="Q3826" s="49">
        <v>-4.790875E-2</v>
      </c>
      <c r="R3826" s="49">
        <v>-2.9214750000000001E-2</v>
      </c>
      <c r="S3826" s="49">
        <v>-2.7609700000000002E-3</v>
      </c>
      <c r="T3826" s="49" t="s">
        <v>92</v>
      </c>
    </row>
    <row r="3827" spans="1:20" x14ac:dyDescent="0.25">
      <c r="A3827" s="49" t="str">
        <f t="shared" si="59"/>
        <v>41852StocktonN/A_10Dually Enrolled</v>
      </c>
      <c r="B3827" s="7">
        <v>41852</v>
      </c>
      <c r="C3827">
        <v>10</v>
      </c>
      <c r="D3827" t="s">
        <v>15</v>
      </c>
      <c r="E3827">
        <v>1.0825233000000001</v>
      </c>
      <c r="F3827">
        <v>1.0341507000000001</v>
      </c>
      <c r="G3827" t="s">
        <v>33</v>
      </c>
      <c r="H3827" s="49">
        <v>831.78200000000004</v>
      </c>
      <c r="I3827" s="49">
        <v>4162.9380000000001</v>
      </c>
      <c r="J3827">
        <v>83.281390000000002</v>
      </c>
      <c r="M3827">
        <v>4.2055000000000002E-2</v>
      </c>
      <c r="N3827" s="49">
        <v>4.8372600000000002E-2</v>
      </c>
      <c r="O3827" s="49">
        <v>-5.4577999999999996E-3</v>
      </c>
      <c r="P3827" s="49">
        <v>2.6083450000000001E-2</v>
      </c>
      <c r="Q3827" s="49">
        <v>4.8372600000000002E-2</v>
      </c>
      <c r="R3827" s="49">
        <v>7.0661749999999995E-2</v>
      </c>
      <c r="S3827" s="49">
        <v>0.102203</v>
      </c>
      <c r="T3827" s="49" t="s">
        <v>92</v>
      </c>
    </row>
    <row r="3828" spans="1:20" x14ac:dyDescent="0.25">
      <c r="A3828" s="49" t="str">
        <f t="shared" si="59"/>
        <v>41852StocktonN/A_23Dually Enrolled</v>
      </c>
      <c r="B3828" s="7">
        <v>41852</v>
      </c>
      <c r="C3828">
        <v>23</v>
      </c>
      <c r="D3828" t="s">
        <v>15</v>
      </c>
      <c r="E3828">
        <v>1.8063994999999999</v>
      </c>
      <c r="F3828">
        <v>1.8872591000000001</v>
      </c>
      <c r="G3828" t="s">
        <v>33</v>
      </c>
      <c r="H3828" s="49">
        <v>831.78200000000004</v>
      </c>
      <c r="I3828" s="49">
        <v>4162.9380000000001</v>
      </c>
      <c r="J3828">
        <v>81.775779999999997</v>
      </c>
      <c r="M3828">
        <v>6.3706899999999997E-2</v>
      </c>
      <c r="N3828" s="49">
        <v>-8.0859600000000004E-2</v>
      </c>
      <c r="O3828" s="49">
        <v>-0.16240442999999999</v>
      </c>
      <c r="P3828" s="49">
        <v>-0.11462426000000001</v>
      </c>
      <c r="Q3828" s="49">
        <v>-8.0859600000000004E-2</v>
      </c>
      <c r="R3828" s="49">
        <v>-4.7094940000000002E-2</v>
      </c>
      <c r="S3828" s="49">
        <v>6.8523E-4</v>
      </c>
      <c r="T3828" s="49" t="s">
        <v>92</v>
      </c>
    </row>
    <row r="3829" spans="1:20" x14ac:dyDescent="0.25">
      <c r="A3829" s="49" t="str">
        <f t="shared" si="59"/>
        <v>41852StocktonN/A_21Dually Enrolled</v>
      </c>
      <c r="B3829" s="7">
        <v>41852</v>
      </c>
      <c r="C3829">
        <v>21</v>
      </c>
      <c r="D3829" t="s">
        <v>15</v>
      </c>
      <c r="E3829">
        <v>2.5354315000000001</v>
      </c>
      <c r="F3829">
        <v>2.7274262</v>
      </c>
      <c r="G3829" t="s">
        <v>33</v>
      </c>
      <c r="H3829" s="49">
        <v>831.78200000000004</v>
      </c>
      <c r="I3829" s="49">
        <v>4162.9380000000001</v>
      </c>
      <c r="J3829">
        <v>89.720830000000007</v>
      </c>
      <c r="M3829">
        <v>7.4707300000000004E-2</v>
      </c>
      <c r="N3829" s="49">
        <v>-0.19199469999999999</v>
      </c>
      <c r="O3829" s="49">
        <v>-0.28762004000000002</v>
      </c>
      <c r="P3829" s="49">
        <v>-0.23158956999999999</v>
      </c>
      <c r="Q3829" s="49">
        <v>-0.19199469999999999</v>
      </c>
      <c r="R3829" s="49">
        <v>-0.15239982999999999</v>
      </c>
      <c r="S3829" s="49">
        <v>-9.6369360000000001E-2</v>
      </c>
      <c r="T3829" s="49" t="s">
        <v>92</v>
      </c>
    </row>
    <row r="3830" spans="1:20" x14ac:dyDescent="0.25">
      <c r="A3830" s="49" t="str">
        <f t="shared" si="59"/>
        <v>41852StocktonN/A_2Dually Enrolled</v>
      </c>
      <c r="B3830" s="7">
        <v>41852</v>
      </c>
      <c r="C3830">
        <v>2</v>
      </c>
      <c r="D3830" t="s">
        <v>15</v>
      </c>
      <c r="E3830">
        <v>0.91715133999999998</v>
      </c>
      <c r="F3830">
        <v>0.94077471000000001</v>
      </c>
      <c r="G3830" t="s">
        <v>33</v>
      </c>
      <c r="H3830" s="49">
        <v>831.78200000000004</v>
      </c>
      <c r="I3830" s="49">
        <v>4162.9380000000001</v>
      </c>
      <c r="J3830">
        <v>77.702430000000007</v>
      </c>
      <c r="M3830">
        <v>4.0437899999999999E-2</v>
      </c>
      <c r="N3830" s="49">
        <v>-2.3623370000000001E-2</v>
      </c>
      <c r="O3830" s="49">
        <v>-7.538388E-2</v>
      </c>
      <c r="P3830" s="49">
        <v>-4.5055459999999999E-2</v>
      </c>
      <c r="Q3830" s="49">
        <v>-2.3623370000000001E-2</v>
      </c>
      <c r="R3830" s="49">
        <v>-2.1912799999999999E-3</v>
      </c>
      <c r="S3830" s="49">
        <v>2.8137140000000001E-2</v>
      </c>
      <c r="T3830" s="49" t="s">
        <v>92</v>
      </c>
    </row>
    <row r="3831" spans="1:20" x14ac:dyDescent="0.25">
      <c r="A3831" s="49" t="str">
        <f t="shared" si="59"/>
        <v>41852StocktonN/A_5Dually Enrolled</v>
      </c>
      <c r="B3831" s="7">
        <v>41852</v>
      </c>
      <c r="C3831">
        <v>5</v>
      </c>
      <c r="D3831" t="s">
        <v>15</v>
      </c>
      <c r="E3831">
        <v>0.68899447000000003</v>
      </c>
      <c r="F3831">
        <v>0.71344065000000001</v>
      </c>
      <c r="G3831" t="s">
        <v>33</v>
      </c>
      <c r="H3831" s="49">
        <v>831.78200000000004</v>
      </c>
      <c r="I3831" s="49">
        <v>4162.9380000000001</v>
      </c>
      <c r="J3831">
        <v>74.147869999999998</v>
      </c>
      <c r="M3831">
        <v>2.83202E-2</v>
      </c>
      <c r="N3831" s="49">
        <v>-2.4446180000000001E-2</v>
      </c>
      <c r="O3831" s="49">
        <v>-6.069604E-2</v>
      </c>
      <c r="P3831" s="49">
        <v>-3.945589E-2</v>
      </c>
      <c r="Q3831" s="49">
        <v>-2.4446180000000001E-2</v>
      </c>
      <c r="R3831" s="49">
        <v>-9.4364700000000006E-3</v>
      </c>
      <c r="S3831" s="49">
        <v>1.180368E-2</v>
      </c>
      <c r="T3831" s="49" t="s">
        <v>92</v>
      </c>
    </row>
    <row r="3832" spans="1:20" x14ac:dyDescent="0.25">
      <c r="A3832" s="49" t="str">
        <f t="shared" si="59"/>
        <v>41852StocktonN/A_3Dually Enrolled</v>
      </c>
      <c r="B3832" s="7">
        <v>41852</v>
      </c>
      <c r="C3832">
        <v>3</v>
      </c>
      <c r="D3832" t="s">
        <v>15</v>
      </c>
      <c r="E3832">
        <v>0.79891319000000005</v>
      </c>
      <c r="F3832">
        <v>0.82714710000000002</v>
      </c>
      <c r="G3832" t="s">
        <v>33</v>
      </c>
      <c r="H3832" s="49">
        <v>831.78200000000004</v>
      </c>
      <c r="I3832" s="49">
        <v>4162.9380000000001</v>
      </c>
      <c r="J3832">
        <v>77.498949999999994</v>
      </c>
      <c r="M3832">
        <v>3.4422000000000001E-2</v>
      </c>
      <c r="N3832" s="49">
        <v>-2.8233910000000001E-2</v>
      </c>
      <c r="O3832" s="49">
        <v>-7.2294070000000002E-2</v>
      </c>
      <c r="P3832" s="49">
        <v>-4.6477570000000003E-2</v>
      </c>
      <c r="Q3832" s="49">
        <v>-2.8233910000000001E-2</v>
      </c>
      <c r="R3832" s="49">
        <v>-9.9902500000000009E-3</v>
      </c>
      <c r="S3832" s="49">
        <v>1.582625E-2</v>
      </c>
      <c r="T3832" s="49" t="s">
        <v>92</v>
      </c>
    </row>
    <row r="3833" spans="1:20" x14ac:dyDescent="0.25">
      <c r="A3833" s="49" t="str">
        <f t="shared" si="59"/>
        <v>41852StocktonN/A_24Dually Enrolled</v>
      </c>
      <c r="B3833" s="7">
        <v>41852</v>
      </c>
      <c r="C3833">
        <v>24</v>
      </c>
      <c r="D3833" t="s">
        <v>15</v>
      </c>
      <c r="E3833">
        <v>1.4144486000000001</v>
      </c>
      <c r="F3833">
        <v>1.4333697999999999</v>
      </c>
      <c r="G3833" t="s">
        <v>33</v>
      </c>
      <c r="H3833" s="49">
        <v>831.78200000000004</v>
      </c>
      <c r="I3833" s="49">
        <v>4162.9380000000001</v>
      </c>
      <c r="J3833">
        <v>79.349909999999994</v>
      </c>
      <c r="M3833">
        <v>5.25447E-2</v>
      </c>
      <c r="N3833" s="49">
        <v>-1.8921199999999999E-2</v>
      </c>
      <c r="O3833" s="49">
        <v>-8.6178420000000006E-2</v>
      </c>
      <c r="P3833" s="49">
        <v>-4.6769890000000001E-2</v>
      </c>
      <c r="Q3833" s="49">
        <v>-1.8921199999999999E-2</v>
      </c>
      <c r="R3833" s="49">
        <v>8.9274899999999997E-3</v>
      </c>
      <c r="S3833" s="49">
        <v>4.833602E-2</v>
      </c>
      <c r="T3833" s="49" t="s">
        <v>92</v>
      </c>
    </row>
    <row r="3834" spans="1:20" x14ac:dyDescent="0.25">
      <c r="A3834" s="49" t="str">
        <f t="shared" si="59"/>
        <v>41852StocktonN/A_12Dually Enrolled</v>
      </c>
      <c r="B3834" s="7">
        <v>41852</v>
      </c>
      <c r="C3834">
        <v>12</v>
      </c>
      <c r="D3834" t="s">
        <v>15</v>
      </c>
      <c r="E3834">
        <v>1.5333939000000001</v>
      </c>
      <c r="F3834">
        <v>1.5429132999999999</v>
      </c>
      <c r="G3834" t="s">
        <v>33</v>
      </c>
      <c r="H3834" s="49">
        <v>831.78200000000004</v>
      </c>
      <c r="I3834" s="49">
        <v>4162.9380000000001</v>
      </c>
      <c r="J3834">
        <v>91.484080000000006</v>
      </c>
      <c r="M3834">
        <v>6.0651400000000001E-2</v>
      </c>
      <c r="N3834" s="49">
        <v>-9.5194000000000008E-3</v>
      </c>
      <c r="O3834" s="49">
        <v>-8.7153190000000005E-2</v>
      </c>
      <c r="P3834" s="49">
        <v>-4.1664640000000003E-2</v>
      </c>
      <c r="Q3834" s="49">
        <v>-9.5194000000000008E-3</v>
      </c>
      <c r="R3834" s="49">
        <v>2.2625840000000001E-2</v>
      </c>
      <c r="S3834" s="49">
        <v>6.8114389999999997E-2</v>
      </c>
      <c r="T3834" s="49" t="s">
        <v>92</v>
      </c>
    </row>
    <row r="3835" spans="1:20" x14ac:dyDescent="0.25">
      <c r="A3835" s="49" t="str">
        <f t="shared" si="59"/>
        <v>41852StocktonN/A_11Dually Enrolled</v>
      </c>
      <c r="B3835" s="7">
        <v>41852</v>
      </c>
      <c r="C3835">
        <v>11</v>
      </c>
      <c r="D3835" t="s">
        <v>15</v>
      </c>
      <c r="E3835">
        <v>1.2760707</v>
      </c>
      <c r="F3835">
        <v>1.2244301</v>
      </c>
      <c r="G3835" t="s">
        <v>33</v>
      </c>
      <c r="H3835" s="49">
        <v>831.78200000000004</v>
      </c>
      <c r="I3835" s="49">
        <v>4162.9380000000001</v>
      </c>
      <c r="J3835">
        <v>87.559119999999993</v>
      </c>
      <c r="M3835">
        <v>5.1541799999999999E-2</v>
      </c>
      <c r="N3835" s="49">
        <v>5.1640600000000002E-2</v>
      </c>
      <c r="O3835" s="49">
        <v>-1.4332900000000001E-2</v>
      </c>
      <c r="P3835" s="49">
        <v>2.432345E-2</v>
      </c>
      <c r="Q3835" s="49">
        <v>5.1640600000000002E-2</v>
      </c>
      <c r="R3835" s="49">
        <v>7.8957749999999993E-2</v>
      </c>
      <c r="S3835" s="49">
        <v>0.1176141</v>
      </c>
      <c r="T3835" s="49" t="s">
        <v>92</v>
      </c>
    </row>
    <row r="3836" spans="1:20" x14ac:dyDescent="0.25">
      <c r="A3836" s="49" t="str">
        <f t="shared" si="59"/>
        <v>41852StocktonN/A_17Dually Enrolled</v>
      </c>
      <c r="B3836" s="7">
        <v>41852</v>
      </c>
      <c r="C3836">
        <v>17</v>
      </c>
      <c r="D3836" t="s">
        <v>15</v>
      </c>
      <c r="E3836">
        <v>2.8184623000000002</v>
      </c>
      <c r="F3836">
        <v>2.1982298</v>
      </c>
      <c r="G3836" t="s">
        <v>33</v>
      </c>
      <c r="H3836" s="49">
        <v>831.78200000000004</v>
      </c>
      <c r="I3836" s="49">
        <v>4162.9380000000001</v>
      </c>
      <c r="J3836">
        <v>102.074</v>
      </c>
      <c r="M3836">
        <v>6.9000900000000004E-2</v>
      </c>
      <c r="N3836" s="49">
        <v>0.62023249999999996</v>
      </c>
      <c r="O3836" s="49">
        <v>0.53191135</v>
      </c>
      <c r="P3836" s="49">
        <v>0.58366202</v>
      </c>
      <c r="Q3836" s="49">
        <v>0.62023249999999996</v>
      </c>
      <c r="R3836" s="49">
        <v>0.65680298000000004</v>
      </c>
      <c r="S3836" s="49">
        <v>0.70855365000000003</v>
      </c>
      <c r="T3836" s="49" t="s">
        <v>92</v>
      </c>
    </row>
    <row r="3837" spans="1:20" x14ac:dyDescent="0.25">
      <c r="A3837" s="49" t="str">
        <f t="shared" si="59"/>
        <v>41852StocktonN/A_4Dually Enrolled</v>
      </c>
      <c r="B3837" s="7">
        <v>41852</v>
      </c>
      <c r="C3837">
        <v>4</v>
      </c>
      <c r="D3837" t="s">
        <v>15</v>
      </c>
      <c r="E3837">
        <v>0.72599899000000001</v>
      </c>
      <c r="F3837">
        <v>0.73081626</v>
      </c>
      <c r="G3837" t="s">
        <v>33</v>
      </c>
      <c r="H3837" s="49">
        <v>831.78200000000004</v>
      </c>
      <c r="I3837" s="49">
        <v>4162.9380000000001</v>
      </c>
      <c r="J3837">
        <v>74.944400000000002</v>
      </c>
      <c r="M3837">
        <v>2.8872499999999999E-2</v>
      </c>
      <c r="N3837" s="49">
        <v>-4.8172700000000002E-3</v>
      </c>
      <c r="O3837" s="49">
        <v>-4.1774070000000003E-2</v>
      </c>
      <c r="P3837" s="49">
        <v>-2.0119689999999999E-2</v>
      </c>
      <c r="Q3837" s="49">
        <v>-4.8172700000000002E-3</v>
      </c>
      <c r="R3837" s="49">
        <v>1.048516E-2</v>
      </c>
      <c r="S3837" s="49">
        <v>3.2139529999999999E-2</v>
      </c>
      <c r="T3837" s="49" t="s">
        <v>92</v>
      </c>
    </row>
    <row r="3838" spans="1:20" x14ac:dyDescent="0.25">
      <c r="A3838" s="49" t="str">
        <f t="shared" si="59"/>
        <v>41852StocktonN/A_1Dually Enrolled</v>
      </c>
      <c r="B3838" s="7">
        <v>41852</v>
      </c>
      <c r="C3838">
        <v>1</v>
      </c>
      <c r="D3838" t="s">
        <v>15</v>
      </c>
      <c r="E3838">
        <v>1.1035568</v>
      </c>
      <c r="F3838">
        <v>1.1243875000000001</v>
      </c>
      <c r="G3838" t="s">
        <v>33</v>
      </c>
      <c r="H3838" s="49">
        <v>831.78200000000004</v>
      </c>
      <c r="I3838" s="49">
        <v>4162.9380000000001</v>
      </c>
      <c r="J3838">
        <v>79.479640000000003</v>
      </c>
      <c r="M3838">
        <v>4.4653999999999999E-2</v>
      </c>
      <c r="N3838" s="49">
        <v>-2.0830700000000001E-2</v>
      </c>
      <c r="O3838" s="49">
        <v>-7.7987819999999999E-2</v>
      </c>
      <c r="P3838" s="49">
        <v>-4.449732E-2</v>
      </c>
      <c r="Q3838" s="49">
        <v>-2.0830700000000001E-2</v>
      </c>
      <c r="R3838" s="49">
        <v>2.83592E-3</v>
      </c>
      <c r="S3838" s="49">
        <v>3.6326419999999998E-2</v>
      </c>
      <c r="T3838" s="49" t="s">
        <v>92</v>
      </c>
    </row>
    <row r="3839" spans="1:20" x14ac:dyDescent="0.25">
      <c r="A3839" s="49" t="str">
        <f t="shared" si="59"/>
        <v>41852StocktonN/A_6Dually Enrolled</v>
      </c>
      <c r="B3839" s="7">
        <v>41852</v>
      </c>
      <c r="C3839">
        <v>6</v>
      </c>
      <c r="D3839" t="s">
        <v>15</v>
      </c>
      <c r="E3839">
        <v>0.72317883000000005</v>
      </c>
      <c r="F3839">
        <v>0.74672141999999997</v>
      </c>
      <c r="G3839" t="s">
        <v>33</v>
      </c>
      <c r="H3839" s="49">
        <v>831.78200000000004</v>
      </c>
      <c r="I3839" s="49">
        <v>4162.9380000000001</v>
      </c>
      <c r="J3839">
        <v>73.869479999999996</v>
      </c>
      <c r="M3839">
        <v>2.8668900000000001E-2</v>
      </c>
      <c r="N3839" s="49">
        <v>-2.3542589999999999E-2</v>
      </c>
      <c r="O3839" s="49">
        <v>-6.0238779999999999E-2</v>
      </c>
      <c r="P3839" s="49">
        <v>-3.8737109999999998E-2</v>
      </c>
      <c r="Q3839" s="49">
        <v>-2.3542589999999999E-2</v>
      </c>
      <c r="R3839" s="49">
        <v>-8.3480700000000008E-3</v>
      </c>
      <c r="S3839" s="49">
        <v>1.31536E-2</v>
      </c>
      <c r="T3839" s="49" t="s">
        <v>92</v>
      </c>
    </row>
    <row r="3840" spans="1:20" x14ac:dyDescent="0.25">
      <c r="A3840" s="49" t="str">
        <f t="shared" si="59"/>
        <v>41852StocktonN/A_14Dually Enrolled</v>
      </c>
      <c r="B3840" s="7">
        <v>41852</v>
      </c>
      <c r="C3840">
        <v>14</v>
      </c>
      <c r="D3840" t="s">
        <v>15</v>
      </c>
      <c r="E3840">
        <v>2.1182777000000002</v>
      </c>
      <c r="F3840">
        <v>2.1548446000000001</v>
      </c>
      <c r="G3840" t="s">
        <v>33</v>
      </c>
      <c r="H3840" s="49">
        <v>831.78200000000004</v>
      </c>
      <c r="I3840" s="49">
        <v>4162.9380000000001</v>
      </c>
      <c r="J3840">
        <v>96.890630000000002</v>
      </c>
      <c r="M3840">
        <v>7.4664999999999995E-2</v>
      </c>
      <c r="N3840" s="49">
        <v>-3.6566899999999999E-2</v>
      </c>
      <c r="O3840" s="49">
        <v>-0.13213810000000001</v>
      </c>
      <c r="P3840" s="49">
        <v>-7.6139349999999995E-2</v>
      </c>
      <c r="Q3840" s="49">
        <v>-3.6566899999999999E-2</v>
      </c>
      <c r="R3840" s="49">
        <v>3.0055500000000001E-3</v>
      </c>
      <c r="S3840" s="49">
        <v>5.9004300000000003E-2</v>
      </c>
      <c r="T3840" s="49" t="s">
        <v>92</v>
      </c>
    </row>
    <row r="3841" spans="1:20" x14ac:dyDescent="0.25">
      <c r="A3841" s="49" t="str">
        <f t="shared" si="59"/>
        <v>41852StocktonN/A_7Dually Enrolled</v>
      </c>
      <c r="B3841" s="7">
        <v>41852</v>
      </c>
      <c r="C3841">
        <v>7</v>
      </c>
      <c r="D3841" t="s">
        <v>15</v>
      </c>
      <c r="E3841">
        <v>0.78710022999999996</v>
      </c>
      <c r="F3841">
        <v>0.80729857999999999</v>
      </c>
      <c r="G3841" t="s">
        <v>33</v>
      </c>
      <c r="H3841" s="49">
        <v>831.78200000000004</v>
      </c>
      <c r="I3841" s="49">
        <v>4162.9380000000001</v>
      </c>
      <c r="J3841">
        <v>73.369609999999994</v>
      </c>
      <c r="M3841">
        <v>3.22712E-2</v>
      </c>
      <c r="N3841" s="49">
        <v>-2.019835E-2</v>
      </c>
      <c r="O3841" s="49">
        <v>-6.1505490000000003E-2</v>
      </c>
      <c r="P3841" s="49">
        <v>-3.7302090000000003E-2</v>
      </c>
      <c r="Q3841" s="49">
        <v>-2.019835E-2</v>
      </c>
      <c r="R3841" s="49">
        <v>-3.0946099999999998E-3</v>
      </c>
      <c r="S3841" s="49">
        <v>2.1108789999999999E-2</v>
      </c>
      <c r="T3841" s="49" t="s">
        <v>92</v>
      </c>
    </row>
    <row r="3842" spans="1:20" x14ac:dyDescent="0.25">
      <c r="A3842" s="49" t="str">
        <f t="shared" si="59"/>
        <v>41820ALLN/A_2SmartAC Only</v>
      </c>
      <c r="B3842" s="7">
        <v>41820</v>
      </c>
      <c r="C3842">
        <v>2</v>
      </c>
      <c r="D3842" t="s">
        <v>16</v>
      </c>
      <c r="E3842">
        <v>0.80368673999999996</v>
      </c>
      <c r="F3842">
        <v>0.79562065000000004</v>
      </c>
      <c r="G3842" t="s">
        <v>33</v>
      </c>
      <c r="H3842">
        <v>22092.573</v>
      </c>
      <c r="I3842">
        <v>111184.88</v>
      </c>
      <c r="J3842">
        <v>72.616209999999995</v>
      </c>
      <c r="M3842">
        <v>6.6087000000000003E-3</v>
      </c>
      <c r="N3842" s="49">
        <v>8.0660899999999997E-3</v>
      </c>
      <c r="O3842" s="49">
        <v>-3.9304999999999999E-4</v>
      </c>
      <c r="P3842" s="49">
        <v>4.56348E-3</v>
      </c>
      <c r="Q3842" s="49">
        <v>8.0660899999999997E-3</v>
      </c>
      <c r="R3842" s="49">
        <v>1.1568699999999999E-2</v>
      </c>
      <c r="S3842" s="49">
        <v>1.6525229999999998E-2</v>
      </c>
      <c r="T3842" s="49" t="s">
        <v>91</v>
      </c>
    </row>
    <row r="3843" spans="1:20" x14ac:dyDescent="0.25">
      <c r="A3843" s="49" t="str">
        <f t="shared" ref="A3843:A3906" si="60">CONCATENATE(B3843,D3843,G3843,"_",C3843,T3843)</f>
        <v>41820ALLN/A_9SmartAC Only</v>
      </c>
      <c r="B3843" s="7">
        <v>41820</v>
      </c>
      <c r="C3843">
        <v>9</v>
      </c>
      <c r="D3843" t="s">
        <v>16</v>
      </c>
      <c r="E3843">
        <v>0.83094431000000002</v>
      </c>
      <c r="F3843">
        <v>0.83138827000000004</v>
      </c>
      <c r="G3843" t="s">
        <v>33</v>
      </c>
      <c r="H3843">
        <v>22092.573</v>
      </c>
      <c r="I3843">
        <v>111184.88</v>
      </c>
      <c r="J3843">
        <v>77.594009999999997</v>
      </c>
      <c r="M3843">
        <v>7.4127999999999998E-3</v>
      </c>
      <c r="N3843" s="49">
        <v>-4.4396000000000003E-4</v>
      </c>
      <c r="O3843" s="49">
        <v>-9.9323399999999996E-3</v>
      </c>
      <c r="P3843" s="49">
        <v>-4.37274E-3</v>
      </c>
      <c r="Q3843" s="49">
        <v>-4.4396000000000003E-4</v>
      </c>
      <c r="R3843" s="49">
        <v>3.48482E-3</v>
      </c>
      <c r="S3843" s="49">
        <v>9.0444199999999992E-3</v>
      </c>
      <c r="T3843" s="49" t="s">
        <v>91</v>
      </c>
    </row>
    <row r="3844" spans="1:20" x14ac:dyDescent="0.25">
      <c r="A3844" s="49" t="str">
        <f t="shared" si="60"/>
        <v>41820ALLN/A_4SmartAC Only</v>
      </c>
      <c r="B3844" s="7">
        <v>41820</v>
      </c>
      <c r="C3844">
        <v>4</v>
      </c>
      <c r="D3844" t="s">
        <v>16</v>
      </c>
      <c r="E3844">
        <v>0.65061093000000003</v>
      </c>
      <c r="F3844">
        <v>0.64988270999999997</v>
      </c>
      <c r="G3844" t="s">
        <v>33</v>
      </c>
      <c r="H3844">
        <v>22092.573</v>
      </c>
      <c r="I3844">
        <v>111184.88</v>
      </c>
      <c r="J3844">
        <v>69.683620000000005</v>
      </c>
      <c r="M3844">
        <v>5.2107000000000004E-3</v>
      </c>
      <c r="N3844" s="49">
        <v>7.2822000000000002E-4</v>
      </c>
      <c r="O3844" s="49">
        <v>-5.9414799999999999E-3</v>
      </c>
      <c r="P3844" s="49">
        <v>-2.03345E-3</v>
      </c>
      <c r="Q3844" s="49">
        <v>7.2822000000000002E-4</v>
      </c>
      <c r="R3844" s="49">
        <v>3.4898899999999998E-3</v>
      </c>
      <c r="S3844" s="49">
        <v>7.3979199999999997E-3</v>
      </c>
      <c r="T3844" s="49" t="s">
        <v>91</v>
      </c>
    </row>
    <row r="3845" spans="1:20" x14ac:dyDescent="0.25">
      <c r="A3845" s="49" t="str">
        <f t="shared" si="60"/>
        <v>41820ALLN/A_24SmartAC Only</v>
      </c>
      <c r="B3845" s="7">
        <v>41820</v>
      </c>
      <c r="C3845">
        <v>24</v>
      </c>
      <c r="D3845" t="s">
        <v>16</v>
      </c>
      <c r="E3845">
        <v>1.3345127000000001</v>
      </c>
      <c r="F3845">
        <v>1.3860056999999999</v>
      </c>
      <c r="G3845" t="s">
        <v>33</v>
      </c>
      <c r="H3845">
        <v>22092.573</v>
      </c>
      <c r="I3845">
        <v>111184.88</v>
      </c>
      <c r="J3845">
        <v>76.937629999999999</v>
      </c>
      <c r="M3845">
        <v>1.04712E-2</v>
      </c>
      <c r="N3845" s="49">
        <v>-5.1492999999999997E-2</v>
      </c>
      <c r="O3845" s="49">
        <v>-6.4896140000000005E-2</v>
      </c>
      <c r="P3845" s="49">
        <v>-5.7042740000000001E-2</v>
      </c>
      <c r="Q3845" s="49">
        <v>-5.1492999999999997E-2</v>
      </c>
      <c r="R3845" s="49">
        <v>-4.594326E-2</v>
      </c>
      <c r="S3845" s="49">
        <v>-3.8089860000000003E-2</v>
      </c>
      <c r="T3845" s="49" t="s">
        <v>91</v>
      </c>
    </row>
    <row r="3846" spans="1:20" x14ac:dyDescent="0.25">
      <c r="A3846" s="49" t="str">
        <f t="shared" si="60"/>
        <v>41820ALLN/A_21SmartAC Only</v>
      </c>
      <c r="B3846" s="7">
        <v>41820</v>
      </c>
      <c r="C3846">
        <v>21</v>
      </c>
      <c r="D3846" t="s">
        <v>16</v>
      </c>
      <c r="E3846">
        <v>2.4230965000000002</v>
      </c>
      <c r="F3846">
        <v>2.6206212999999998</v>
      </c>
      <c r="G3846" t="s">
        <v>33</v>
      </c>
      <c r="H3846">
        <v>22092.573</v>
      </c>
      <c r="I3846">
        <v>111184.88</v>
      </c>
      <c r="J3846">
        <v>85.041259999999994</v>
      </c>
      <c r="M3846">
        <v>1.5347599999999999E-2</v>
      </c>
      <c r="N3846" s="49">
        <v>-0.1975248</v>
      </c>
      <c r="O3846" s="49">
        <v>-0.21716973000000001</v>
      </c>
      <c r="P3846" s="49">
        <v>-0.20565902999999999</v>
      </c>
      <c r="Q3846" s="49">
        <v>-0.1975248</v>
      </c>
      <c r="R3846" s="49">
        <v>-0.18939057000000001</v>
      </c>
      <c r="S3846" s="49">
        <v>-0.17787987</v>
      </c>
      <c r="T3846" s="49" t="s">
        <v>91</v>
      </c>
    </row>
    <row r="3847" spans="1:20" x14ac:dyDescent="0.25">
      <c r="A3847" s="49" t="str">
        <f t="shared" si="60"/>
        <v>41820ALLN/A_12SmartAC Only</v>
      </c>
      <c r="B3847" s="7">
        <v>41820</v>
      </c>
      <c r="C3847">
        <v>12</v>
      </c>
      <c r="D3847" t="s">
        <v>16</v>
      </c>
      <c r="E3847">
        <v>1.3098497</v>
      </c>
      <c r="F3847">
        <v>1.2886354</v>
      </c>
      <c r="G3847" t="s">
        <v>33</v>
      </c>
      <c r="H3847">
        <v>22092.573</v>
      </c>
      <c r="I3847">
        <v>111184.88</v>
      </c>
      <c r="J3847">
        <v>91.743309999999994</v>
      </c>
      <c r="M3847">
        <v>1.2774300000000001E-2</v>
      </c>
      <c r="N3847" s="49">
        <v>2.1214299999999998E-2</v>
      </c>
      <c r="O3847" s="49">
        <v>4.8631999999999998E-3</v>
      </c>
      <c r="P3847" s="49">
        <v>1.4443920000000001E-2</v>
      </c>
      <c r="Q3847" s="49">
        <v>2.1214299999999998E-2</v>
      </c>
      <c r="R3847" s="49">
        <v>2.7984680000000001E-2</v>
      </c>
      <c r="S3847" s="49">
        <v>3.7565399999999999E-2</v>
      </c>
      <c r="T3847" s="49" t="s">
        <v>91</v>
      </c>
    </row>
    <row r="3848" spans="1:20" x14ac:dyDescent="0.25">
      <c r="A3848" s="49" t="str">
        <f t="shared" si="60"/>
        <v>41820ALLN/A_15SmartAC Only</v>
      </c>
      <c r="B3848" s="7">
        <v>41820</v>
      </c>
      <c r="C3848">
        <v>15</v>
      </c>
      <c r="D3848" t="s">
        <v>16</v>
      </c>
      <c r="E3848">
        <v>2.2561195999999999</v>
      </c>
      <c r="F3848">
        <v>2.0585425000000002</v>
      </c>
      <c r="G3848" t="s">
        <v>33</v>
      </c>
      <c r="H3848">
        <v>22092.573</v>
      </c>
      <c r="I3848">
        <v>111184.88</v>
      </c>
      <c r="J3848">
        <v>98.197540000000004</v>
      </c>
      <c r="M3848">
        <v>1.58522E-2</v>
      </c>
      <c r="N3848" s="49">
        <v>0.19757710000000001</v>
      </c>
      <c r="O3848" s="49">
        <v>0.17728627999999999</v>
      </c>
      <c r="P3848" s="49">
        <v>0.18917543000000001</v>
      </c>
      <c r="Q3848" s="49">
        <v>0.19757710000000001</v>
      </c>
      <c r="R3848" s="49">
        <v>0.20597877000000001</v>
      </c>
      <c r="S3848" s="49">
        <v>0.21786791999999999</v>
      </c>
      <c r="T3848" s="49" t="s">
        <v>91</v>
      </c>
    </row>
    <row r="3849" spans="1:20" x14ac:dyDescent="0.25">
      <c r="A3849" s="49" t="str">
        <f t="shared" si="60"/>
        <v>41820ALLN/A_10SmartAC Only</v>
      </c>
      <c r="B3849" s="7">
        <v>41820</v>
      </c>
      <c r="C3849">
        <v>10</v>
      </c>
      <c r="D3849" t="s">
        <v>16</v>
      </c>
      <c r="E3849">
        <v>0.91776321999999999</v>
      </c>
      <c r="F3849">
        <v>0.91566758000000004</v>
      </c>
      <c r="G3849" t="s">
        <v>33</v>
      </c>
      <c r="H3849">
        <v>22092.573</v>
      </c>
      <c r="I3849">
        <v>111184.88</v>
      </c>
      <c r="J3849">
        <v>82.961489999999998</v>
      </c>
      <c r="M3849">
        <v>9.0358000000000001E-3</v>
      </c>
      <c r="N3849" s="49">
        <v>2.0956400000000002E-3</v>
      </c>
      <c r="O3849" s="49">
        <v>-9.4701799999999999E-3</v>
      </c>
      <c r="P3849" s="49">
        <v>-2.6933299999999999E-3</v>
      </c>
      <c r="Q3849" s="49">
        <v>2.0956400000000002E-3</v>
      </c>
      <c r="R3849" s="49">
        <v>6.8846100000000002E-3</v>
      </c>
      <c r="S3849" s="49">
        <v>1.366146E-2</v>
      </c>
      <c r="T3849" s="49" t="s">
        <v>91</v>
      </c>
    </row>
    <row r="3850" spans="1:20" x14ac:dyDescent="0.25">
      <c r="A3850" s="49" t="str">
        <f t="shared" si="60"/>
        <v>41820ALLN/A_3SmartAC Only</v>
      </c>
      <c r="B3850" s="7">
        <v>41820</v>
      </c>
      <c r="C3850">
        <v>3</v>
      </c>
      <c r="D3850" t="s">
        <v>16</v>
      </c>
      <c r="E3850">
        <v>0.70926951999999999</v>
      </c>
      <c r="F3850">
        <v>0.70184279000000005</v>
      </c>
      <c r="G3850" t="s">
        <v>33</v>
      </c>
      <c r="H3850">
        <v>22092.573</v>
      </c>
      <c r="I3850">
        <v>111184.88</v>
      </c>
      <c r="J3850">
        <v>71.232500000000002</v>
      </c>
      <c r="M3850">
        <v>5.6734999999999997E-3</v>
      </c>
      <c r="N3850" s="49">
        <v>7.4267300000000003E-3</v>
      </c>
      <c r="O3850" s="49">
        <v>1.6464999999999999E-4</v>
      </c>
      <c r="P3850" s="49">
        <v>4.4197699999999999E-3</v>
      </c>
      <c r="Q3850" s="49">
        <v>7.4267300000000003E-3</v>
      </c>
      <c r="R3850" s="49">
        <v>1.0433680000000001E-2</v>
      </c>
      <c r="S3850" s="49">
        <v>1.468881E-2</v>
      </c>
      <c r="T3850" s="49" t="s">
        <v>91</v>
      </c>
    </row>
    <row r="3851" spans="1:20" x14ac:dyDescent="0.25">
      <c r="A3851" s="49" t="str">
        <f t="shared" si="60"/>
        <v>41820ALLN/A_18SmartAC Only</v>
      </c>
      <c r="B3851" s="7">
        <v>41820</v>
      </c>
      <c r="C3851">
        <v>18</v>
      </c>
      <c r="D3851" t="s">
        <v>16</v>
      </c>
      <c r="E3851">
        <v>2.9134224</v>
      </c>
      <c r="F3851">
        <v>2.2480566</v>
      </c>
      <c r="G3851" t="s">
        <v>33</v>
      </c>
      <c r="H3851">
        <v>22092.573</v>
      </c>
      <c r="I3851">
        <v>111184.88</v>
      </c>
      <c r="J3851">
        <v>96.590069999999997</v>
      </c>
      <c r="M3851">
        <v>1.4116099999999999E-2</v>
      </c>
      <c r="N3851" s="49">
        <v>0.66536580000000001</v>
      </c>
      <c r="O3851" s="49">
        <v>0.64729718999999997</v>
      </c>
      <c r="P3851" s="49">
        <v>0.65788427000000005</v>
      </c>
      <c r="Q3851" s="49">
        <v>0.66536580000000001</v>
      </c>
      <c r="R3851" s="49">
        <v>0.67284732999999997</v>
      </c>
      <c r="S3851" s="49">
        <v>0.68343441000000005</v>
      </c>
      <c r="T3851" s="49" t="s">
        <v>91</v>
      </c>
    </row>
    <row r="3852" spans="1:20" x14ac:dyDescent="0.25">
      <c r="A3852" s="49" t="str">
        <f t="shared" si="60"/>
        <v>41820ALLN/A_13SmartAC Only</v>
      </c>
      <c r="B3852" s="7">
        <v>41820</v>
      </c>
      <c r="C3852">
        <v>13</v>
      </c>
      <c r="D3852" t="s">
        <v>16</v>
      </c>
      <c r="E3852">
        <v>1.6150882</v>
      </c>
      <c r="F3852">
        <v>1.5831219999999999</v>
      </c>
      <c r="G3852" t="s">
        <v>33</v>
      </c>
      <c r="H3852">
        <v>22092.573</v>
      </c>
      <c r="I3852">
        <v>111184.88</v>
      </c>
      <c r="J3852">
        <v>94.887780000000006</v>
      </c>
      <c r="M3852">
        <v>1.4461099999999999E-2</v>
      </c>
      <c r="N3852" s="49">
        <v>3.19662E-2</v>
      </c>
      <c r="O3852" s="49">
        <v>1.3455989999999999E-2</v>
      </c>
      <c r="P3852" s="49">
        <v>2.4301819999999998E-2</v>
      </c>
      <c r="Q3852" s="49">
        <v>3.19662E-2</v>
      </c>
      <c r="R3852" s="49">
        <v>3.9630579999999999E-2</v>
      </c>
      <c r="S3852" s="49">
        <v>5.0476409999999999E-2</v>
      </c>
      <c r="T3852" s="49" t="s">
        <v>91</v>
      </c>
    </row>
    <row r="3853" spans="1:20" x14ac:dyDescent="0.25">
      <c r="A3853" s="49" t="str">
        <f t="shared" si="60"/>
        <v>41820ALLN/A_17SmartAC Only</v>
      </c>
      <c r="B3853" s="7">
        <v>41820</v>
      </c>
      <c r="C3853">
        <v>17</v>
      </c>
      <c r="D3853" t="s">
        <v>16</v>
      </c>
      <c r="E3853">
        <v>2.7497045999999998</v>
      </c>
      <c r="F3853">
        <v>2.1215180999999999</v>
      </c>
      <c r="G3853" t="s">
        <v>33</v>
      </c>
      <c r="H3853">
        <v>22092.573</v>
      </c>
      <c r="I3853">
        <v>111184.88</v>
      </c>
      <c r="J3853">
        <v>97.713570000000004</v>
      </c>
      <c r="M3853">
        <v>1.4380799999999999E-2</v>
      </c>
      <c r="N3853" s="49">
        <v>0.62818649999999998</v>
      </c>
      <c r="O3853" s="49">
        <v>0.60977908000000003</v>
      </c>
      <c r="P3853" s="49">
        <v>0.62056467999999998</v>
      </c>
      <c r="Q3853" s="49">
        <v>0.62818649999999998</v>
      </c>
      <c r="R3853" s="49">
        <v>0.63580831999999998</v>
      </c>
      <c r="S3853" s="49">
        <v>0.64659392000000004</v>
      </c>
      <c r="T3853" s="49" t="s">
        <v>91</v>
      </c>
    </row>
    <row r="3854" spans="1:20" x14ac:dyDescent="0.25">
      <c r="A3854" s="49" t="str">
        <f t="shared" si="60"/>
        <v>41820ALLN/A_5SmartAC Only</v>
      </c>
      <c r="B3854" s="7">
        <v>41820</v>
      </c>
      <c r="C3854">
        <v>5</v>
      </c>
      <c r="D3854" t="s">
        <v>16</v>
      </c>
      <c r="E3854">
        <v>0.62903783000000002</v>
      </c>
      <c r="F3854">
        <v>0.62870444999999997</v>
      </c>
      <c r="G3854" t="s">
        <v>33</v>
      </c>
      <c r="H3854">
        <v>22092.573</v>
      </c>
      <c r="I3854">
        <v>111184.88</v>
      </c>
      <c r="J3854">
        <v>68.156790000000001</v>
      </c>
      <c r="M3854">
        <v>4.9383999999999999E-3</v>
      </c>
      <c r="N3854" s="49">
        <v>3.3337999999999998E-4</v>
      </c>
      <c r="O3854" s="49">
        <v>-5.9877699999999999E-3</v>
      </c>
      <c r="P3854" s="49">
        <v>-2.2839700000000002E-3</v>
      </c>
      <c r="Q3854" s="49">
        <v>3.3337999999999998E-4</v>
      </c>
      <c r="R3854" s="49">
        <v>2.9507299999999999E-3</v>
      </c>
      <c r="S3854" s="49">
        <v>6.6545299999999996E-3</v>
      </c>
      <c r="T3854" s="49" t="s">
        <v>91</v>
      </c>
    </row>
    <row r="3855" spans="1:20" x14ac:dyDescent="0.25">
      <c r="A3855" s="49" t="str">
        <f t="shared" si="60"/>
        <v>41820ALLN/A_11SmartAC Only</v>
      </c>
      <c r="B3855" s="7">
        <v>41820</v>
      </c>
      <c r="C3855">
        <v>11</v>
      </c>
      <c r="D3855" t="s">
        <v>16</v>
      </c>
      <c r="E3855">
        <v>1.0715322</v>
      </c>
      <c r="F3855">
        <v>1.0612973000000001</v>
      </c>
      <c r="G3855" t="s">
        <v>33</v>
      </c>
      <c r="H3855">
        <v>22092.573</v>
      </c>
      <c r="I3855">
        <v>111184.88</v>
      </c>
      <c r="J3855">
        <v>87.884029999999996</v>
      </c>
      <c r="M3855">
        <v>1.0853E-2</v>
      </c>
      <c r="N3855" s="49">
        <v>1.02349E-2</v>
      </c>
      <c r="O3855" s="49">
        <v>-3.65694E-3</v>
      </c>
      <c r="P3855" s="49">
        <v>4.4828100000000003E-3</v>
      </c>
      <c r="Q3855" s="49">
        <v>1.02349E-2</v>
      </c>
      <c r="R3855" s="49">
        <v>1.598699E-2</v>
      </c>
      <c r="S3855" s="49">
        <v>2.4126740000000001E-2</v>
      </c>
      <c r="T3855" s="49" t="s">
        <v>91</v>
      </c>
    </row>
    <row r="3856" spans="1:20" x14ac:dyDescent="0.25">
      <c r="A3856" s="49" t="str">
        <f t="shared" si="60"/>
        <v>41820ALLN/A_8SmartAC Only</v>
      </c>
      <c r="B3856" s="7">
        <v>41820</v>
      </c>
      <c r="C3856">
        <v>8</v>
      </c>
      <c r="D3856" t="s">
        <v>16</v>
      </c>
      <c r="E3856">
        <v>0.77565795999999998</v>
      </c>
      <c r="F3856">
        <v>0.77143065</v>
      </c>
      <c r="G3856" t="s">
        <v>33</v>
      </c>
      <c r="H3856">
        <v>22092.573</v>
      </c>
      <c r="I3856">
        <v>111184.88</v>
      </c>
      <c r="J3856">
        <v>72.162509999999997</v>
      </c>
      <c r="M3856">
        <v>6.1313000000000001E-3</v>
      </c>
      <c r="N3856" s="49">
        <v>4.2273099999999997E-3</v>
      </c>
      <c r="O3856" s="49">
        <v>-3.6207499999999998E-3</v>
      </c>
      <c r="P3856" s="49">
        <v>9.7772000000000006E-4</v>
      </c>
      <c r="Q3856" s="49">
        <v>4.2273099999999997E-3</v>
      </c>
      <c r="R3856" s="49">
        <v>7.4768999999999999E-3</v>
      </c>
      <c r="S3856" s="49">
        <v>1.207537E-2</v>
      </c>
      <c r="T3856" s="49" t="s">
        <v>91</v>
      </c>
    </row>
    <row r="3857" spans="1:20" x14ac:dyDescent="0.25">
      <c r="A3857" s="49" t="str">
        <f t="shared" si="60"/>
        <v>41820ALLN/A_20SmartAC Only</v>
      </c>
      <c r="B3857" s="7">
        <v>41820</v>
      </c>
      <c r="C3857">
        <v>20</v>
      </c>
      <c r="D3857" t="s">
        <v>16</v>
      </c>
      <c r="E3857">
        <v>2.7344070999999999</v>
      </c>
      <c r="F3857">
        <v>2.9999201000000002</v>
      </c>
      <c r="G3857" t="s">
        <v>33</v>
      </c>
      <c r="H3857">
        <v>22092.573</v>
      </c>
      <c r="I3857">
        <v>111184.88</v>
      </c>
      <c r="J3857">
        <v>89.298959999999994</v>
      </c>
      <c r="M3857">
        <v>1.6579400000000001E-2</v>
      </c>
      <c r="N3857" s="49">
        <v>-0.265513</v>
      </c>
      <c r="O3857" s="49">
        <v>-0.28673462999999999</v>
      </c>
      <c r="P3857" s="49">
        <v>-0.27430008</v>
      </c>
      <c r="Q3857" s="49">
        <v>-0.265513</v>
      </c>
      <c r="R3857" s="49">
        <v>-0.25672592</v>
      </c>
      <c r="S3857" s="49">
        <v>-0.24429137000000001</v>
      </c>
      <c r="T3857" s="49" t="s">
        <v>91</v>
      </c>
    </row>
    <row r="3858" spans="1:20" x14ac:dyDescent="0.25">
      <c r="A3858" s="49" t="str">
        <f t="shared" si="60"/>
        <v>41820ALLN/A_19SmartAC Only</v>
      </c>
      <c r="B3858" s="7">
        <v>41820</v>
      </c>
      <c r="C3858">
        <v>19</v>
      </c>
      <c r="D3858" t="s">
        <v>16</v>
      </c>
      <c r="E3858">
        <v>2.9167578000000001</v>
      </c>
      <c r="F3858">
        <v>3.0438622999999998</v>
      </c>
      <c r="G3858" t="s">
        <v>33</v>
      </c>
      <c r="H3858">
        <v>22092.573</v>
      </c>
      <c r="I3858">
        <v>111184.88</v>
      </c>
      <c r="J3858">
        <v>93.261120000000005</v>
      </c>
      <c r="M3858">
        <v>1.6566600000000001E-2</v>
      </c>
      <c r="N3858" s="49">
        <v>-0.12710450000000001</v>
      </c>
      <c r="O3858" s="49">
        <v>-0.14830974999999999</v>
      </c>
      <c r="P3858" s="49">
        <v>-0.1358848</v>
      </c>
      <c r="Q3858" s="49">
        <v>-0.12710450000000001</v>
      </c>
      <c r="R3858" s="49">
        <v>-0.1183242</v>
      </c>
      <c r="S3858" s="49">
        <v>-0.10589925</v>
      </c>
      <c r="T3858" s="49" t="s">
        <v>91</v>
      </c>
    </row>
    <row r="3859" spans="1:20" x14ac:dyDescent="0.25">
      <c r="A3859" s="49" t="str">
        <f t="shared" si="60"/>
        <v>41820ALLN/A_22SmartAC Only</v>
      </c>
      <c r="B3859" s="7">
        <v>41820</v>
      </c>
      <c r="C3859">
        <v>22</v>
      </c>
      <c r="D3859" t="s">
        <v>16</v>
      </c>
      <c r="E3859">
        <v>2.1286901999999999</v>
      </c>
      <c r="F3859">
        <v>2.2598264000000001</v>
      </c>
      <c r="G3859" t="s">
        <v>33</v>
      </c>
      <c r="H3859">
        <v>22092.573</v>
      </c>
      <c r="I3859">
        <v>111184.88</v>
      </c>
      <c r="J3859">
        <v>81.487300000000005</v>
      </c>
      <c r="M3859">
        <v>1.40213E-2</v>
      </c>
      <c r="N3859" s="49">
        <v>-0.13113620000000001</v>
      </c>
      <c r="O3859" s="49">
        <v>-0.14908346</v>
      </c>
      <c r="P3859" s="49">
        <v>-0.13856748999999999</v>
      </c>
      <c r="Q3859" s="49">
        <v>-0.13113620000000001</v>
      </c>
      <c r="R3859" s="49">
        <v>-0.12370491</v>
      </c>
      <c r="S3859" s="49">
        <v>-0.11318894</v>
      </c>
      <c r="T3859" s="49" t="s">
        <v>91</v>
      </c>
    </row>
    <row r="3860" spans="1:20" x14ac:dyDescent="0.25">
      <c r="A3860" s="49" t="str">
        <f t="shared" si="60"/>
        <v>41820ALLN/A_7SmartAC Only</v>
      </c>
      <c r="B3860" s="7">
        <v>41820</v>
      </c>
      <c r="C3860">
        <v>7</v>
      </c>
      <c r="D3860" t="s">
        <v>16</v>
      </c>
      <c r="E3860">
        <v>0.70390476000000002</v>
      </c>
      <c r="F3860">
        <v>0.70854318999999999</v>
      </c>
      <c r="G3860" t="s">
        <v>33</v>
      </c>
      <c r="H3860">
        <v>22092.573</v>
      </c>
      <c r="I3860">
        <v>111184.88</v>
      </c>
      <c r="J3860">
        <v>67.972520000000003</v>
      </c>
      <c r="M3860">
        <v>5.4009000000000001E-3</v>
      </c>
      <c r="N3860" s="49">
        <v>-4.6384299999999998E-3</v>
      </c>
      <c r="O3860" s="49">
        <v>-1.1551580000000001E-2</v>
      </c>
      <c r="P3860" s="49">
        <v>-7.5009100000000004E-3</v>
      </c>
      <c r="Q3860" s="49">
        <v>-4.6384299999999998E-3</v>
      </c>
      <c r="R3860" s="49">
        <v>-1.7759500000000001E-3</v>
      </c>
      <c r="S3860" s="49">
        <v>2.27472E-3</v>
      </c>
      <c r="T3860" s="49" t="s">
        <v>91</v>
      </c>
    </row>
    <row r="3861" spans="1:20" x14ac:dyDescent="0.25">
      <c r="A3861" s="49" t="str">
        <f t="shared" si="60"/>
        <v>41820ALLN/A_6SmartAC Only</v>
      </c>
      <c r="B3861" s="7">
        <v>41820</v>
      </c>
      <c r="C3861">
        <v>6</v>
      </c>
      <c r="D3861" t="s">
        <v>16</v>
      </c>
      <c r="E3861">
        <v>0.64500882000000004</v>
      </c>
      <c r="F3861">
        <v>0.64369653999999998</v>
      </c>
      <c r="G3861" t="s">
        <v>33</v>
      </c>
      <c r="H3861">
        <v>22092.573</v>
      </c>
      <c r="I3861">
        <v>111184.88</v>
      </c>
      <c r="J3861">
        <v>67.320729999999998</v>
      </c>
      <c r="M3861">
        <v>4.9068000000000002E-3</v>
      </c>
      <c r="N3861" s="49">
        <v>1.3122800000000001E-3</v>
      </c>
      <c r="O3861" s="49">
        <v>-4.9684200000000003E-3</v>
      </c>
      <c r="P3861" s="49">
        <v>-1.2883199999999999E-3</v>
      </c>
      <c r="Q3861" s="49">
        <v>1.3122800000000001E-3</v>
      </c>
      <c r="R3861" s="49">
        <v>3.9128799999999997E-3</v>
      </c>
      <c r="S3861" s="49">
        <v>7.59298E-3</v>
      </c>
      <c r="T3861" s="49" t="s">
        <v>91</v>
      </c>
    </row>
    <row r="3862" spans="1:20" x14ac:dyDescent="0.25">
      <c r="A3862" s="49" t="str">
        <f t="shared" si="60"/>
        <v>41820ALLN/A_23SmartAC Only</v>
      </c>
      <c r="B3862" s="7">
        <v>41820</v>
      </c>
      <c r="C3862">
        <v>23</v>
      </c>
      <c r="D3862" t="s">
        <v>16</v>
      </c>
      <c r="E3862">
        <v>1.7211099999999999</v>
      </c>
      <c r="F3862">
        <v>1.8048033999999999</v>
      </c>
      <c r="G3862" t="s">
        <v>33</v>
      </c>
      <c r="H3862">
        <v>22092.573</v>
      </c>
      <c r="I3862">
        <v>111184.88</v>
      </c>
      <c r="J3862">
        <v>78.799610000000001</v>
      </c>
      <c r="M3862">
        <v>1.23885E-2</v>
      </c>
      <c r="N3862" s="49">
        <v>-8.3693400000000001E-2</v>
      </c>
      <c r="O3862" s="49">
        <v>-9.9550680000000003E-2</v>
      </c>
      <c r="P3862" s="49">
        <v>-9.0259309999999995E-2</v>
      </c>
      <c r="Q3862" s="49">
        <v>-8.3693400000000001E-2</v>
      </c>
      <c r="R3862" s="49">
        <v>-7.7127500000000002E-2</v>
      </c>
      <c r="S3862" s="49">
        <v>-6.783612E-2</v>
      </c>
      <c r="T3862" s="49" t="s">
        <v>91</v>
      </c>
    </row>
    <row r="3863" spans="1:20" x14ac:dyDescent="0.25">
      <c r="A3863" s="49" t="str">
        <f t="shared" si="60"/>
        <v>41820ALLN/A_14SmartAC Only</v>
      </c>
      <c r="B3863" s="7">
        <v>41820</v>
      </c>
      <c r="C3863">
        <v>14</v>
      </c>
      <c r="D3863" t="s">
        <v>16</v>
      </c>
      <c r="E3863">
        <v>1.9467939999999999</v>
      </c>
      <c r="F3863">
        <v>1.9199451000000001</v>
      </c>
      <c r="G3863" t="s">
        <v>33</v>
      </c>
      <c r="H3863">
        <v>22092.573</v>
      </c>
      <c r="I3863">
        <v>111184.88</v>
      </c>
      <c r="J3863">
        <v>96.897300000000001</v>
      </c>
      <c r="M3863">
        <v>1.58646E-2</v>
      </c>
      <c r="N3863" s="49">
        <v>2.6848899999999998E-2</v>
      </c>
      <c r="O3863" s="49">
        <v>6.5422099999999997E-3</v>
      </c>
      <c r="P3863" s="49">
        <v>1.8440660000000001E-2</v>
      </c>
      <c r="Q3863" s="49">
        <v>2.6848899999999998E-2</v>
      </c>
      <c r="R3863" s="49">
        <v>3.5257139999999999E-2</v>
      </c>
      <c r="S3863" s="49">
        <v>4.7155589999999997E-2</v>
      </c>
      <c r="T3863" s="49" t="s">
        <v>91</v>
      </c>
    </row>
    <row r="3864" spans="1:20" x14ac:dyDescent="0.25">
      <c r="A3864" s="49" t="str">
        <f t="shared" si="60"/>
        <v>41820ALLN/A_1SmartAC Only</v>
      </c>
      <c r="B3864" s="7">
        <v>41820</v>
      </c>
      <c r="C3864">
        <v>1</v>
      </c>
      <c r="D3864" t="s">
        <v>16</v>
      </c>
      <c r="E3864">
        <v>0.96043588000000002</v>
      </c>
      <c r="F3864">
        <v>0.95383328999999994</v>
      </c>
      <c r="G3864" t="s">
        <v>33</v>
      </c>
      <c r="H3864">
        <v>22092.573</v>
      </c>
      <c r="I3864">
        <v>111184.88</v>
      </c>
      <c r="J3864">
        <v>74.393630000000002</v>
      </c>
      <c r="M3864">
        <v>7.8002000000000002E-3</v>
      </c>
      <c r="N3864" s="49">
        <v>6.6025900000000002E-3</v>
      </c>
      <c r="O3864" s="49">
        <v>-3.3816699999999998E-3</v>
      </c>
      <c r="P3864" s="49">
        <v>2.4684799999999999E-3</v>
      </c>
      <c r="Q3864" s="49">
        <v>6.6025900000000002E-3</v>
      </c>
      <c r="R3864" s="49">
        <v>1.07367E-2</v>
      </c>
      <c r="S3864" s="49">
        <v>1.658685E-2</v>
      </c>
      <c r="T3864" s="49" t="s">
        <v>91</v>
      </c>
    </row>
    <row r="3865" spans="1:20" x14ac:dyDescent="0.25">
      <c r="A3865" s="49" t="str">
        <f t="shared" si="60"/>
        <v>41820ALLN/A_16SmartAC Only</v>
      </c>
      <c r="B3865" s="7">
        <v>41820</v>
      </c>
      <c r="C3865">
        <v>16</v>
      </c>
      <c r="D3865" t="s">
        <v>16</v>
      </c>
      <c r="E3865">
        <v>2.5290431999999998</v>
      </c>
      <c r="F3865">
        <v>1.9729215</v>
      </c>
      <c r="G3865" t="s">
        <v>33</v>
      </c>
      <c r="H3865">
        <v>22092.573</v>
      </c>
      <c r="I3865">
        <v>111184.88</v>
      </c>
      <c r="J3865">
        <v>98.511060000000001</v>
      </c>
      <c r="M3865">
        <v>1.4624E-2</v>
      </c>
      <c r="N3865" s="49">
        <v>0.55612170000000005</v>
      </c>
      <c r="O3865" s="49">
        <v>0.53740297999999997</v>
      </c>
      <c r="P3865" s="49">
        <v>0.54837097999999995</v>
      </c>
      <c r="Q3865" s="49">
        <v>0.55612170000000005</v>
      </c>
      <c r="R3865" s="49">
        <v>0.56387242000000004</v>
      </c>
      <c r="S3865" s="49">
        <v>0.57484042000000002</v>
      </c>
      <c r="T3865" s="49" t="s">
        <v>91</v>
      </c>
    </row>
    <row r="3866" spans="1:20" x14ac:dyDescent="0.25">
      <c r="A3866" s="49" t="str">
        <f t="shared" si="60"/>
        <v>41850ALL1_3SmartAC Only</v>
      </c>
      <c r="B3866" s="7">
        <v>41850</v>
      </c>
      <c r="C3866">
        <v>3</v>
      </c>
      <c r="D3866" t="s">
        <v>16</v>
      </c>
      <c r="E3866">
        <v>0.81474575000000005</v>
      </c>
      <c r="F3866">
        <v>0.79245617000000002</v>
      </c>
      <c r="G3866">
        <v>1</v>
      </c>
      <c r="H3866">
        <v>11024.636</v>
      </c>
      <c r="I3866">
        <v>110956.29</v>
      </c>
      <c r="J3866">
        <v>72.944249999999997</v>
      </c>
      <c r="M3866">
        <v>1.1644099999999999E-2</v>
      </c>
      <c r="N3866" s="49">
        <v>2.228958E-2</v>
      </c>
      <c r="O3866" s="49">
        <v>7.3851300000000002E-3</v>
      </c>
      <c r="P3866" s="49">
        <v>1.6118210000000001E-2</v>
      </c>
      <c r="Q3866" s="49">
        <v>2.228958E-2</v>
      </c>
      <c r="R3866" s="49">
        <v>2.8460949999999999E-2</v>
      </c>
      <c r="S3866" s="49">
        <v>3.7194030000000003E-2</v>
      </c>
      <c r="T3866" s="49" t="s">
        <v>91</v>
      </c>
    </row>
    <row r="3867" spans="1:20" x14ac:dyDescent="0.25">
      <c r="A3867" s="49" t="str">
        <f t="shared" si="60"/>
        <v>41850ALL1_12SmartAC Only</v>
      </c>
      <c r="B3867" s="7">
        <v>41850</v>
      </c>
      <c r="C3867">
        <v>12</v>
      </c>
      <c r="D3867" t="s">
        <v>16</v>
      </c>
      <c r="E3867">
        <v>1.1720588000000001</v>
      </c>
      <c r="F3867">
        <v>1.2382245000000001</v>
      </c>
      <c r="G3867">
        <v>1</v>
      </c>
      <c r="H3867">
        <v>11024.636</v>
      </c>
      <c r="I3867">
        <v>110956.29</v>
      </c>
      <c r="J3867">
        <v>84.378630000000001</v>
      </c>
      <c r="M3867">
        <v>2.14051E-2</v>
      </c>
      <c r="N3867" s="49">
        <v>-6.6165699999999994E-2</v>
      </c>
      <c r="O3867" s="49">
        <v>-9.3564229999999998E-2</v>
      </c>
      <c r="P3867" s="49">
        <v>-7.7510399999999993E-2</v>
      </c>
      <c r="Q3867" s="49">
        <v>-6.6165699999999994E-2</v>
      </c>
      <c r="R3867" s="49">
        <v>-5.4821000000000002E-2</v>
      </c>
      <c r="S3867" s="49">
        <v>-3.8767169999999997E-2</v>
      </c>
      <c r="T3867" s="49" t="s">
        <v>91</v>
      </c>
    </row>
    <row r="3868" spans="1:20" x14ac:dyDescent="0.25">
      <c r="A3868" s="49" t="str">
        <f t="shared" si="60"/>
        <v>41850ALL1_5SmartAC Only</v>
      </c>
      <c r="B3868" s="7">
        <v>41850</v>
      </c>
      <c r="C3868">
        <v>5</v>
      </c>
      <c r="D3868" t="s">
        <v>16</v>
      </c>
      <c r="E3868">
        <v>0.72478810999999999</v>
      </c>
      <c r="F3868">
        <v>0.71095949999999997</v>
      </c>
      <c r="G3868">
        <v>1</v>
      </c>
      <c r="H3868">
        <v>11024.636</v>
      </c>
      <c r="I3868">
        <v>110956.29</v>
      </c>
      <c r="J3868">
        <v>70.612520000000004</v>
      </c>
      <c r="M3868">
        <v>9.9690000000000004E-3</v>
      </c>
      <c r="N3868" s="49">
        <v>1.382861E-2</v>
      </c>
      <c r="O3868" s="49">
        <v>1.06829E-3</v>
      </c>
      <c r="P3868" s="49">
        <v>8.5450400000000003E-3</v>
      </c>
      <c r="Q3868" s="49">
        <v>1.382861E-2</v>
      </c>
      <c r="R3868" s="49">
        <v>1.9112179999999999E-2</v>
      </c>
      <c r="S3868" s="49">
        <v>2.658893E-2</v>
      </c>
      <c r="T3868" s="49" t="s">
        <v>91</v>
      </c>
    </row>
    <row r="3869" spans="1:20" x14ac:dyDescent="0.25">
      <c r="A3869" s="49" t="str">
        <f t="shared" si="60"/>
        <v>41850ALL1_24SmartAC Only</v>
      </c>
      <c r="B3869" s="7">
        <v>41850</v>
      </c>
      <c r="C3869">
        <v>24</v>
      </c>
      <c r="D3869" t="s">
        <v>16</v>
      </c>
      <c r="E3869">
        <v>1.3404008999999999</v>
      </c>
      <c r="F3869">
        <v>1.3272965999999999</v>
      </c>
      <c r="G3869">
        <v>1</v>
      </c>
      <c r="H3869">
        <v>11024.636</v>
      </c>
      <c r="I3869">
        <v>110956.29</v>
      </c>
      <c r="J3869">
        <v>75.695340000000002</v>
      </c>
      <c r="M3869">
        <v>1.7801899999999999E-2</v>
      </c>
      <c r="N3869" s="49">
        <v>1.3104299999999999E-2</v>
      </c>
      <c r="O3869" s="49">
        <v>-9.6821300000000006E-3</v>
      </c>
      <c r="P3869" s="49">
        <v>3.66929E-3</v>
      </c>
      <c r="Q3869" s="49">
        <v>1.3104299999999999E-2</v>
      </c>
      <c r="R3869" s="49">
        <v>2.253931E-2</v>
      </c>
      <c r="S3869" s="49">
        <v>3.5890730000000003E-2</v>
      </c>
      <c r="T3869" s="49" t="s">
        <v>91</v>
      </c>
    </row>
    <row r="3870" spans="1:20" x14ac:dyDescent="0.25">
      <c r="A3870" s="49" t="str">
        <f t="shared" si="60"/>
        <v>41850ALL1_4SmartAC Only</v>
      </c>
      <c r="B3870" s="7">
        <v>41850</v>
      </c>
      <c r="C3870">
        <v>4</v>
      </c>
      <c r="D3870" t="s">
        <v>16</v>
      </c>
      <c r="E3870">
        <v>0.74939794999999998</v>
      </c>
      <c r="F3870">
        <v>0.72764344999999997</v>
      </c>
      <c r="G3870">
        <v>1</v>
      </c>
      <c r="H3870">
        <v>11024.636</v>
      </c>
      <c r="I3870">
        <v>110956.29</v>
      </c>
      <c r="J3870">
        <v>72.055149999999998</v>
      </c>
      <c r="M3870">
        <v>1.03617E-2</v>
      </c>
      <c r="N3870" s="49">
        <v>2.17545E-2</v>
      </c>
      <c r="O3870" s="49">
        <v>8.4915200000000007E-3</v>
      </c>
      <c r="P3870" s="49">
        <v>1.6262800000000001E-2</v>
      </c>
      <c r="Q3870" s="49">
        <v>2.17545E-2</v>
      </c>
      <c r="R3870" s="49">
        <v>2.7246200000000002E-2</v>
      </c>
      <c r="S3870" s="49">
        <v>3.5017479999999997E-2</v>
      </c>
      <c r="T3870" s="49" t="s">
        <v>91</v>
      </c>
    </row>
    <row r="3871" spans="1:20" x14ac:dyDescent="0.25">
      <c r="A3871" s="49" t="str">
        <f t="shared" si="60"/>
        <v>41850ALL1_2SmartAC Only</v>
      </c>
      <c r="B3871" s="7">
        <v>41850</v>
      </c>
      <c r="C3871">
        <v>2</v>
      </c>
      <c r="D3871" t="s">
        <v>16</v>
      </c>
      <c r="E3871">
        <v>0.92174250000000002</v>
      </c>
      <c r="F3871">
        <v>0.89498597999999996</v>
      </c>
      <c r="G3871">
        <v>1</v>
      </c>
      <c r="H3871">
        <v>11024.636</v>
      </c>
      <c r="I3871">
        <v>110956.29</v>
      </c>
      <c r="J3871">
        <v>74.054230000000004</v>
      </c>
      <c r="M3871">
        <v>1.3280399999999999E-2</v>
      </c>
      <c r="N3871" s="49">
        <v>2.6756519999999999E-2</v>
      </c>
      <c r="O3871" s="49">
        <v>9.7576099999999999E-3</v>
      </c>
      <c r="P3871" s="49">
        <v>1.9717910000000002E-2</v>
      </c>
      <c r="Q3871" s="49">
        <v>2.6756519999999999E-2</v>
      </c>
      <c r="R3871" s="49">
        <v>3.379513E-2</v>
      </c>
      <c r="S3871" s="49">
        <v>4.3755429999999998E-2</v>
      </c>
      <c r="T3871" s="49" t="s">
        <v>91</v>
      </c>
    </row>
    <row r="3872" spans="1:20" x14ac:dyDescent="0.25">
      <c r="A3872" s="49" t="str">
        <f t="shared" si="60"/>
        <v>41850ALL1_23SmartAC Only</v>
      </c>
      <c r="B3872" s="7">
        <v>41850</v>
      </c>
      <c r="C3872">
        <v>23</v>
      </c>
      <c r="D3872" t="s">
        <v>16</v>
      </c>
      <c r="E3872">
        <v>1.7274592</v>
      </c>
      <c r="F3872">
        <v>1.7033923</v>
      </c>
      <c r="G3872">
        <v>1</v>
      </c>
      <c r="H3872">
        <v>11024.636</v>
      </c>
      <c r="I3872">
        <v>110956.29</v>
      </c>
      <c r="J3872">
        <v>78.278189999999995</v>
      </c>
      <c r="M3872">
        <v>2.09038E-2</v>
      </c>
      <c r="N3872" s="49">
        <v>2.4066899999999999E-2</v>
      </c>
      <c r="O3872" s="49">
        <v>-2.6899599999999999E-3</v>
      </c>
      <c r="P3872" s="49">
        <v>1.298789E-2</v>
      </c>
      <c r="Q3872" s="49">
        <v>2.4066899999999999E-2</v>
      </c>
      <c r="R3872" s="49">
        <v>3.5145910000000002E-2</v>
      </c>
      <c r="S3872" s="49">
        <v>5.0823760000000003E-2</v>
      </c>
      <c r="T3872" s="49" t="s">
        <v>91</v>
      </c>
    </row>
    <row r="3873" spans="1:20" x14ac:dyDescent="0.25">
      <c r="A3873" s="49" t="str">
        <f t="shared" si="60"/>
        <v>41850ALL1_1SmartAC Only</v>
      </c>
      <c r="B3873" s="7">
        <v>41850</v>
      </c>
      <c r="C3873">
        <v>1</v>
      </c>
      <c r="D3873" t="s">
        <v>16</v>
      </c>
      <c r="E3873">
        <v>1.0740578999999999</v>
      </c>
      <c r="F3873">
        <v>1.0621721</v>
      </c>
      <c r="G3873">
        <v>1</v>
      </c>
      <c r="H3873">
        <v>11024.636</v>
      </c>
      <c r="I3873">
        <v>110956.29</v>
      </c>
      <c r="J3873">
        <v>75.936719999999994</v>
      </c>
      <c r="M3873">
        <v>1.5457E-2</v>
      </c>
      <c r="N3873" s="49">
        <v>1.18858E-2</v>
      </c>
      <c r="O3873" s="49">
        <v>-7.8991600000000006E-3</v>
      </c>
      <c r="P3873" s="49">
        <v>3.6935900000000001E-3</v>
      </c>
      <c r="Q3873" s="49">
        <v>1.18858E-2</v>
      </c>
      <c r="R3873" s="49">
        <v>2.007801E-2</v>
      </c>
      <c r="S3873" s="49">
        <v>3.1670759999999999E-2</v>
      </c>
      <c r="T3873" s="49" t="s">
        <v>91</v>
      </c>
    </row>
    <row r="3874" spans="1:20" x14ac:dyDescent="0.25">
      <c r="A3874" s="49" t="str">
        <f t="shared" si="60"/>
        <v>41850ALL1_9SmartAC Only</v>
      </c>
      <c r="B3874" s="7">
        <v>41850</v>
      </c>
      <c r="C3874">
        <v>9</v>
      </c>
      <c r="D3874" t="s">
        <v>16</v>
      </c>
      <c r="E3874">
        <v>0.86287415000000001</v>
      </c>
      <c r="F3874">
        <v>0.84424261</v>
      </c>
      <c r="G3874">
        <v>1</v>
      </c>
      <c r="H3874">
        <v>11024.636</v>
      </c>
      <c r="I3874">
        <v>110956.29</v>
      </c>
      <c r="J3874">
        <v>73.25479</v>
      </c>
      <c r="M3874">
        <v>1.2472199999999999E-2</v>
      </c>
      <c r="N3874" s="49">
        <v>1.8631539999999999E-2</v>
      </c>
      <c r="O3874" s="49">
        <v>2.6671199999999998E-3</v>
      </c>
      <c r="P3874" s="49">
        <v>1.2021270000000001E-2</v>
      </c>
      <c r="Q3874" s="49">
        <v>1.8631539999999999E-2</v>
      </c>
      <c r="R3874" s="49">
        <v>2.524181E-2</v>
      </c>
      <c r="S3874" s="49">
        <v>3.4595960000000002E-2</v>
      </c>
      <c r="T3874" s="49" t="s">
        <v>91</v>
      </c>
    </row>
    <row r="3875" spans="1:20" x14ac:dyDescent="0.25">
      <c r="A3875" s="49" t="str">
        <f t="shared" si="60"/>
        <v>41850ALL1_11SmartAC Only</v>
      </c>
      <c r="B3875" s="7">
        <v>41850</v>
      </c>
      <c r="C3875">
        <v>11</v>
      </c>
      <c r="D3875" t="s">
        <v>16</v>
      </c>
      <c r="E3875">
        <v>1.0070467000000001</v>
      </c>
      <c r="F3875">
        <v>0.93775282000000004</v>
      </c>
      <c r="G3875">
        <v>1</v>
      </c>
      <c r="H3875">
        <v>11024.636</v>
      </c>
      <c r="I3875">
        <v>110956.29</v>
      </c>
      <c r="J3875">
        <v>80.841549999999998</v>
      </c>
      <c r="M3875">
        <v>1.72117E-2</v>
      </c>
      <c r="N3875" s="49">
        <v>6.9293880000000002E-2</v>
      </c>
      <c r="O3875" s="49">
        <v>4.7262899999999997E-2</v>
      </c>
      <c r="P3875" s="49">
        <v>6.0171679999999998E-2</v>
      </c>
      <c r="Q3875" s="49">
        <v>6.9293880000000002E-2</v>
      </c>
      <c r="R3875" s="49">
        <v>7.8416079999999999E-2</v>
      </c>
      <c r="S3875" s="49">
        <v>9.1324859999999994E-2</v>
      </c>
      <c r="T3875" s="49" t="s">
        <v>91</v>
      </c>
    </row>
    <row r="3876" spans="1:20" x14ac:dyDescent="0.25">
      <c r="A3876" s="49" t="str">
        <f t="shared" si="60"/>
        <v>41850ALL1_13SmartAC Only</v>
      </c>
      <c r="B3876" s="7">
        <v>41850</v>
      </c>
      <c r="C3876">
        <v>13</v>
      </c>
      <c r="D3876" t="s">
        <v>16</v>
      </c>
      <c r="E3876">
        <v>1.4111349</v>
      </c>
      <c r="F3876">
        <v>1.4198446</v>
      </c>
      <c r="G3876">
        <v>1</v>
      </c>
      <c r="H3876">
        <v>11024.636</v>
      </c>
      <c r="I3876">
        <v>110956.29</v>
      </c>
      <c r="J3876">
        <v>87.711619999999996</v>
      </c>
      <c r="M3876">
        <v>2.3810000000000001E-2</v>
      </c>
      <c r="N3876" s="49">
        <v>-8.7097000000000008E-3</v>
      </c>
      <c r="O3876" s="49">
        <v>-3.9186499999999999E-2</v>
      </c>
      <c r="P3876" s="49">
        <v>-2.1329000000000001E-2</v>
      </c>
      <c r="Q3876" s="49">
        <v>-8.7097000000000008E-3</v>
      </c>
      <c r="R3876" s="49">
        <v>3.9096000000000001E-3</v>
      </c>
      <c r="S3876" s="49">
        <v>2.1767100000000001E-2</v>
      </c>
      <c r="T3876" s="49" t="s">
        <v>91</v>
      </c>
    </row>
    <row r="3877" spans="1:20" x14ac:dyDescent="0.25">
      <c r="A3877" s="49" t="str">
        <f t="shared" si="60"/>
        <v>41850ALL1_6SmartAC Only</v>
      </c>
      <c r="B3877" s="7">
        <v>41850</v>
      </c>
      <c r="C3877">
        <v>6</v>
      </c>
      <c r="D3877" t="s">
        <v>16</v>
      </c>
      <c r="E3877">
        <v>0.73721658000000001</v>
      </c>
      <c r="F3877">
        <v>0.72302436999999997</v>
      </c>
      <c r="G3877">
        <v>1</v>
      </c>
      <c r="H3877">
        <v>11024.636</v>
      </c>
      <c r="I3877">
        <v>110956.29</v>
      </c>
      <c r="J3877">
        <v>69.637590000000003</v>
      </c>
      <c r="M3877">
        <v>9.9495E-3</v>
      </c>
      <c r="N3877" s="49">
        <v>1.419221E-2</v>
      </c>
      <c r="O3877" s="49">
        <v>1.45685E-3</v>
      </c>
      <c r="P3877" s="49">
        <v>8.91898E-3</v>
      </c>
      <c r="Q3877" s="49">
        <v>1.419221E-2</v>
      </c>
      <c r="R3877" s="49">
        <v>1.9465449999999999E-2</v>
      </c>
      <c r="S3877" s="49">
        <v>2.6927570000000001E-2</v>
      </c>
      <c r="T3877" s="49" t="s">
        <v>91</v>
      </c>
    </row>
    <row r="3878" spans="1:20" x14ac:dyDescent="0.25">
      <c r="A3878" s="49" t="str">
        <f t="shared" si="60"/>
        <v>41850ALL1_21SmartAC Only</v>
      </c>
      <c r="B3878" s="7">
        <v>41850</v>
      </c>
      <c r="C3878">
        <v>21</v>
      </c>
      <c r="D3878" t="s">
        <v>16</v>
      </c>
      <c r="E3878">
        <v>2.3648053999999998</v>
      </c>
      <c r="F3878">
        <v>2.3391381999999998</v>
      </c>
      <c r="G3878">
        <v>1</v>
      </c>
      <c r="H3878">
        <v>11024.636</v>
      </c>
      <c r="I3878">
        <v>110956.29</v>
      </c>
      <c r="J3878">
        <v>84.784909999999996</v>
      </c>
      <c r="M3878">
        <v>2.5014700000000001E-2</v>
      </c>
      <c r="N3878" s="49">
        <v>2.5667200000000001E-2</v>
      </c>
      <c r="O3878" s="49">
        <v>-6.3516199999999997E-3</v>
      </c>
      <c r="P3878" s="49">
        <v>1.2409409999999999E-2</v>
      </c>
      <c r="Q3878" s="49">
        <v>2.5667200000000001E-2</v>
      </c>
      <c r="R3878" s="49">
        <v>3.892499E-2</v>
      </c>
      <c r="S3878" s="49">
        <v>5.7686019999999998E-2</v>
      </c>
      <c r="T3878" s="49" t="s">
        <v>91</v>
      </c>
    </row>
    <row r="3879" spans="1:20" x14ac:dyDescent="0.25">
      <c r="A3879" s="49" t="str">
        <f t="shared" si="60"/>
        <v>41850ALL1_20SmartAC Only</v>
      </c>
      <c r="B3879" s="7">
        <v>41850</v>
      </c>
      <c r="C3879">
        <v>20</v>
      </c>
      <c r="D3879" t="s">
        <v>16</v>
      </c>
      <c r="E3879">
        <v>2.6093500999999999</v>
      </c>
      <c r="F3879">
        <v>2.5812393</v>
      </c>
      <c r="G3879">
        <v>1</v>
      </c>
      <c r="H3879">
        <v>11024.636</v>
      </c>
      <c r="I3879">
        <v>110956.29</v>
      </c>
      <c r="J3879">
        <v>89.43186</v>
      </c>
      <c r="M3879">
        <v>2.6804999999999999E-2</v>
      </c>
      <c r="N3879" s="49">
        <v>2.8110799999999998E-2</v>
      </c>
      <c r="O3879" s="49">
        <v>-6.1996000000000004E-3</v>
      </c>
      <c r="P3879" s="49">
        <v>1.3904150000000001E-2</v>
      </c>
      <c r="Q3879" s="49">
        <v>2.8110799999999998E-2</v>
      </c>
      <c r="R3879" s="49">
        <v>4.231745E-2</v>
      </c>
      <c r="S3879" s="49">
        <v>6.2421200000000003E-2</v>
      </c>
      <c r="T3879" s="49" t="s">
        <v>91</v>
      </c>
    </row>
    <row r="3880" spans="1:20" x14ac:dyDescent="0.25">
      <c r="A3880" s="49" t="str">
        <f t="shared" si="60"/>
        <v>41850ALL1_10SmartAC Only</v>
      </c>
      <c r="B3880" s="7">
        <v>41850</v>
      </c>
      <c r="C3880">
        <v>10</v>
      </c>
      <c r="D3880" t="s">
        <v>16</v>
      </c>
      <c r="E3880">
        <v>0.91895271000000001</v>
      </c>
      <c r="F3880">
        <v>0.88090193000000006</v>
      </c>
      <c r="G3880">
        <v>1</v>
      </c>
      <c r="H3880">
        <v>11024.636</v>
      </c>
      <c r="I3880">
        <v>110956.29</v>
      </c>
      <c r="J3880">
        <v>77.13597</v>
      </c>
      <c r="M3880">
        <v>1.47364E-2</v>
      </c>
      <c r="N3880" s="49">
        <v>3.8050779999999999E-2</v>
      </c>
      <c r="O3880" s="49">
        <v>1.9188190000000001E-2</v>
      </c>
      <c r="P3880" s="49">
        <v>3.0240489999999998E-2</v>
      </c>
      <c r="Q3880" s="49">
        <v>3.8050779999999999E-2</v>
      </c>
      <c r="R3880" s="49">
        <v>4.5861069999999997E-2</v>
      </c>
      <c r="S3880" s="49">
        <v>5.6913369999999998E-2</v>
      </c>
      <c r="T3880" s="49" t="s">
        <v>91</v>
      </c>
    </row>
    <row r="3881" spans="1:20" x14ac:dyDescent="0.25">
      <c r="A3881" s="49" t="str">
        <f t="shared" si="60"/>
        <v>41850ALL1_8SmartAC Only</v>
      </c>
      <c r="B3881" s="7">
        <v>41850</v>
      </c>
      <c r="C3881">
        <v>8</v>
      </c>
      <c r="D3881" t="s">
        <v>16</v>
      </c>
      <c r="E3881">
        <v>0.84329251999999999</v>
      </c>
      <c r="F3881">
        <v>0.82176254999999998</v>
      </c>
      <c r="G3881">
        <v>1</v>
      </c>
      <c r="H3881">
        <v>11024.636</v>
      </c>
      <c r="I3881">
        <v>110956.29</v>
      </c>
      <c r="J3881">
        <v>70.633480000000006</v>
      </c>
      <c r="M3881">
        <v>1.13826E-2</v>
      </c>
      <c r="N3881" s="49">
        <v>2.1529969999999999E-2</v>
      </c>
      <c r="O3881" s="49">
        <v>6.9602400000000004E-3</v>
      </c>
      <c r="P3881" s="49">
        <v>1.5497189999999999E-2</v>
      </c>
      <c r="Q3881" s="49">
        <v>2.1529969999999999E-2</v>
      </c>
      <c r="R3881" s="49">
        <v>2.756275E-2</v>
      </c>
      <c r="S3881" s="49">
        <v>3.6099699999999998E-2</v>
      </c>
      <c r="T3881" s="49" t="s">
        <v>91</v>
      </c>
    </row>
    <row r="3882" spans="1:20" x14ac:dyDescent="0.25">
      <c r="A3882" s="49" t="str">
        <f t="shared" si="60"/>
        <v>41850ALL1_15SmartAC Only</v>
      </c>
      <c r="B3882" s="7">
        <v>41850</v>
      </c>
      <c r="C3882">
        <v>15</v>
      </c>
      <c r="D3882" t="s">
        <v>16</v>
      </c>
      <c r="E3882">
        <v>1.971144</v>
      </c>
      <c r="F3882">
        <v>1.9442010999999999</v>
      </c>
      <c r="G3882">
        <v>1</v>
      </c>
      <c r="H3882">
        <v>11024.636</v>
      </c>
      <c r="I3882">
        <v>110956.29</v>
      </c>
      <c r="J3882">
        <v>92.325800000000001</v>
      </c>
      <c r="M3882">
        <v>2.7788400000000001E-2</v>
      </c>
      <c r="N3882" s="49">
        <v>2.6942899999999999E-2</v>
      </c>
      <c r="O3882" s="49">
        <v>-8.6262500000000002E-3</v>
      </c>
      <c r="P3882" s="49">
        <v>1.221505E-2</v>
      </c>
      <c r="Q3882" s="49">
        <v>2.6942899999999999E-2</v>
      </c>
      <c r="R3882" s="49">
        <v>4.1670749999999999E-2</v>
      </c>
      <c r="S3882" s="49">
        <v>6.251205E-2</v>
      </c>
      <c r="T3882" s="49" t="s">
        <v>91</v>
      </c>
    </row>
    <row r="3883" spans="1:20" x14ac:dyDescent="0.25">
      <c r="A3883" s="49" t="str">
        <f t="shared" si="60"/>
        <v>41850ALL1_18SmartAC Only</v>
      </c>
      <c r="B3883" s="7">
        <v>41850</v>
      </c>
      <c r="C3883">
        <v>18</v>
      </c>
      <c r="D3883" t="s">
        <v>16</v>
      </c>
      <c r="E3883">
        <v>2.7636316999999999</v>
      </c>
      <c r="F3883">
        <v>2.7267796999999998</v>
      </c>
      <c r="G3883">
        <v>1</v>
      </c>
      <c r="H3883">
        <v>11024.636</v>
      </c>
      <c r="I3883">
        <v>110956.29</v>
      </c>
      <c r="J3883">
        <v>94.435850000000002</v>
      </c>
      <c r="M3883">
        <v>2.8904200000000001E-2</v>
      </c>
      <c r="N3883" s="49">
        <v>3.6852000000000003E-2</v>
      </c>
      <c r="O3883" s="49">
        <v>-1.4537999999999999E-4</v>
      </c>
      <c r="P3883" s="49">
        <v>2.153277E-2</v>
      </c>
      <c r="Q3883" s="49">
        <v>3.6852000000000003E-2</v>
      </c>
      <c r="R3883" s="49">
        <v>5.2171229999999999E-2</v>
      </c>
      <c r="S3883" s="49">
        <v>7.3849380000000006E-2</v>
      </c>
      <c r="T3883" s="49" t="s">
        <v>91</v>
      </c>
    </row>
    <row r="3884" spans="1:20" x14ac:dyDescent="0.25">
      <c r="A3884" s="49" t="str">
        <f t="shared" si="60"/>
        <v>41850ALL1_7SmartAC Only</v>
      </c>
      <c r="B3884" s="7">
        <v>41850</v>
      </c>
      <c r="C3884">
        <v>7</v>
      </c>
      <c r="D3884" t="s">
        <v>16</v>
      </c>
      <c r="E3884">
        <v>0.77984777999999999</v>
      </c>
      <c r="F3884">
        <v>0.77679131000000001</v>
      </c>
      <c r="G3884">
        <v>1</v>
      </c>
      <c r="H3884">
        <v>11024.636</v>
      </c>
      <c r="I3884">
        <v>110956.29</v>
      </c>
      <c r="J3884">
        <v>69.179460000000006</v>
      </c>
      <c r="M3884">
        <v>1.04727E-2</v>
      </c>
      <c r="N3884" s="49">
        <v>3.0564699999999999E-3</v>
      </c>
      <c r="O3884" s="49">
        <v>-1.034859E-2</v>
      </c>
      <c r="P3884" s="49">
        <v>-2.4940600000000002E-3</v>
      </c>
      <c r="Q3884" s="49">
        <v>3.0564699999999999E-3</v>
      </c>
      <c r="R3884" s="49">
        <v>8.6070000000000001E-3</v>
      </c>
      <c r="S3884" s="49">
        <v>1.6461529999999999E-2</v>
      </c>
      <c r="T3884" s="49" t="s">
        <v>91</v>
      </c>
    </row>
    <row r="3885" spans="1:20" x14ac:dyDescent="0.25">
      <c r="A3885" s="49" t="str">
        <f t="shared" si="60"/>
        <v>41850ALL1_22SmartAC Only</v>
      </c>
      <c r="B3885" s="7">
        <v>41850</v>
      </c>
      <c r="C3885">
        <v>22</v>
      </c>
      <c r="D3885" t="s">
        <v>16</v>
      </c>
      <c r="E3885">
        <v>2.1107084</v>
      </c>
      <c r="F3885">
        <v>2.0869664999999999</v>
      </c>
      <c r="G3885">
        <v>1</v>
      </c>
      <c r="H3885">
        <v>11024.636</v>
      </c>
      <c r="I3885">
        <v>110956.29</v>
      </c>
      <c r="J3885">
        <v>81.18777</v>
      </c>
      <c r="M3885">
        <v>2.3190499999999999E-2</v>
      </c>
      <c r="N3885" s="49">
        <v>2.37419E-2</v>
      </c>
      <c r="O3885" s="49">
        <v>-5.9419399999999997E-3</v>
      </c>
      <c r="P3885" s="49">
        <v>1.145094E-2</v>
      </c>
      <c r="Q3885" s="49">
        <v>2.37419E-2</v>
      </c>
      <c r="R3885" s="49">
        <v>3.6032870000000002E-2</v>
      </c>
      <c r="S3885" s="49">
        <v>5.3425739999999999E-2</v>
      </c>
      <c r="T3885" s="49" t="s">
        <v>91</v>
      </c>
    </row>
    <row r="3886" spans="1:20" x14ac:dyDescent="0.25">
      <c r="A3886" s="49" t="str">
        <f t="shared" si="60"/>
        <v>41850ALL1_16SmartAC Only</v>
      </c>
      <c r="B3886" s="7">
        <v>41850</v>
      </c>
      <c r="C3886">
        <v>16</v>
      </c>
      <c r="D3886" t="s">
        <v>16</v>
      </c>
      <c r="E3886">
        <v>2.2741680999999998</v>
      </c>
      <c r="F3886">
        <v>2.2563211000000001</v>
      </c>
      <c r="G3886">
        <v>1</v>
      </c>
      <c r="H3886">
        <v>11024.636</v>
      </c>
      <c r="I3886">
        <v>110956.29</v>
      </c>
      <c r="J3886">
        <v>94.817250000000001</v>
      </c>
      <c r="M3886">
        <v>2.8842300000000001E-2</v>
      </c>
      <c r="N3886" s="49">
        <v>1.7846999999999998E-2</v>
      </c>
      <c r="O3886" s="49">
        <v>-1.907114E-2</v>
      </c>
      <c r="P3886" s="49">
        <v>2.5605799999999998E-3</v>
      </c>
      <c r="Q3886" s="49">
        <v>1.7846999999999998E-2</v>
      </c>
      <c r="R3886" s="49">
        <v>3.3133419999999997E-2</v>
      </c>
      <c r="S3886" s="49">
        <v>5.4765139999999997E-2</v>
      </c>
      <c r="T3886" s="49" t="s">
        <v>91</v>
      </c>
    </row>
    <row r="3887" spans="1:20" x14ac:dyDescent="0.25">
      <c r="A3887" s="49" t="str">
        <f t="shared" si="60"/>
        <v>41850ALL1_19SmartAC Only</v>
      </c>
      <c r="B3887" s="7">
        <v>41850</v>
      </c>
      <c r="C3887">
        <v>19</v>
      </c>
      <c r="D3887" t="s">
        <v>16</v>
      </c>
      <c r="E3887">
        <v>2.7789888</v>
      </c>
      <c r="F3887">
        <v>2.7608554999999999</v>
      </c>
      <c r="G3887">
        <v>1</v>
      </c>
      <c r="H3887">
        <v>11024.636</v>
      </c>
      <c r="I3887">
        <v>110956.29</v>
      </c>
      <c r="J3887">
        <v>92.903790000000001</v>
      </c>
      <c r="M3887">
        <v>2.819E-2</v>
      </c>
      <c r="N3887" s="49">
        <v>1.8133300000000002E-2</v>
      </c>
      <c r="O3887" s="49">
        <v>-1.7949900000000001E-2</v>
      </c>
      <c r="P3887" s="49">
        <v>3.1925999999999999E-3</v>
      </c>
      <c r="Q3887" s="49">
        <v>1.8133300000000002E-2</v>
      </c>
      <c r="R3887" s="49">
        <v>3.3073999999999999E-2</v>
      </c>
      <c r="S3887" s="49">
        <v>5.4216500000000001E-2</v>
      </c>
      <c r="T3887" s="49" t="s">
        <v>91</v>
      </c>
    </row>
    <row r="3888" spans="1:20" x14ac:dyDescent="0.25">
      <c r="A3888" s="49" t="str">
        <f t="shared" si="60"/>
        <v>41850ALL1_14SmartAC Only</v>
      </c>
      <c r="B3888" s="7">
        <v>41850</v>
      </c>
      <c r="C3888">
        <v>14</v>
      </c>
      <c r="D3888" t="s">
        <v>16</v>
      </c>
      <c r="E3888">
        <v>1.6786232000000001</v>
      </c>
      <c r="F3888">
        <v>1.6797493999999999</v>
      </c>
      <c r="G3888">
        <v>1</v>
      </c>
      <c r="H3888">
        <v>11024.636</v>
      </c>
      <c r="I3888">
        <v>110956.29</v>
      </c>
      <c r="J3888">
        <v>90.159850000000006</v>
      </c>
      <c r="M3888">
        <v>2.61651E-2</v>
      </c>
      <c r="N3888" s="49">
        <v>-1.1261999999999999E-3</v>
      </c>
      <c r="O3888" s="49">
        <v>-3.4617530000000001E-2</v>
      </c>
      <c r="P3888" s="49">
        <v>-1.49937E-2</v>
      </c>
      <c r="Q3888" s="49">
        <v>-1.1261999999999999E-3</v>
      </c>
      <c r="R3888" s="49">
        <v>1.2741300000000001E-2</v>
      </c>
      <c r="S3888" s="49">
        <v>3.2365129999999999E-2</v>
      </c>
      <c r="T3888" s="49" t="s">
        <v>91</v>
      </c>
    </row>
    <row r="3889" spans="1:20" x14ac:dyDescent="0.25">
      <c r="A3889" s="49" t="str">
        <f t="shared" si="60"/>
        <v>41850ALL1_17SmartAC Only</v>
      </c>
      <c r="B3889" s="7">
        <v>41850</v>
      </c>
      <c r="C3889">
        <v>17</v>
      </c>
      <c r="D3889" t="s">
        <v>16</v>
      </c>
      <c r="E3889">
        <v>2.5612778</v>
      </c>
      <c r="F3889">
        <v>2.5274429999999999</v>
      </c>
      <c r="G3889">
        <v>1</v>
      </c>
      <c r="H3889">
        <v>11024.636</v>
      </c>
      <c r="I3889">
        <v>110956.29</v>
      </c>
      <c r="J3889">
        <v>95.366290000000006</v>
      </c>
      <c r="M3889">
        <v>2.9042499999999999E-2</v>
      </c>
      <c r="N3889" s="49">
        <v>3.3834799999999998E-2</v>
      </c>
      <c r="O3889" s="49">
        <v>-3.3395999999999999E-3</v>
      </c>
      <c r="P3889" s="49">
        <v>1.8442279999999998E-2</v>
      </c>
      <c r="Q3889" s="49">
        <v>3.3834799999999998E-2</v>
      </c>
      <c r="R3889" s="49">
        <v>4.922733E-2</v>
      </c>
      <c r="S3889" s="49">
        <v>7.1009199999999995E-2</v>
      </c>
      <c r="T3889" s="49" t="s">
        <v>91</v>
      </c>
    </row>
    <row r="3890" spans="1:20" x14ac:dyDescent="0.25">
      <c r="A3890" s="49" t="str">
        <f t="shared" si="60"/>
        <v>41850ALL2_13SmartAC Only</v>
      </c>
      <c r="B3890" s="7">
        <v>41850</v>
      </c>
      <c r="C3890">
        <v>13</v>
      </c>
      <c r="D3890" t="s">
        <v>16</v>
      </c>
      <c r="E3890">
        <v>1.4111349</v>
      </c>
      <c r="F3890">
        <v>1.4687243000000001</v>
      </c>
      <c r="G3890">
        <v>2</v>
      </c>
      <c r="H3890">
        <v>11070.958000000001</v>
      </c>
      <c r="I3890">
        <v>110956.29</v>
      </c>
      <c r="J3890">
        <v>87.711619999999996</v>
      </c>
      <c r="M3890">
        <v>2.42933E-2</v>
      </c>
      <c r="N3890" s="49">
        <v>-5.7589399999999999E-2</v>
      </c>
      <c r="O3890" s="49">
        <v>-8.8684819999999998E-2</v>
      </c>
      <c r="P3890" s="49">
        <v>-7.0464849999999996E-2</v>
      </c>
      <c r="Q3890" s="49">
        <v>-5.7589399999999999E-2</v>
      </c>
      <c r="R3890" s="49">
        <v>-4.4713950000000002E-2</v>
      </c>
      <c r="S3890" s="49">
        <v>-2.649398E-2</v>
      </c>
      <c r="T3890" s="49" t="s">
        <v>91</v>
      </c>
    </row>
    <row r="3891" spans="1:20" x14ac:dyDescent="0.25">
      <c r="A3891" s="49" t="str">
        <f t="shared" si="60"/>
        <v>41850ALL2_14SmartAC Only</v>
      </c>
      <c r="B3891" s="7">
        <v>41850</v>
      </c>
      <c r="C3891">
        <v>14</v>
      </c>
      <c r="D3891" t="s">
        <v>16</v>
      </c>
      <c r="E3891">
        <v>1.6786232000000001</v>
      </c>
      <c r="F3891">
        <v>1.6979807</v>
      </c>
      <c r="G3891">
        <v>2</v>
      </c>
      <c r="H3891">
        <v>11070.958000000001</v>
      </c>
      <c r="I3891">
        <v>110956.29</v>
      </c>
      <c r="J3891">
        <v>90.159850000000006</v>
      </c>
      <c r="M3891">
        <v>2.6539699999999999E-2</v>
      </c>
      <c r="N3891" s="49">
        <v>-1.93575E-2</v>
      </c>
      <c r="O3891" s="49">
        <v>-5.3328319999999999E-2</v>
      </c>
      <c r="P3891" s="49">
        <v>-3.3423540000000002E-2</v>
      </c>
      <c r="Q3891" s="49">
        <v>-1.93575E-2</v>
      </c>
      <c r="R3891" s="49">
        <v>-5.2914599999999996E-3</v>
      </c>
      <c r="S3891" s="49">
        <v>1.4613320000000001E-2</v>
      </c>
      <c r="T3891" s="49" t="s">
        <v>91</v>
      </c>
    </row>
    <row r="3892" spans="1:20" x14ac:dyDescent="0.25">
      <c r="A3892" s="49" t="str">
        <f t="shared" si="60"/>
        <v>41850ALL2_20SmartAC Only</v>
      </c>
      <c r="B3892" s="7">
        <v>41850</v>
      </c>
      <c r="C3892">
        <v>20</v>
      </c>
      <c r="D3892" t="s">
        <v>16</v>
      </c>
      <c r="E3892">
        <v>2.6093500999999999</v>
      </c>
      <c r="F3892">
        <v>2.5932483999999998</v>
      </c>
      <c r="G3892">
        <v>2</v>
      </c>
      <c r="H3892">
        <v>11070.958000000001</v>
      </c>
      <c r="I3892">
        <v>110956.29</v>
      </c>
      <c r="J3892">
        <v>89.43186</v>
      </c>
      <c r="M3892">
        <v>2.70029E-2</v>
      </c>
      <c r="N3892" s="49">
        <v>1.61017E-2</v>
      </c>
      <c r="O3892" s="49">
        <v>-1.8462010000000001E-2</v>
      </c>
      <c r="P3892" s="49">
        <v>1.7901600000000001E-3</v>
      </c>
      <c r="Q3892" s="49">
        <v>1.61017E-2</v>
      </c>
      <c r="R3892" s="49">
        <v>3.0413240000000001E-2</v>
      </c>
      <c r="S3892" s="49">
        <v>5.0665410000000001E-2</v>
      </c>
      <c r="T3892" s="49" t="s">
        <v>91</v>
      </c>
    </row>
    <row r="3893" spans="1:20" x14ac:dyDescent="0.25">
      <c r="A3893" s="49" t="str">
        <f t="shared" si="60"/>
        <v>41850ALL2_4SmartAC Only</v>
      </c>
      <c r="B3893" s="7">
        <v>41850</v>
      </c>
      <c r="C3893">
        <v>4</v>
      </c>
      <c r="D3893" t="s">
        <v>16</v>
      </c>
      <c r="E3893">
        <v>0.74939794999999998</v>
      </c>
      <c r="F3893">
        <v>0.74965413000000003</v>
      </c>
      <c r="G3893">
        <v>2</v>
      </c>
      <c r="H3893">
        <v>11070.958000000001</v>
      </c>
      <c r="I3893">
        <v>110956.29</v>
      </c>
      <c r="J3893">
        <v>72.055149999999998</v>
      </c>
      <c r="M3893">
        <v>1.0586699999999999E-2</v>
      </c>
      <c r="N3893" s="49">
        <v>-2.5618E-4</v>
      </c>
      <c r="O3893" s="49">
        <v>-1.3807160000000001E-2</v>
      </c>
      <c r="P3893" s="49">
        <v>-5.8671299999999999E-3</v>
      </c>
      <c r="Q3893" s="49">
        <v>-2.5618E-4</v>
      </c>
      <c r="R3893" s="49">
        <v>5.35477E-3</v>
      </c>
      <c r="S3893" s="49">
        <v>1.3294800000000001E-2</v>
      </c>
      <c r="T3893" s="49" t="s">
        <v>91</v>
      </c>
    </row>
    <row r="3894" spans="1:20" x14ac:dyDescent="0.25">
      <c r="A3894" s="49" t="str">
        <f t="shared" si="60"/>
        <v>41850ALL2_23SmartAC Only</v>
      </c>
      <c r="B3894" s="7">
        <v>41850</v>
      </c>
      <c r="C3894">
        <v>23</v>
      </c>
      <c r="D3894" t="s">
        <v>16</v>
      </c>
      <c r="E3894">
        <v>1.7274592</v>
      </c>
      <c r="F3894">
        <v>1.7205212999999999</v>
      </c>
      <c r="G3894">
        <v>2</v>
      </c>
      <c r="H3894">
        <v>11070.958000000001</v>
      </c>
      <c r="I3894">
        <v>110956.29</v>
      </c>
      <c r="J3894">
        <v>78.278189999999995</v>
      </c>
      <c r="M3894">
        <v>2.0940299999999998E-2</v>
      </c>
      <c r="N3894" s="49">
        <v>6.9379000000000003E-3</v>
      </c>
      <c r="O3894" s="49">
        <v>-1.986568E-2</v>
      </c>
      <c r="P3894" s="49">
        <v>-4.1604600000000004E-3</v>
      </c>
      <c r="Q3894" s="49">
        <v>6.9379000000000003E-3</v>
      </c>
      <c r="R3894" s="49">
        <v>1.8036259999999998E-2</v>
      </c>
      <c r="S3894" s="49">
        <v>3.3741479999999997E-2</v>
      </c>
      <c r="T3894" s="49" t="s">
        <v>91</v>
      </c>
    </row>
    <row r="3895" spans="1:20" x14ac:dyDescent="0.25">
      <c r="A3895" s="49" t="str">
        <f t="shared" si="60"/>
        <v>41850ALL2_3SmartAC Only</v>
      </c>
      <c r="B3895" s="7">
        <v>41850</v>
      </c>
      <c r="C3895">
        <v>3</v>
      </c>
      <c r="D3895" t="s">
        <v>16</v>
      </c>
      <c r="E3895">
        <v>0.81474575000000005</v>
      </c>
      <c r="F3895">
        <v>0.80832305000000004</v>
      </c>
      <c r="G3895">
        <v>2</v>
      </c>
      <c r="H3895">
        <v>11070.958000000001</v>
      </c>
      <c r="I3895">
        <v>110956.29</v>
      </c>
      <c r="J3895">
        <v>72.944249999999997</v>
      </c>
      <c r="M3895">
        <v>1.17059E-2</v>
      </c>
      <c r="N3895" s="49">
        <v>6.4226999999999999E-3</v>
      </c>
      <c r="O3895" s="49">
        <v>-8.5608500000000001E-3</v>
      </c>
      <c r="P3895" s="49">
        <v>2.1856999999999999E-4</v>
      </c>
      <c r="Q3895" s="49">
        <v>6.4226999999999999E-3</v>
      </c>
      <c r="R3895" s="49">
        <v>1.262683E-2</v>
      </c>
      <c r="S3895" s="49">
        <v>2.1406250000000002E-2</v>
      </c>
      <c r="T3895" s="49" t="s">
        <v>91</v>
      </c>
    </row>
    <row r="3896" spans="1:20" x14ac:dyDescent="0.25">
      <c r="A3896" s="49" t="str">
        <f t="shared" si="60"/>
        <v>41850ALL2_17SmartAC Only</v>
      </c>
      <c r="B3896" s="7">
        <v>41850</v>
      </c>
      <c r="C3896">
        <v>17</v>
      </c>
      <c r="D3896" t="s">
        <v>16</v>
      </c>
      <c r="E3896">
        <v>2.5612778</v>
      </c>
      <c r="F3896">
        <v>2.5386943999999998</v>
      </c>
      <c r="G3896">
        <v>2</v>
      </c>
      <c r="H3896">
        <v>11070.958000000001</v>
      </c>
      <c r="I3896">
        <v>110956.29</v>
      </c>
      <c r="J3896">
        <v>95.366290000000006</v>
      </c>
      <c r="M3896">
        <v>2.9275900000000001E-2</v>
      </c>
      <c r="N3896" s="49">
        <v>2.25834E-2</v>
      </c>
      <c r="O3896" s="49">
        <v>-1.488975E-2</v>
      </c>
      <c r="P3896" s="49">
        <v>7.0671700000000002E-3</v>
      </c>
      <c r="Q3896" s="49">
        <v>2.25834E-2</v>
      </c>
      <c r="R3896" s="49">
        <v>3.8099630000000002E-2</v>
      </c>
      <c r="S3896" s="49">
        <v>6.005655E-2</v>
      </c>
      <c r="T3896" s="49" t="s">
        <v>91</v>
      </c>
    </row>
    <row r="3897" spans="1:20" x14ac:dyDescent="0.25">
      <c r="A3897" s="49" t="str">
        <f t="shared" si="60"/>
        <v>41850ALL2_7SmartAC Only</v>
      </c>
      <c r="B3897" s="7">
        <v>41850</v>
      </c>
      <c r="C3897">
        <v>7</v>
      </c>
      <c r="D3897" t="s">
        <v>16</v>
      </c>
      <c r="E3897">
        <v>0.77984777999999999</v>
      </c>
      <c r="F3897">
        <v>0.79062513000000001</v>
      </c>
      <c r="G3897">
        <v>2</v>
      </c>
      <c r="H3897">
        <v>11070.958000000001</v>
      </c>
      <c r="I3897">
        <v>110956.29</v>
      </c>
      <c r="J3897">
        <v>69.179460000000006</v>
      </c>
      <c r="M3897">
        <v>1.0550800000000001E-2</v>
      </c>
      <c r="N3897" s="49">
        <v>-1.077735E-2</v>
      </c>
      <c r="O3897" s="49">
        <v>-2.4282370000000001E-2</v>
      </c>
      <c r="P3897" s="49">
        <v>-1.6369269999999998E-2</v>
      </c>
      <c r="Q3897" s="49">
        <v>-1.077735E-2</v>
      </c>
      <c r="R3897" s="49">
        <v>-5.1854300000000004E-3</v>
      </c>
      <c r="S3897" s="49">
        <v>2.7276700000000002E-3</v>
      </c>
      <c r="T3897" s="49" t="s">
        <v>91</v>
      </c>
    </row>
    <row r="3898" spans="1:20" x14ac:dyDescent="0.25">
      <c r="A3898" s="49" t="str">
        <f t="shared" si="60"/>
        <v>41850ALL2_10SmartAC Only</v>
      </c>
      <c r="B3898" s="7">
        <v>41850</v>
      </c>
      <c r="C3898">
        <v>10</v>
      </c>
      <c r="D3898" t="s">
        <v>16</v>
      </c>
      <c r="E3898">
        <v>0.91895271000000001</v>
      </c>
      <c r="F3898">
        <v>0.89992949</v>
      </c>
      <c r="G3898">
        <v>2</v>
      </c>
      <c r="H3898">
        <v>11070.958000000001</v>
      </c>
      <c r="I3898">
        <v>110956.29</v>
      </c>
      <c r="J3898">
        <v>77.13597</v>
      </c>
      <c r="M3898">
        <v>1.5005599999999999E-2</v>
      </c>
      <c r="N3898" s="49">
        <v>1.902322E-2</v>
      </c>
      <c r="O3898" s="49">
        <v>-1.8395E-4</v>
      </c>
      <c r="P3898" s="49">
        <v>1.107025E-2</v>
      </c>
      <c r="Q3898" s="49">
        <v>1.902322E-2</v>
      </c>
      <c r="R3898" s="49">
        <v>2.6976190000000001E-2</v>
      </c>
      <c r="S3898" s="49">
        <v>3.8230390000000003E-2</v>
      </c>
      <c r="T3898" s="49" t="s">
        <v>91</v>
      </c>
    </row>
    <row r="3899" spans="1:20" x14ac:dyDescent="0.25">
      <c r="A3899" s="49" t="str">
        <f t="shared" si="60"/>
        <v>41850ALL2_22SmartAC Only</v>
      </c>
      <c r="B3899" s="7">
        <v>41850</v>
      </c>
      <c r="C3899">
        <v>22</v>
      </c>
      <c r="D3899" t="s">
        <v>16</v>
      </c>
      <c r="E3899">
        <v>2.1107084</v>
      </c>
      <c r="F3899">
        <v>2.1186085000000001</v>
      </c>
      <c r="G3899">
        <v>2</v>
      </c>
      <c r="H3899">
        <v>11070.958000000001</v>
      </c>
      <c r="I3899">
        <v>110956.29</v>
      </c>
      <c r="J3899">
        <v>81.18777</v>
      </c>
      <c r="M3899">
        <v>2.3361699999999999E-2</v>
      </c>
      <c r="N3899" s="49">
        <v>-7.9001000000000002E-3</v>
      </c>
      <c r="O3899" s="49">
        <v>-3.7803080000000003E-2</v>
      </c>
      <c r="P3899" s="49">
        <v>-2.0281799999999999E-2</v>
      </c>
      <c r="Q3899" s="49">
        <v>-7.9001000000000002E-3</v>
      </c>
      <c r="R3899" s="49">
        <v>4.4815999999999996E-3</v>
      </c>
      <c r="S3899" s="49">
        <v>2.2002879999999999E-2</v>
      </c>
      <c r="T3899" s="49" t="s">
        <v>91</v>
      </c>
    </row>
    <row r="3900" spans="1:20" x14ac:dyDescent="0.25">
      <c r="A3900" s="49" t="str">
        <f t="shared" si="60"/>
        <v>41850ALL2_18SmartAC Only</v>
      </c>
      <c r="B3900" s="7">
        <v>41850</v>
      </c>
      <c r="C3900">
        <v>18</v>
      </c>
      <c r="D3900" t="s">
        <v>16</v>
      </c>
      <c r="E3900">
        <v>2.7636316999999999</v>
      </c>
      <c r="F3900">
        <v>2.7374581999999998</v>
      </c>
      <c r="G3900">
        <v>2</v>
      </c>
      <c r="H3900">
        <v>11070.958000000001</v>
      </c>
      <c r="I3900">
        <v>110956.29</v>
      </c>
      <c r="J3900">
        <v>94.435850000000002</v>
      </c>
      <c r="M3900">
        <v>2.8954199999999999E-2</v>
      </c>
      <c r="N3900" s="49">
        <v>2.6173499999999999E-2</v>
      </c>
      <c r="O3900" s="49">
        <v>-1.0887880000000001E-2</v>
      </c>
      <c r="P3900" s="49">
        <v>1.082777E-2</v>
      </c>
      <c r="Q3900" s="49">
        <v>2.6173499999999999E-2</v>
      </c>
      <c r="R3900" s="49">
        <v>4.1519229999999997E-2</v>
      </c>
      <c r="S3900" s="49">
        <v>6.3234879999999993E-2</v>
      </c>
      <c r="T3900" s="49" t="s">
        <v>91</v>
      </c>
    </row>
    <row r="3901" spans="1:20" x14ac:dyDescent="0.25">
      <c r="A3901" s="49" t="str">
        <f t="shared" si="60"/>
        <v>41850ALL2_21SmartAC Only</v>
      </c>
      <c r="B3901" s="7">
        <v>41850</v>
      </c>
      <c r="C3901">
        <v>21</v>
      </c>
      <c r="D3901" t="s">
        <v>16</v>
      </c>
      <c r="E3901">
        <v>2.3648053999999998</v>
      </c>
      <c r="F3901">
        <v>2.3551009000000001</v>
      </c>
      <c r="G3901">
        <v>2</v>
      </c>
      <c r="H3901">
        <v>11070.958000000001</v>
      </c>
      <c r="I3901">
        <v>110956.29</v>
      </c>
      <c r="J3901">
        <v>84.784909999999996</v>
      </c>
      <c r="M3901">
        <v>2.5212100000000001E-2</v>
      </c>
      <c r="N3901" s="49">
        <v>9.7044999999999996E-3</v>
      </c>
      <c r="O3901" s="49">
        <v>-2.2566989999999999E-2</v>
      </c>
      <c r="P3901" s="49">
        <v>-3.6579099999999999E-3</v>
      </c>
      <c r="Q3901" s="49">
        <v>9.7044999999999996E-3</v>
      </c>
      <c r="R3901" s="49">
        <v>2.3066909999999999E-2</v>
      </c>
      <c r="S3901" s="49">
        <v>4.1975989999999998E-2</v>
      </c>
      <c r="T3901" s="49" t="s">
        <v>91</v>
      </c>
    </row>
    <row r="3902" spans="1:20" x14ac:dyDescent="0.25">
      <c r="A3902" s="49" t="str">
        <f t="shared" si="60"/>
        <v>41850ALL2_12SmartAC Only</v>
      </c>
      <c r="B3902" s="7">
        <v>41850</v>
      </c>
      <c r="C3902">
        <v>12</v>
      </c>
      <c r="D3902" t="s">
        <v>16</v>
      </c>
      <c r="E3902">
        <v>1.1720588000000001</v>
      </c>
      <c r="F3902">
        <v>1.0463768</v>
      </c>
      <c r="G3902">
        <v>2</v>
      </c>
      <c r="H3902">
        <v>11070.958000000001</v>
      </c>
      <c r="I3902">
        <v>110956.29</v>
      </c>
      <c r="J3902">
        <v>84.378630000000001</v>
      </c>
      <c r="M3902">
        <v>2.00667E-2</v>
      </c>
      <c r="N3902" s="49">
        <v>0.12568199999999999</v>
      </c>
      <c r="O3902" s="49">
        <v>9.9996619999999994E-2</v>
      </c>
      <c r="P3902" s="49">
        <v>0.11504665</v>
      </c>
      <c r="Q3902" s="49">
        <v>0.12568199999999999</v>
      </c>
      <c r="R3902" s="49">
        <v>0.13631735</v>
      </c>
      <c r="S3902" s="49">
        <v>0.15136738</v>
      </c>
      <c r="T3902" s="49" t="s">
        <v>91</v>
      </c>
    </row>
    <row r="3903" spans="1:20" x14ac:dyDescent="0.25">
      <c r="A3903" s="49" t="str">
        <f t="shared" si="60"/>
        <v>41850ALL2_2SmartAC Only</v>
      </c>
      <c r="B3903" s="7">
        <v>41850</v>
      </c>
      <c r="C3903">
        <v>2</v>
      </c>
      <c r="D3903" t="s">
        <v>16</v>
      </c>
      <c r="E3903">
        <v>0.92174250000000002</v>
      </c>
      <c r="F3903">
        <v>0.91054725000000003</v>
      </c>
      <c r="G3903">
        <v>2</v>
      </c>
      <c r="H3903">
        <v>11070.958000000001</v>
      </c>
      <c r="I3903">
        <v>110956.29</v>
      </c>
      <c r="J3903">
        <v>74.054230000000004</v>
      </c>
      <c r="M3903">
        <v>1.33475E-2</v>
      </c>
      <c r="N3903" s="49">
        <v>1.119525E-2</v>
      </c>
      <c r="O3903" s="49">
        <v>-5.8895500000000003E-3</v>
      </c>
      <c r="P3903" s="49">
        <v>4.1210700000000001E-3</v>
      </c>
      <c r="Q3903" s="49">
        <v>1.119525E-2</v>
      </c>
      <c r="R3903" s="49">
        <v>1.8269420000000001E-2</v>
      </c>
      <c r="S3903" s="49">
        <v>2.8280050000000001E-2</v>
      </c>
      <c r="T3903" s="49" t="s">
        <v>91</v>
      </c>
    </row>
    <row r="3904" spans="1:20" x14ac:dyDescent="0.25">
      <c r="A3904" s="49" t="str">
        <f t="shared" si="60"/>
        <v>41850ALL2_19SmartAC Only</v>
      </c>
      <c r="B3904" s="7">
        <v>41850</v>
      </c>
      <c r="C3904">
        <v>19</v>
      </c>
      <c r="D3904" t="s">
        <v>16</v>
      </c>
      <c r="E3904">
        <v>2.7789888</v>
      </c>
      <c r="F3904">
        <v>2.7659672</v>
      </c>
      <c r="G3904">
        <v>2</v>
      </c>
      <c r="H3904">
        <v>11070.958000000001</v>
      </c>
      <c r="I3904">
        <v>110956.29</v>
      </c>
      <c r="J3904">
        <v>92.903790000000001</v>
      </c>
      <c r="M3904">
        <v>2.8303700000000001E-2</v>
      </c>
      <c r="N3904" s="49">
        <v>1.3021599999999999E-2</v>
      </c>
      <c r="O3904" s="49">
        <v>-2.3207140000000001E-2</v>
      </c>
      <c r="P3904" s="49">
        <v>-1.9793599999999999E-3</v>
      </c>
      <c r="Q3904" s="49">
        <v>1.3021599999999999E-2</v>
      </c>
      <c r="R3904" s="49">
        <v>2.8022559999999998E-2</v>
      </c>
      <c r="S3904" s="49">
        <v>4.9250339999999997E-2</v>
      </c>
      <c r="T3904" s="49" t="s">
        <v>91</v>
      </c>
    </row>
    <row r="3905" spans="1:20" x14ac:dyDescent="0.25">
      <c r="A3905" s="49" t="str">
        <f t="shared" si="60"/>
        <v>41850ALL2_9SmartAC Only</v>
      </c>
      <c r="B3905" s="7">
        <v>41850</v>
      </c>
      <c r="C3905">
        <v>9</v>
      </c>
      <c r="D3905" t="s">
        <v>16</v>
      </c>
      <c r="E3905">
        <v>0.86287415000000001</v>
      </c>
      <c r="F3905">
        <v>0.86015237</v>
      </c>
      <c r="G3905">
        <v>2</v>
      </c>
      <c r="H3905">
        <v>11070.958000000001</v>
      </c>
      <c r="I3905">
        <v>110956.29</v>
      </c>
      <c r="J3905">
        <v>73.25479</v>
      </c>
      <c r="M3905">
        <v>1.25629E-2</v>
      </c>
      <c r="N3905" s="49">
        <v>2.72178E-3</v>
      </c>
      <c r="O3905" s="49">
        <v>-1.3358729999999999E-2</v>
      </c>
      <c r="P3905" s="49">
        <v>-3.9365600000000004E-3</v>
      </c>
      <c r="Q3905" s="49">
        <v>2.72178E-3</v>
      </c>
      <c r="R3905" s="49">
        <v>9.3801200000000005E-3</v>
      </c>
      <c r="S3905" s="49">
        <v>1.8802289999999999E-2</v>
      </c>
      <c r="T3905" s="49" t="s">
        <v>91</v>
      </c>
    </row>
    <row r="3906" spans="1:20" x14ac:dyDescent="0.25">
      <c r="A3906" s="49" t="str">
        <f t="shared" si="60"/>
        <v>41850ALL2_11SmartAC Only</v>
      </c>
      <c r="B3906" s="7">
        <v>41850</v>
      </c>
      <c r="C3906">
        <v>11</v>
      </c>
      <c r="D3906" t="s">
        <v>16</v>
      </c>
      <c r="E3906">
        <v>1.0070467000000001</v>
      </c>
      <c r="F3906">
        <v>0.95336080999999995</v>
      </c>
      <c r="G3906">
        <v>2</v>
      </c>
      <c r="H3906">
        <v>11070.958000000001</v>
      </c>
      <c r="I3906">
        <v>110956.29</v>
      </c>
      <c r="J3906">
        <v>80.841549999999998</v>
      </c>
      <c r="M3906">
        <v>1.7534899999999999E-2</v>
      </c>
      <c r="N3906" s="49">
        <v>5.368589E-2</v>
      </c>
      <c r="O3906" s="49">
        <v>3.124122E-2</v>
      </c>
      <c r="P3906" s="49">
        <v>4.4392389999999997E-2</v>
      </c>
      <c r="Q3906" s="49">
        <v>5.368589E-2</v>
      </c>
      <c r="R3906" s="49">
        <v>6.2979389999999996E-2</v>
      </c>
      <c r="S3906" s="49">
        <v>7.613056E-2</v>
      </c>
      <c r="T3906" s="49" t="s">
        <v>91</v>
      </c>
    </row>
    <row r="3907" spans="1:20" x14ac:dyDescent="0.25">
      <c r="A3907" s="49" t="str">
        <f t="shared" ref="A3907:A3970" si="61">CONCATENATE(B3907,D3907,G3907,"_",C3907,T3907)</f>
        <v>41850ALL2_1SmartAC Only</v>
      </c>
      <c r="B3907" s="7">
        <v>41850</v>
      </c>
      <c r="C3907">
        <v>1</v>
      </c>
      <c r="D3907" t="s">
        <v>16</v>
      </c>
      <c r="E3907">
        <v>1.0740578999999999</v>
      </c>
      <c r="F3907">
        <v>1.0668582</v>
      </c>
      <c r="G3907">
        <v>2</v>
      </c>
      <c r="H3907">
        <v>11070.958000000001</v>
      </c>
      <c r="I3907">
        <v>110956.29</v>
      </c>
      <c r="J3907">
        <v>75.936719999999994</v>
      </c>
      <c r="M3907">
        <v>1.52923E-2</v>
      </c>
      <c r="N3907" s="49">
        <v>7.1996999999999998E-3</v>
      </c>
      <c r="O3907" s="49">
        <v>-1.237444E-2</v>
      </c>
      <c r="P3907" s="49">
        <v>-9.0521999999999998E-4</v>
      </c>
      <c r="Q3907" s="49">
        <v>7.1996999999999998E-3</v>
      </c>
      <c r="R3907" s="49">
        <v>1.530462E-2</v>
      </c>
      <c r="S3907" s="49">
        <v>2.677384E-2</v>
      </c>
      <c r="T3907" s="49" t="s">
        <v>91</v>
      </c>
    </row>
    <row r="3908" spans="1:20" x14ac:dyDescent="0.25">
      <c r="A3908" s="49" t="str">
        <f t="shared" si="61"/>
        <v>41850ALL2_15SmartAC Only</v>
      </c>
      <c r="B3908" s="7">
        <v>41850</v>
      </c>
      <c r="C3908">
        <v>15</v>
      </c>
      <c r="D3908" t="s">
        <v>16</v>
      </c>
      <c r="E3908">
        <v>1.971144</v>
      </c>
      <c r="F3908">
        <v>1.9594631</v>
      </c>
      <c r="G3908">
        <v>2</v>
      </c>
      <c r="H3908">
        <v>11070.958000000001</v>
      </c>
      <c r="I3908">
        <v>110956.29</v>
      </c>
      <c r="J3908">
        <v>92.325800000000001</v>
      </c>
      <c r="M3908">
        <v>2.80545E-2</v>
      </c>
      <c r="N3908" s="49">
        <v>1.1680899999999999E-2</v>
      </c>
      <c r="O3908" s="49">
        <v>-2.4228860000000001E-2</v>
      </c>
      <c r="P3908" s="49">
        <v>-3.1879899999999999E-3</v>
      </c>
      <c r="Q3908" s="49">
        <v>1.1680899999999999E-2</v>
      </c>
      <c r="R3908" s="49">
        <v>2.6549779999999999E-2</v>
      </c>
      <c r="S3908" s="49">
        <v>4.759066E-2</v>
      </c>
      <c r="T3908" s="49" t="s">
        <v>91</v>
      </c>
    </row>
    <row r="3909" spans="1:20" x14ac:dyDescent="0.25">
      <c r="A3909" s="49" t="str">
        <f t="shared" si="61"/>
        <v>41850ALL2_16SmartAC Only</v>
      </c>
      <c r="B3909" s="7">
        <v>41850</v>
      </c>
      <c r="C3909">
        <v>16</v>
      </c>
      <c r="D3909" t="s">
        <v>16</v>
      </c>
      <c r="E3909">
        <v>2.2741680999999998</v>
      </c>
      <c r="F3909">
        <v>2.263709</v>
      </c>
      <c r="G3909">
        <v>2</v>
      </c>
      <c r="H3909">
        <v>11070.958000000001</v>
      </c>
      <c r="I3909">
        <v>110956.29</v>
      </c>
      <c r="J3909">
        <v>94.817250000000001</v>
      </c>
      <c r="M3909">
        <v>2.9090700000000001E-2</v>
      </c>
      <c r="N3909" s="49">
        <v>1.0459100000000001E-2</v>
      </c>
      <c r="O3909" s="49">
        <v>-2.6776999999999999E-2</v>
      </c>
      <c r="P3909" s="49">
        <v>-4.95897E-3</v>
      </c>
      <c r="Q3909" s="49">
        <v>1.0459100000000001E-2</v>
      </c>
      <c r="R3909" s="49">
        <v>2.5877170000000001E-2</v>
      </c>
      <c r="S3909" s="49">
        <v>4.76952E-2</v>
      </c>
      <c r="T3909" s="49" t="s">
        <v>91</v>
      </c>
    </row>
    <row r="3910" spans="1:20" x14ac:dyDescent="0.25">
      <c r="A3910" s="49" t="str">
        <f t="shared" si="61"/>
        <v>41850ALL2_24SmartAC Only</v>
      </c>
      <c r="B3910" s="7">
        <v>41850</v>
      </c>
      <c r="C3910">
        <v>24</v>
      </c>
      <c r="D3910" t="s">
        <v>16</v>
      </c>
      <c r="E3910">
        <v>1.3404008999999999</v>
      </c>
      <c r="F3910">
        <v>1.3442722</v>
      </c>
      <c r="G3910">
        <v>2</v>
      </c>
      <c r="H3910">
        <v>11070.958000000001</v>
      </c>
      <c r="I3910">
        <v>110956.29</v>
      </c>
      <c r="J3910">
        <v>75.695340000000002</v>
      </c>
      <c r="M3910">
        <v>1.7888899999999999E-2</v>
      </c>
      <c r="N3910" s="49">
        <v>-3.8712999999999998E-3</v>
      </c>
      <c r="O3910" s="49">
        <v>-2.6769089999999999E-2</v>
      </c>
      <c r="P3910" s="49">
        <v>-1.335242E-2</v>
      </c>
      <c r="Q3910" s="49">
        <v>-3.8712999999999998E-3</v>
      </c>
      <c r="R3910" s="49">
        <v>5.6098199999999997E-3</v>
      </c>
      <c r="S3910" s="49">
        <v>1.902649E-2</v>
      </c>
      <c r="T3910" s="49" t="s">
        <v>91</v>
      </c>
    </row>
    <row r="3911" spans="1:20" x14ac:dyDescent="0.25">
      <c r="A3911" s="49" t="str">
        <f t="shared" si="61"/>
        <v>41850ALL2_8SmartAC Only</v>
      </c>
      <c r="B3911" s="7">
        <v>41850</v>
      </c>
      <c r="C3911">
        <v>8</v>
      </c>
      <c r="D3911" t="s">
        <v>16</v>
      </c>
      <c r="E3911">
        <v>0.84329251999999999</v>
      </c>
      <c r="F3911">
        <v>0.83162497999999996</v>
      </c>
      <c r="G3911">
        <v>2</v>
      </c>
      <c r="H3911">
        <v>11070.958000000001</v>
      </c>
      <c r="I3911">
        <v>110956.29</v>
      </c>
      <c r="J3911">
        <v>70.633480000000006</v>
      </c>
      <c r="M3911">
        <v>1.1368400000000001E-2</v>
      </c>
      <c r="N3911" s="49">
        <v>1.1667540000000001E-2</v>
      </c>
      <c r="O3911" s="49">
        <v>-2.8840099999999998E-3</v>
      </c>
      <c r="P3911" s="49">
        <v>5.6422900000000003E-3</v>
      </c>
      <c r="Q3911" s="49">
        <v>1.1667540000000001E-2</v>
      </c>
      <c r="R3911" s="49">
        <v>1.769279E-2</v>
      </c>
      <c r="S3911" s="49">
        <v>2.621909E-2</v>
      </c>
      <c r="T3911" s="49" t="s">
        <v>91</v>
      </c>
    </row>
    <row r="3912" spans="1:20" x14ac:dyDescent="0.25">
      <c r="A3912" s="49" t="str">
        <f t="shared" si="61"/>
        <v>41850ALL2_5SmartAC Only</v>
      </c>
      <c r="B3912" s="7">
        <v>41850</v>
      </c>
      <c r="C3912">
        <v>5</v>
      </c>
      <c r="D3912" t="s">
        <v>16</v>
      </c>
      <c r="E3912">
        <v>0.72478810999999999</v>
      </c>
      <c r="F3912">
        <v>0.72540428000000001</v>
      </c>
      <c r="G3912">
        <v>2</v>
      </c>
      <c r="H3912">
        <v>11070.958000000001</v>
      </c>
      <c r="I3912">
        <v>110956.29</v>
      </c>
      <c r="J3912">
        <v>70.612520000000004</v>
      </c>
      <c r="M3912">
        <v>1.0084299999999999E-2</v>
      </c>
      <c r="N3912" s="49">
        <v>-6.1616999999999998E-4</v>
      </c>
      <c r="O3912" s="49">
        <v>-1.3524069999999999E-2</v>
      </c>
      <c r="P3912" s="49">
        <v>-5.9608500000000002E-3</v>
      </c>
      <c r="Q3912" s="49">
        <v>-6.1616999999999998E-4</v>
      </c>
      <c r="R3912" s="49">
        <v>4.72851E-3</v>
      </c>
      <c r="S3912" s="49">
        <v>1.2291730000000001E-2</v>
      </c>
      <c r="T3912" s="49" t="s">
        <v>91</v>
      </c>
    </row>
    <row r="3913" spans="1:20" x14ac:dyDescent="0.25">
      <c r="A3913" s="49" t="str">
        <f t="shared" si="61"/>
        <v>41850ALL2_6SmartAC Only</v>
      </c>
      <c r="B3913" s="7">
        <v>41850</v>
      </c>
      <c r="C3913">
        <v>6</v>
      </c>
      <c r="D3913" t="s">
        <v>16</v>
      </c>
      <c r="E3913">
        <v>0.73721658000000001</v>
      </c>
      <c r="F3913">
        <v>0.73789221999999999</v>
      </c>
      <c r="G3913">
        <v>2</v>
      </c>
      <c r="H3913">
        <v>11070.958000000001</v>
      </c>
      <c r="I3913">
        <v>110956.29</v>
      </c>
      <c r="J3913">
        <v>69.637590000000003</v>
      </c>
      <c r="M3913">
        <v>1.0105299999999999E-2</v>
      </c>
      <c r="N3913" s="49">
        <v>-6.7564000000000003E-4</v>
      </c>
      <c r="O3913" s="49">
        <v>-1.361042E-2</v>
      </c>
      <c r="P3913" s="49">
        <v>-6.0314499999999998E-3</v>
      </c>
      <c r="Q3913" s="49">
        <v>-6.7564000000000003E-4</v>
      </c>
      <c r="R3913" s="49">
        <v>4.68017E-3</v>
      </c>
      <c r="S3913" s="49">
        <v>1.225914E-2</v>
      </c>
      <c r="T3913" s="49" t="s">
        <v>91</v>
      </c>
    </row>
    <row r="3914" spans="1:20" x14ac:dyDescent="0.25">
      <c r="A3914" s="49" t="str">
        <f t="shared" si="61"/>
        <v>41850ALL3_11SmartAC Only</v>
      </c>
      <c r="B3914" s="7">
        <v>41850</v>
      </c>
      <c r="C3914">
        <v>11</v>
      </c>
      <c r="D3914" t="s">
        <v>16</v>
      </c>
      <c r="E3914">
        <v>1.0070467000000001</v>
      </c>
      <c r="F3914">
        <v>1.0027655</v>
      </c>
      <c r="G3914">
        <v>3</v>
      </c>
      <c r="H3914">
        <v>10826.257</v>
      </c>
      <c r="I3914">
        <v>110956.29</v>
      </c>
      <c r="J3914">
        <v>80.841549999999998</v>
      </c>
      <c r="M3914">
        <v>1.77766E-2</v>
      </c>
      <c r="N3914" s="49">
        <v>4.2811999999999998E-3</v>
      </c>
      <c r="O3914" s="49">
        <v>-1.8472849999999999E-2</v>
      </c>
      <c r="P3914" s="49">
        <v>-5.1403999999999998E-3</v>
      </c>
      <c r="Q3914" s="49">
        <v>4.2811999999999998E-3</v>
      </c>
      <c r="R3914" s="49">
        <v>1.3702799999999999E-2</v>
      </c>
      <c r="S3914" s="49">
        <v>2.703525E-2</v>
      </c>
      <c r="T3914" s="49" t="s">
        <v>91</v>
      </c>
    </row>
    <row r="3915" spans="1:20" x14ac:dyDescent="0.25">
      <c r="A3915" s="49" t="str">
        <f t="shared" si="61"/>
        <v>41850ALL3_9SmartAC Only</v>
      </c>
      <c r="B3915" s="7">
        <v>41850</v>
      </c>
      <c r="C3915">
        <v>9</v>
      </c>
      <c r="D3915" t="s">
        <v>16</v>
      </c>
      <c r="E3915">
        <v>0.86287415000000001</v>
      </c>
      <c r="F3915">
        <v>0.84869386999999996</v>
      </c>
      <c r="G3915">
        <v>3</v>
      </c>
      <c r="H3915">
        <v>10826.257</v>
      </c>
      <c r="I3915">
        <v>110956.29</v>
      </c>
      <c r="J3915">
        <v>73.25479</v>
      </c>
      <c r="M3915">
        <v>1.2394499999999999E-2</v>
      </c>
      <c r="N3915" s="49">
        <v>1.418028E-2</v>
      </c>
      <c r="O3915" s="49">
        <v>-1.68468E-3</v>
      </c>
      <c r="P3915" s="49">
        <v>7.6112000000000003E-3</v>
      </c>
      <c r="Q3915" s="49">
        <v>1.418028E-2</v>
      </c>
      <c r="R3915" s="49">
        <v>2.074937E-2</v>
      </c>
      <c r="S3915" s="49">
        <v>3.0045240000000001E-2</v>
      </c>
      <c r="T3915" s="49" t="s">
        <v>91</v>
      </c>
    </row>
    <row r="3916" spans="1:20" x14ac:dyDescent="0.25">
      <c r="A3916" s="49" t="str">
        <f t="shared" si="61"/>
        <v>41850ALL3_16SmartAC Only</v>
      </c>
      <c r="B3916" s="7">
        <v>41850</v>
      </c>
      <c r="C3916">
        <v>16</v>
      </c>
      <c r="D3916" t="s">
        <v>16</v>
      </c>
      <c r="E3916">
        <v>2.2741680999999998</v>
      </c>
      <c r="F3916">
        <v>2.2889198999999998</v>
      </c>
      <c r="G3916">
        <v>3</v>
      </c>
      <c r="H3916">
        <v>10826.257</v>
      </c>
      <c r="I3916">
        <v>110956.29</v>
      </c>
      <c r="J3916">
        <v>94.817250000000001</v>
      </c>
      <c r="M3916">
        <v>2.9158799999999999E-2</v>
      </c>
      <c r="N3916" s="49">
        <v>-1.4751800000000001E-2</v>
      </c>
      <c r="O3916" s="49">
        <v>-5.2075059999999999E-2</v>
      </c>
      <c r="P3916" s="49">
        <v>-3.020596E-2</v>
      </c>
      <c r="Q3916" s="49">
        <v>-1.4751800000000001E-2</v>
      </c>
      <c r="R3916" s="49">
        <v>7.0235999999999996E-4</v>
      </c>
      <c r="S3916" s="49">
        <v>2.2571460000000002E-2</v>
      </c>
      <c r="T3916" s="49" t="s">
        <v>91</v>
      </c>
    </row>
    <row r="3917" spans="1:20" x14ac:dyDescent="0.25">
      <c r="A3917" s="49" t="str">
        <f t="shared" si="61"/>
        <v>41850ALL3_4SmartAC Only</v>
      </c>
      <c r="B3917" s="7">
        <v>41850</v>
      </c>
      <c r="C3917">
        <v>4</v>
      </c>
      <c r="D3917" t="s">
        <v>16</v>
      </c>
      <c r="E3917">
        <v>0.74939794999999998</v>
      </c>
      <c r="F3917">
        <v>0.74248292999999999</v>
      </c>
      <c r="G3917">
        <v>3</v>
      </c>
      <c r="H3917">
        <v>10826.257</v>
      </c>
      <c r="I3917">
        <v>110956.29</v>
      </c>
      <c r="J3917">
        <v>72.055149999999998</v>
      </c>
      <c r="M3917">
        <v>1.06724E-2</v>
      </c>
      <c r="N3917" s="49">
        <v>6.91502E-3</v>
      </c>
      <c r="O3917" s="49">
        <v>-6.7456499999999997E-3</v>
      </c>
      <c r="P3917" s="49">
        <v>1.25865E-3</v>
      </c>
      <c r="Q3917" s="49">
        <v>6.91502E-3</v>
      </c>
      <c r="R3917" s="49">
        <v>1.257139E-2</v>
      </c>
      <c r="S3917" s="49">
        <v>2.0575690000000001E-2</v>
      </c>
      <c r="T3917" s="49" t="s">
        <v>91</v>
      </c>
    </row>
    <row r="3918" spans="1:20" x14ac:dyDescent="0.25">
      <c r="A3918" s="49" t="str">
        <f t="shared" si="61"/>
        <v>41850ALL3_10SmartAC Only</v>
      </c>
      <c r="B3918" s="7">
        <v>41850</v>
      </c>
      <c r="C3918">
        <v>10</v>
      </c>
      <c r="D3918" t="s">
        <v>16</v>
      </c>
      <c r="E3918">
        <v>0.91895271000000001</v>
      </c>
      <c r="F3918">
        <v>0.90058864000000005</v>
      </c>
      <c r="G3918">
        <v>3</v>
      </c>
      <c r="H3918">
        <v>10826.257</v>
      </c>
      <c r="I3918">
        <v>110956.29</v>
      </c>
      <c r="J3918">
        <v>77.13597</v>
      </c>
      <c r="M3918">
        <v>1.47736E-2</v>
      </c>
      <c r="N3918" s="49">
        <v>1.836407E-2</v>
      </c>
      <c r="O3918" s="49">
        <v>-5.4613999999999997E-4</v>
      </c>
      <c r="P3918" s="49">
        <v>1.053406E-2</v>
      </c>
      <c r="Q3918" s="49">
        <v>1.836407E-2</v>
      </c>
      <c r="R3918" s="49">
        <v>2.6194080000000002E-2</v>
      </c>
      <c r="S3918" s="49">
        <v>3.727428E-2</v>
      </c>
      <c r="T3918" s="49" t="s">
        <v>91</v>
      </c>
    </row>
    <row r="3919" spans="1:20" x14ac:dyDescent="0.25">
      <c r="A3919" s="49" t="str">
        <f t="shared" si="61"/>
        <v>41850ALL3_12SmartAC Only</v>
      </c>
      <c r="B3919" s="7">
        <v>41850</v>
      </c>
      <c r="C3919">
        <v>12</v>
      </c>
      <c r="D3919" t="s">
        <v>16</v>
      </c>
      <c r="E3919">
        <v>1.1720588000000001</v>
      </c>
      <c r="F3919">
        <v>1.1157826</v>
      </c>
      <c r="G3919">
        <v>3</v>
      </c>
      <c r="H3919">
        <v>10826.257</v>
      </c>
      <c r="I3919">
        <v>110956.29</v>
      </c>
      <c r="J3919">
        <v>84.378630000000001</v>
      </c>
      <c r="M3919">
        <v>2.04247E-2</v>
      </c>
      <c r="N3919" s="49">
        <v>5.6276199999999998E-2</v>
      </c>
      <c r="O3919" s="49">
        <v>3.0132579999999999E-2</v>
      </c>
      <c r="P3919" s="49">
        <v>4.5451110000000003E-2</v>
      </c>
      <c r="Q3919" s="49">
        <v>5.6276199999999998E-2</v>
      </c>
      <c r="R3919" s="49">
        <v>6.7101289999999994E-2</v>
      </c>
      <c r="S3919" s="49">
        <v>8.2419820000000005E-2</v>
      </c>
      <c r="T3919" s="49" t="s">
        <v>91</v>
      </c>
    </row>
    <row r="3920" spans="1:20" x14ac:dyDescent="0.25">
      <c r="A3920" s="49" t="str">
        <f t="shared" si="61"/>
        <v>41850ALL3_7SmartAC Only</v>
      </c>
      <c r="B3920" s="7">
        <v>41850</v>
      </c>
      <c r="C3920">
        <v>7</v>
      </c>
      <c r="D3920" t="s">
        <v>16</v>
      </c>
      <c r="E3920">
        <v>0.77984777999999999</v>
      </c>
      <c r="F3920">
        <v>0.78366621999999997</v>
      </c>
      <c r="G3920">
        <v>3</v>
      </c>
      <c r="H3920">
        <v>10826.257</v>
      </c>
      <c r="I3920">
        <v>110956.29</v>
      </c>
      <c r="J3920">
        <v>69.179460000000006</v>
      </c>
      <c r="M3920">
        <v>1.0561600000000001E-2</v>
      </c>
      <c r="N3920" s="49">
        <v>-3.8184400000000002E-3</v>
      </c>
      <c r="O3920" s="49">
        <v>-1.7337290000000002E-2</v>
      </c>
      <c r="P3920" s="49">
        <v>-9.4160900000000002E-3</v>
      </c>
      <c r="Q3920" s="49">
        <v>-3.8184400000000002E-3</v>
      </c>
      <c r="R3920" s="49">
        <v>1.77921E-3</v>
      </c>
      <c r="S3920" s="49">
        <v>9.7004099999999996E-3</v>
      </c>
      <c r="T3920" s="49" t="s">
        <v>91</v>
      </c>
    </row>
    <row r="3921" spans="1:20" x14ac:dyDescent="0.25">
      <c r="A3921" s="49" t="str">
        <f t="shared" si="61"/>
        <v>41850ALL3_17SmartAC Only</v>
      </c>
      <c r="B3921" s="7">
        <v>41850</v>
      </c>
      <c r="C3921">
        <v>17</v>
      </c>
      <c r="D3921" t="s">
        <v>16</v>
      </c>
      <c r="E3921">
        <v>2.5612778</v>
      </c>
      <c r="F3921">
        <v>2.5346616000000002</v>
      </c>
      <c r="G3921">
        <v>3</v>
      </c>
      <c r="H3921">
        <v>10826.257</v>
      </c>
      <c r="I3921">
        <v>110956.29</v>
      </c>
      <c r="J3921">
        <v>95.366290000000006</v>
      </c>
      <c r="M3921">
        <v>2.92801E-2</v>
      </c>
      <c r="N3921" s="49">
        <v>2.66162E-2</v>
      </c>
      <c r="O3921" s="49">
        <v>-1.086233E-2</v>
      </c>
      <c r="P3921" s="49">
        <v>1.109775E-2</v>
      </c>
      <c r="Q3921" s="49">
        <v>2.66162E-2</v>
      </c>
      <c r="R3921" s="49">
        <v>4.2134650000000003E-2</v>
      </c>
      <c r="S3921" s="49">
        <v>6.4094730000000003E-2</v>
      </c>
      <c r="T3921" s="49" t="s">
        <v>91</v>
      </c>
    </row>
    <row r="3922" spans="1:20" x14ac:dyDescent="0.25">
      <c r="A3922" s="49" t="str">
        <f t="shared" si="61"/>
        <v>41850ALL3_14SmartAC Only</v>
      </c>
      <c r="B3922" s="7">
        <v>41850</v>
      </c>
      <c r="C3922">
        <v>14</v>
      </c>
      <c r="D3922" t="s">
        <v>16</v>
      </c>
      <c r="E3922">
        <v>1.6786232000000001</v>
      </c>
      <c r="F3922">
        <v>1.7851891</v>
      </c>
      <c r="G3922">
        <v>3</v>
      </c>
      <c r="H3922">
        <v>10826.257</v>
      </c>
      <c r="I3922">
        <v>110956.29</v>
      </c>
      <c r="J3922">
        <v>90.159850000000006</v>
      </c>
      <c r="M3922">
        <v>2.6611099999999999E-2</v>
      </c>
      <c r="N3922" s="49">
        <v>-0.10656590000000001</v>
      </c>
      <c r="O3922" s="49">
        <v>-0.14062811</v>
      </c>
      <c r="P3922" s="49">
        <v>-0.12066978</v>
      </c>
      <c r="Q3922" s="49">
        <v>-0.10656590000000001</v>
      </c>
      <c r="R3922" s="49">
        <v>-9.2462020000000006E-2</v>
      </c>
      <c r="S3922" s="49">
        <v>-7.2503689999999996E-2</v>
      </c>
      <c r="T3922" s="49" t="s">
        <v>91</v>
      </c>
    </row>
    <row r="3923" spans="1:20" x14ac:dyDescent="0.25">
      <c r="A3923" s="49" t="str">
        <f t="shared" si="61"/>
        <v>41850ALL3_24SmartAC Only</v>
      </c>
      <c r="B3923" s="7">
        <v>41850</v>
      </c>
      <c r="C3923">
        <v>24</v>
      </c>
      <c r="D3923" t="s">
        <v>16</v>
      </c>
      <c r="E3923">
        <v>1.3404008999999999</v>
      </c>
      <c r="F3923">
        <v>1.3304674000000001</v>
      </c>
      <c r="G3923">
        <v>3</v>
      </c>
      <c r="H3923">
        <v>10826.257</v>
      </c>
      <c r="I3923">
        <v>110956.29</v>
      </c>
      <c r="J3923">
        <v>75.695340000000002</v>
      </c>
      <c r="M3923">
        <v>1.79922E-2</v>
      </c>
      <c r="N3923" s="49">
        <v>9.9334999999999996E-3</v>
      </c>
      <c r="O3923" s="49">
        <v>-1.309652E-2</v>
      </c>
      <c r="P3923" s="49">
        <v>3.9763E-4</v>
      </c>
      <c r="Q3923" s="49">
        <v>9.9334999999999996E-3</v>
      </c>
      <c r="R3923" s="49">
        <v>1.946937E-2</v>
      </c>
      <c r="S3923" s="49">
        <v>3.2963520000000003E-2</v>
      </c>
      <c r="T3923" s="49" t="s">
        <v>91</v>
      </c>
    </row>
    <row r="3924" spans="1:20" x14ac:dyDescent="0.25">
      <c r="A3924" s="49" t="str">
        <f t="shared" si="61"/>
        <v>41850ALL3_20SmartAC Only</v>
      </c>
      <c r="B3924" s="7">
        <v>41850</v>
      </c>
      <c r="C3924">
        <v>20</v>
      </c>
      <c r="D3924" t="s">
        <v>16</v>
      </c>
      <c r="E3924">
        <v>2.6093500999999999</v>
      </c>
      <c r="F3924">
        <v>2.5435411000000001</v>
      </c>
      <c r="G3924">
        <v>3</v>
      </c>
      <c r="H3924">
        <v>10826.257</v>
      </c>
      <c r="I3924">
        <v>110956.29</v>
      </c>
      <c r="J3924">
        <v>89.43186</v>
      </c>
      <c r="M3924">
        <v>2.66722E-2</v>
      </c>
      <c r="N3924" s="49">
        <v>6.5809000000000006E-2</v>
      </c>
      <c r="O3924" s="49">
        <v>3.1668580000000002E-2</v>
      </c>
      <c r="P3924" s="49">
        <v>5.167273E-2</v>
      </c>
      <c r="Q3924" s="49">
        <v>6.5809000000000006E-2</v>
      </c>
      <c r="R3924" s="49">
        <v>7.9945269999999999E-2</v>
      </c>
      <c r="S3924" s="49">
        <v>9.9949419999999997E-2</v>
      </c>
      <c r="T3924" s="49" t="s">
        <v>91</v>
      </c>
    </row>
    <row r="3925" spans="1:20" x14ac:dyDescent="0.25">
      <c r="A3925" s="49" t="str">
        <f t="shared" si="61"/>
        <v>41850ALL3_5SmartAC Only</v>
      </c>
      <c r="B3925" s="7">
        <v>41850</v>
      </c>
      <c r="C3925">
        <v>5</v>
      </c>
      <c r="D3925" t="s">
        <v>16</v>
      </c>
      <c r="E3925">
        <v>0.72478810999999999</v>
      </c>
      <c r="F3925">
        <v>0.71787661999999997</v>
      </c>
      <c r="G3925">
        <v>3</v>
      </c>
      <c r="H3925">
        <v>10826.257</v>
      </c>
      <c r="I3925">
        <v>110956.29</v>
      </c>
      <c r="J3925">
        <v>70.612520000000004</v>
      </c>
      <c r="M3925">
        <v>1.0141900000000001E-2</v>
      </c>
      <c r="N3925" s="49">
        <v>6.9114900000000002E-3</v>
      </c>
      <c r="O3925" s="49">
        <v>-6.0701399999999999E-3</v>
      </c>
      <c r="P3925" s="49">
        <v>1.5362799999999999E-3</v>
      </c>
      <c r="Q3925" s="49">
        <v>6.9114900000000002E-3</v>
      </c>
      <c r="R3925" s="49">
        <v>1.2286699999999999E-2</v>
      </c>
      <c r="S3925" s="49">
        <v>1.989312E-2</v>
      </c>
      <c r="T3925" s="49" t="s">
        <v>91</v>
      </c>
    </row>
    <row r="3926" spans="1:20" x14ac:dyDescent="0.25">
      <c r="A3926" s="49" t="str">
        <f t="shared" si="61"/>
        <v>41850ALL3_23SmartAC Only</v>
      </c>
      <c r="B3926" s="7">
        <v>41850</v>
      </c>
      <c r="C3926">
        <v>23</v>
      </c>
      <c r="D3926" t="s">
        <v>16</v>
      </c>
      <c r="E3926">
        <v>1.7274592</v>
      </c>
      <c r="F3926">
        <v>1.6971210999999999</v>
      </c>
      <c r="G3926">
        <v>3</v>
      </c>
      <c r="H3926">
        <v>10826.257</v>
      </c>
      <c r="I3926">
        <v>110956.29</v>
      </c>
      <c r="J3926">
        <v>78.278189999999995</v>
      </c>
      <c r="M3926">
        <v>2.10254E-2</v>
      </c>
      <c r="N3926" s="49">
        <v>3.03381E-2</v>
      </c>
      <c r="O3926" s="49">
        <v>3.4255900000000001E-3</v>
      </c>
      <c r="P3926" s="49">
        <v>1.9194639999999999E-2</v>
      </c>
      <c r="Q3926" s="49">
        <v>3.03381E-2</v>
      </c>
      <c r="R3926" s="49">
        <v>4.1481560000000001E-2</v>
      </c>
      <c r="S3926" s="49">
        <v>5.725061E-2</v>
      </c>
      <c r="T3926" s="49" t="s">
        <v>91</v>
      </c>
    </row>
    <row r="3927" spans="1:20" x14ac:dyDescent="0.25">
      <c r="A3927" s="49" t="str">
        <f t="shared" si="61"/>
        <v>41850ALL3_8SmartAC Only</v>
      </c>
      <c r="B3927" s="7">
        <v>41850</v>
      </c>
      <c r="C3927">
        <v>8</v>
      </c>
      <c r="D3927" t="s">
        <v>16</v>
      </c>
      <c r="E3927">
        <v>0.84329251999999999</v>
      </c>
      <c r="F3927">
        <v>0.82826</v>
      </c>
      <c r="G3927">
        <v>3</v>
      </c>
      <c r="H3927">
        <v>10826.257</v>
      </c>
      <c r="I3927">
        <v>110956.29</v>
      </c>
      <c r="J3927">
        <v>70.633480000000006</v>
      </c>
      <c r="M3927">
        <v>1.1438E-2</v>
      </c>
      <c r="N3927" s="49">
        <v>1.5032520000000001E-2</v>
      </c>
      <c r="O3927" s="49">
        <v>3.9188E-4</v>
      </c>
      <c r="P3927" s="49">
        <v>8.97038E-3</v>
      </c>
      <c r="Q3927" s="49">
        <v>1.5032520000000001E-2</v>
      </c>
      <c r="R3927" s="49">
        <v>2.1094660000000001E-2</v>
      </c>
      <c r="S3927" s="49">
        <v>2.9673160000000001E-2</v>
      </c>
      <c r="T3927" s="49" t="s">
        <v>91</v>
      </c>
    </row>
    <row r="3928" spans="1:20" x14ac:dyDescent="0.25">
      <c r="A3928" s="49" t="str">
        <f t="shared" si="61"/>
        <v>41850ALL3_18SmartAC Only</v>
      </c>
      <c r="B3928" s="7">
        <v>41850</v>
      </c>
      <c r="C3928">
        <v>18</v>
      </c>
      <c r="D3928" t="s">
        <v>16</v>
      </c>
      <c r="E3928">
        <v>2.7636316999999999</v>
      </c>
      <c r="F3928">
        <v>2.7218982</v>
      </c>
      <c r="G3928">
        <v>3</v>
      </c>
      <c r="H3928">
        <v>10826.257</v>
      </c>
      <c r="I3928">
        <v>110956.29</v>
      </c>
      <c r="J3928">
        <v>94.435850000000002</v>
      </c>
      <c r="M3928">
        <v>2.8945499999999999E-2</v>
      </c>
      <c r="N3928" s="49">
        <v>4.17335E-2</v>
      </c>
      <c r="O3928" s="49">
        <v>4.6832599999999999E-3</v>
      </c>
      <c r="P3928" s="49">
        <v>2.639238E-2</v>
      </c>
      <c r="Q3928" s="49">
        <v>4.17335E-2</v>
      </c>
      <c r="R3928" s="49">
        <v>5.7074609999999998E-2</v>
      </c>
      <c r="S3928" s="49">
        <v>7.8783740000000005E-2</v>
      </c>
      <c r="T3928" s="49" t="s">
        <v>91</v>
      </c>
    </row>
    <row r="3929" spans="1:20" x14ac:dyDescent="0.25">
      <c r="A3929" s="49" t="str">
        <f t="shared" si="61"/>
        <v>41850ALL3_19SmartAC Only</v>
      </c>
      <c r="B3929" s="7">
        <v>41850</v>
      </c>
      <c r="C3929">
        <v>19</v>
      </c>
      <c r="D3929" t="s">
        <v>16</v>
      </c>
      <c r="E3929">
        <v>2.7789888</v>
      </c>
      <c r="F3929">
        <v>2.7319523000000001</v>
      </c>
      <c r="G3929">
        <v>3</v>
      </c>
      <c r="H3929">
        <v>10826.257</v>
      </c>
      <c r="I3929">
        <v>110956.29</v>
      </c>
      <c r="J3929">
        <v>92.903790000000001</v>
      </c>
      <c r="M3929">
        <v>2.8128E-2</v>
      </c>
      <c r="N3929" s="49">
        <v>4.7036500000000002E-2</v>
      </c>
      <c r="O3929" s="49">
        <v>1.103266E-2</v>
      </c>
      <c r="P3929" s="49">
        <v>3.2128660000000003E-2</v>
      </c>
      <c r="Q3929" s="49">
        <v>4.7036500000000002E-2</v>
      </c>
      <c r="R3929" s="49">
        <v>6.1944340000000001E-2</v>
      </c>
      <c r="S3929" s="49">
        <v>8.3040340000000004E-2</v>
      </c>
      <c r="T3929" s="49" t="s">
        <v>91</v>
      </c>
    </row>
    <row r="3930" spans="1:20" x14ac:dyDescent="0.25">
      <c r="A3930" s="49" t="str">
        <f t="shared" si="61"/>
        <v>41850ALL3_15SmartAC Only</v>
      </c>
      <c r="B3930" s="7">
        <v>41850</v>
      </c>
      <c r="C3930">
        <v>15</v>
      </c>
      <c r="D3930" t="s">
        <v>16</v>
      </c>
      <c r="E3930">
        <v>1.971144</v>
      </c>
      <c r="F3930">
        <v>2.0100787000000002</v>
      </c>
      <c r="G3930">
        <v>3</v>
      </c>
      <c r="H3930">
        <v>10826.257</v>
      </c>
      <c r="I3930">
        <v>110956.29</v>
      </c>
      <c r="J3930">
        <v>92.325800000000001</v>
      </c>
      <c r="M3930">
        <v>2.8277400000000001E-2</v>
      </c>
      <c r="N3930" s="49">
        <v>-3.8934700000000003E-2</v>
      </c>
      <c r="O3930" s="49">
        <v>-7.5129769999999998E-2</v>
      </c>
      <c r="P3930" s="49">
        <v>-5.3921719999999999E-2</v>
      </c>
      <c r="Q3930" s="49">
        <v>-3.8934700000000003E-2</v>
      </c>
      <c r="R3930" s="49">
        <v>-2.3947679999999999E-2</v>
      </c>
      <c r="S3930" s="49">
        <v>-2.7396299999999998E-3</v>
      </c>
      <c r="T3930" s="49" t="s">
        <v>91</v>
      </c>
    </row>
    <row r="3931" spans="1:20" x14ac:dyDescent="0.25">
      <c r="A3931" s="49" t="str">
        <f t="shared" si="61"/>
        <v>41850ALL3_2SmartAC Only</v>
      </c>
      <c r="B3931" s="7">
        <v>41850</v>
      </c>
      <c r="C3931">
        <v>2</v>
      </c>
      <c r="D3931" t="s">
        <v>16</v>
      </c>
      <c r="E3931">
        <v>0.92174250000000002</v>
      </c>
      <c r="F3931">
        <v>0.90061709000000001</v>
      </c>
      <c r="G3931">
        <v>3</v>
      </c>
      <c r="H3931">
        <v>10826.257</v>
      </c>
      <c r="I3931">
        <v>110956.29</v>
      </c>
      <c r="J3931">
        <v>74.054230000000004</v>
      </c>
      <c r="M3931">
        <v>1.32447E-2</v>
      </c>
      <c r="N3931" s="49">
        <v>2.1125410000000001E-2</v>
      </c>
      <c r="O3931" s="49">
        <v>4.1721900000000001E-3</v>
      </c>
      <c r="P3931" s="49">
        <v>1.410572E-2</v>
      </c>
      <c r="Q3931" s="49">
        <v>2.1125410000000001E-2</v>
      </c>
      <c r="R3931" s="49">
        <v>2.8145099999999999E-2</v>
      </c>
      <c r="S3931" s="49">
        <v>3.8078630000000002E-2</v>
      </c>
      <c r="T3931" s="49" t="s">
        <v>91</v>
      </c>
    </row>
    <row r="3932" spans="1:20" x14ac:dyDescent="0.25">
      <c r="A3932" s="49" t="str">
        <f t="shared" si="61"/>
        <v>41850ALL3_6SmartAC Only</v>
      </c>
      <c r="B3932" s="7">
        <v>41850</v>
      </c>
      <c r="C3932">
        <v>6</v>
      </c>
      <c r="D3932" t="s">
        <v>16</v>
      </c>
      <c r="E3932">
        <v>0.73721658000000001</v>
      </c>
      <c r="F3932">
        <v>0.73092617000000004</v>
      </c>
      <c r="G3932">
        <v>3</v>
      </c>
      <c r="H3932">
        <v>10826.257</v>
      </c>
      <c r="I3932">
        <v>110956.29</v>
      </c>
      <c r="J3932">
        <v>69.637590000000003</v>
      </c>
      <c r="M3932">
        <v>1.0109399999999999E-2</v>
      </c>
      <c r="N3932" s="49">
        <v>6.2904099999999998E-3</v>
      </c>
      <c r="O3932" s="49">
        <v>-6.6496200000000002E-3</v>
      </c>
      <c r="P3932" s="49">
        <v>9.3243000000000004E-4</v>
      </c>
      <c r="Q3932" s="49">
        <v>6.2904099999999998E-3</v>
      </c>
      <c r="R3932" s="49">
        <v>1.164839E-2</v>
      </c>
      <c r="S3932" s="49">
        <v>1.9230440000000001E-2</v>
      </c>
      <c r="T3932" s="49" t="s">
        <v>91</v>
      </c>
    </row>
    <row r="3933" spans="1:20" x14ac:dyDescent="0.25">
      <c r="A3933" s="49" t="str">
        <f t="shared" si="61"/>
        <v>41850ALL3_22SmartAC Only</v>
      </c>
      <c r="B3933" s="7">
        <v>41850</v>
      </c>
      <c r="C3933">
        <v>22</v>
      </c>
      <c r="D3933" t="s">
        <v>16</v>
      </c>
      <c r="E3933">
        <v>2.1107084</v>
      </c>
      <c r="F3933">
        <v>2.0869456</v>
      </c>
      <c r="G3933">
        <v>3</v>
      </c>
      <c r="H3933">
        <v>10826.257</v>
      </c>
      <c r="I3933">
        <v>110956.29</v>
      </c>
      <c r="J3933">
        <v>81.18777</v>
      </c>
      <c r="M3933">
        <v>2.3180699999999999E-2</v>
      </c>
      <c r="N3933" s="49">
        <v>2.3762800000000001E-2</v>
      </c>
      <c r="O3933" s="49">
        <v>-5.9084999999999997E-3</v>
      </c>
      <c r="P3933" s="49">
        <v>1.1477029999999999E-2</v>
      </c>
      <c r="Q3933" s="49">
        <v>2.3762800000000001E-2</v>
      </c>
      <c r="R3933" s="49">
        <v>3.6048570000000002E-2</v>
      </c>
      <c r="S3933" s="49">
        <v>5.3434099999999998E-2</v>
      </c>
      <c r="T3933" s="49" t="s">
        <v>91</v>
      </c>
    </row>
    <row r="3934" spans="1:20" x14ac:dyDescent="0.25">
      <c r="A3934" s="49" t="str">
        <f t="shared" si="61"/>
        <v>41850ALL3_3SmartAC Only</v>
      </c>
      <c r="B3934" s="7">
        <v>41850</v>
      </c>
      <c r="C3934">
        <v>3</v>
      </c>
      <c r="D3934" t="s">
        <v>16</v>
      </c>
      <c r="E3934">
        <v>0.81474575000000005</v>
      </c>
      <c r="F3934">
        <v>0.80368954000000004</v>
      </c>
      <c r="G3934">
        <v>3</v>
      </c>
      <c r="H3934">
        <v>10826.257</v>
      </c>
      <c r="I3934">
        <v>110956.29</v>
      </c>
      <c r="J3934">
        <v>72.944249999999997</v>
      </c>
      <c r="M3934">
        <v>1.1787199999999999E-2</v>
      </c>
      <c r="N3934" s="49">
        <v>1.105621E-2</v>
      </c>
      <c r="O3934" s="49">
        <v>-4.03141E-3</v>
      </c>
      <c r="P3934" s="49">
        <v>4.80899E-3</v>
      </c>
      <c r="Q3934" s="49">
        <v>1.105621E-2</v>
      </c>
      <c r="R3934" s="49">
        <v>1.7303430000000002E-2</v>
      </c>
      <c r="S3934" s="49">
        <v>2.614383E-2</v>
      </c>
      <c r="T3934" s="49" t="s">
        <v>91</v>
      </c>
    </row>
    <row r="3935" spans="1:20" x14ac:dyDescent="0.25">
      <c r="A3935" s="49" t="str">
        <f t="shared" si="61"/>
        <v>41850ALL3_21SmartAC Only</v>
      </c>
      <c r="B3935" s="7">
        <v>41850</v>
      </c>
      <c r="C3935">
        <v>21</v>
      </c>
      <c r="D3935" t="s">
        <v>16</v>
      </c>
      <c r="E3935">
        <v>2.3648053999999998</v>
      </c>
      <c r="F3935">
        <v>2.3199551999999999</v>
      </c>
      <c r="G3935">
        <v>3</v>
      </c>
      <c r="H3935">
        <v>10826.257</v>
      </c>
      <c r="I3935">
        <v>110956.29</v>
      </c>
      <c r="J3935">
        <v>84.784909999999996</v>
      </c>
      <c r="M3935">
        <v>2.5055000000000001E-2</v>
      </c>
      <c r="N3935" s="49">
        <v>4.48502E-2</v>
      </c>
      <c r="O3935" s="49">
        <v>1.2779799999999999E-2</v>
      </c>
      <c r="P3935" s="49">
        <v>3.1571050000000003E-2</v>
      </c>
      <c r="Q3935" s="49">
        <v>4.48502E-2</v>
      </c>
      <c r="R3935" s="49">
        <v>5.8129350000000003E-2</v>
      </c>
      <c r="S3935" s="49">
        <v>7.6920600000000006E-2</v>
      </c>
      <c r="T3935" s="49" t="s">
        <v>91</v>
      </c>
    </row>
    <row r="3936" spans="1:20" x14ac:dyDescent="0.25">
      <c r="A3936" s="49" t="str">
        <f t="shared" si="61"/>
        <v>41850ALL3_1SmartAC Only</v>
      </c>
      <c r="B3936" s="7">
        <v>41850</v>
      </c>
      <c r="C3936">
        <v>1</v>
      </c>
      <c r="D3936" t="s">
        <v>16</v>
      </c>
      <c r="E3936">
        <v>1.0740578999999999</v>
      </c>
      <c r="F3936">
        <v>1.0504374000000001</v>
      </c>
      <c r="G3936">
        <v>3</v>
      </c>
      <c r="H3936">
        <v>10826.257</v>
      </c>
      <c r="I3936">
        <v>110956.29</v>
      </c>
      <c r="J3936">
        <v>75.936719999999994</v>
      </c>
      <c r="M3936">
        <v>1.51614E-2</v>
      </c>
      <c r="N3936" s="49">
        <v>2.3620499999999999E-2</v>
      </c>
      <c r="O3936" s="49">
        <v>4.2139100000000004E-3</v>
      </c>
      <c r="P3936" s="49">
        <v>1.558496E-2</v>
      </c>
      <c r="Q3936" s="49">
        <v>2.3620499999999999E-2</v>
      </c>
      <c r="R3936" s="49">
        <v>3.1656040000000003E-2</v>
      </c>
      <c r="S3936" s="49">
        <v>4.3027089999999997E-2</v>
      </c>
      <c r="T3936" s="49" t="s">
        <v>91</v>
      </c>
    </row>
    <row r="3937" spans="1:20" x14ac:dyDescent="0.25">
      <c r="A3937" s="49" t="str">
        <f t="shared" si="61"/>
        <v>41850ALL3_13SmartAC Only</v>
      </c>
      <c r="B3937" s="7">
        <v>41850</v>
      </c>
      <c r="C3937">
        <v>13</v>
      </c>
      <c r="D3937" t="s">
        <v>16</v>
      </c>
      <c r="E3937">
        <v>1.4111349</v>
      </c>
      <c r="F3937">
        <v>1.2256984</v>
      </c>
      <c r="G3937">
        <v>3</v>
      </c>
      <c r="H3937">
        <v>10826.257</v>
      </c>
      <c r="I3937">
        <v>110956.29</v>
      </c>
      <c r="J3937">
        <v>87.711619999999996</v>
      </c>
      <c r="M3937">
        <v>2.22691E-2</v>
      </c>
      <c r="N3937" s="49">
        <v>0.1854365</v>
      </c>
      <c r="O3937" s="49">
        <v>0.15693204999999999</v>
      </c>
      <c r="P3937" s="49">
        <v>0.17363387999999999</v>
      </c>
      <c r="Q3937" s="49">
        <v>0.1854365</v>
      </c>
      <c r="R3937" s="49">
        <v>0.19723911999999999</v>
      </c>
      <c r="S3937" s="49">
        <v>0.21394094999999999</v>
      </c>
      <c r="T3937" s="49" t="s">
        <v>91</v>
      </c>
    </row>
    <row r="3938" spans="1:20" x14ac:dyDescent="0.25">
      <c r="A3938" s="49" t="str">
        <f t="shared" si="61"/>
        <v>41850ALL4_4SmartAC Only</v>
      </c>
      <c r="B3938" s="7">
        <v>41850</v>
      </c>
      <c r="C3938">
        <v>4</v>
      </c>
      <c r="D3938" t="s">
        <v>16</v>
      </c>
      <c r="E3938">
        <v>0.74939794999999998</v>
      </c>
      <c r="F3938">
        <v>0.74390906999999995</v>
      </c>
      <c r="G3938">
        <v>4</v>
      </c>
      <c r="H3938">
        <v>11279.406999999999</v>
      </c>
      <c r="I3938">
        <v>110956.29</v>
      </c>
      <c r="J3938">
        <v>72.055149999999998</v>
      </c>
      <c r="M3938">
        <v>1.06222E-2</v>
      </c>
      <c r="N3938" s="49">
        <v>5.4888799999999998E-3</v>
      </c>
      <c r="O3938" s="49">
        <v>-8.1075399999999999E-3</v>
      </c>
      <c r="P3938" s="49">
        <v>-1.4088999999999999E-4</v>
      </c>
      <c r="Q3938" s="49">
        <v>5.4888799999999998E-3</v>
      </c>
      <c r="R3938" s="49">
        <v>1.1118650000000001E-2</v>
      </c>
      <c r="S3938" s="49">
        <v>1.9085299999999999E-2</v>
      </c>
      <c r="T3938" s="49" t="s">
        <v>91</v>
      </c>
    </row>
    <row r="3939" spans="1:20" x14ac:dyDescent="0.25">
      <c r="A3939" s="49" t="str">
        <f t="shared" si="61"/>
        <v>41850ALL4_12SmartAC Only</v>
      </c>
      <c r="B3939" s="7">
        <v>41850</v>
      </c>
      <c r="C3939">
        <v>12</v>
      </c>
      <c r="D3939" t="s">
        <v>16</v>
      </c>
      <c r="E3939">
        <v>1.1720588000000001</v>
      </c>
      <c r="F3939">
        <v>1.1948821000000001</v>
      </c>
      <c r="G3939">
        <v>4</v>
      </c>
      <c r="H3939">
        <v>11279.406999999999</v>
      </c>
      <c r="I3939">
        <v>110956.29</v>
      </c>
      <c r="J3939">
        <v>84.378630000000001</v>
      </c>
      <c r="M3939">
        <v>2.1346199999999999E-2</v>
      </c>
      <c r="N3939" s="49">
        <v>-2.2823300000000001E-2</v>
      </c>
      <c r="O3939" s="49">
        <v>-5.014644E-2</v>
      </c>
      <c r="P3939" s="49">
        <v>-3.413679E-2</v>
      </c>
      <c r="Q3939" s="49">
        <v>-2.2823300000000001E-2</v>
      </c>
      <c r="R3939" s="49">
        <v>-1.1509810000000001E-2</v>
      </c>
      <c r="S3939" s="49">
        <v>4.4998399999999997E-3</v>
      </c>
      <c r="T3939" s="49" t="s">
        <v>91</v>
      </c>
    </row>
    <row r="3940" spans="1:20" x14ac:dyDescent="0.25">
      <c r="A3940" s="49" t="str">
        <f t="shared" si="61"/>
        <v>41850ALL4_17SmartAC Only</v>
      </c>
      <c r="B3940" s="7">
        <v>41850</v>
      </c>
      <c r="C3940">
        <v>17</v>
      </c>
      <c r="D3940" t="s">
        <v>16</v>
      </c>
      <c r="E3940">
        <v>2.5612778</v>
      </c>
      <c r="F3940">
        <v>2.6225521999999999</v>
      </c>
      <c r="G3940">
        <v>4</v>
      </c>
      <c r="H3940">
        <v>11279.406999999999</v>
      </c>
      <c r="I3940">
        <v>110956.29</v>
      </c>
      <c r="J3940">
        <v>95.366290000000006</v>
      </c>
      <c r="M3940">
        <v>2.9510999999999999E-2</v>
      </c>
      <c r="N3940" s="49">
        <v>-6.12744E-2</v>
      </c>
      <c r="O3940" s="49">
        <v>-9.9048479999999994E-2</v>
      </c>
      <c r="P3940" s="49">
        <v>-7.6915230000000001E-2</v>
      </c>
      <c r="Q3940" s="49">
        <v>-6.12744E-2</v>
      </c>
      <c r="R3940" s="49">
        <v>-4.5633569999999998E-2</v>
      </c>
      <c r="S3940" s="49">
        <v>-2.3500320000000002E-2</v>
      </c>
      <c r="T3940" s="49" t="s">
        <v>91</v>
      </c>
    </row>
    <row r="3941" spans="1:20" x14ac:dyDescent="0.25">
      <c r="A3941" s="49" t="str">
        <f t="shared" si="61"/>
        <v>41850ALL4_20SmartAC Only</v>
      </c>
      <c r="B3941" s="7">
        <v>41850</v>
      </c>
      <c r="C3941">
        <v>20</v>
      </c>
      <c r="D3941" t="s">
        <v>16</v>
      </c>
      <c r="E3941">
        <v>2.6093500999999999</v>
      </c>
      <c r="F3941">
        <v>2.6097959999999998</v>
      </c>
      <c r="G3941">
        <v>4</v>
      </c>
      <c r="H3941">
        <v>11279.406999999999</v>
      </c>
      <c r="I3941">
        <v>110956.29</v>
      </c>
      <c r="J3941">
        <v>89.43186</v>
      </c>
      <c r="M3941">
        <v>2.6965200000000002E-2</v>
      </c>
      <c r="N3941" s="49">
        <v>-4.459E-4</v>
      </c>
      <c r="O3941" s="49">
        <v>-3.4961359999999997E-2</v>
      </c>
      <c r="P3941" s="49">
        <v>-1.4737460000000001E-2</v>
      </c>
      <c r="Q3941" s="49">
        <v>-4.459E-4</v>
      </c>
      <c r="R3941" s="49">
        <v>1.3845659999999999E-2</v>
      </c>
      <c r="S3941" s="49">
        <v>3.4069559999999999E-2</v>
      </c>
      <c r="T3941" s="49" t="s">
        <v>91</v>
      </c>
    </row>
    <row r="3942" spans="1:20" x14ac:dyDescent="0.25">
      <c r="A3942" s="49" t="str">
        <f t="shared" si="61"/>
        <v>41850ALL4_11SmartAC Only</v>
      </c>
      <c r="B3942" s="7">
        <v>41850</v>
      </c>
      <c r="C3942">
        <v>11</v>
      </c>
      <c r="D3942" t="s">
        <v>16</v>
      </c>
      <c r="E3942">
        <v>1.0070467000000001</v>
      </c>
      <c r="F3942">
        <v>1.0264431999999999</v>
      </c>
      <c r="G3942">
        <v>4</v>
      </c>
      <c r="H3942">
        <v>11279.406999999999</v>
      </c>
      <c r="I3942">
        <v>110956.29</v>
      </c>
      <c r="J3942">
        <v>80.841549999999998</v>
      </c>
      <c r="M3942">
        <v>1.82551E-2</v>
      </c>
      <c r="N3942" s="49">
        <v>-1.9396500000000001E-2</v>
      </c>
      <c r="O3942" s="49">
        <v>-4.276303E-2</v>
      </c>
      <c r="P3942" s="49">
        <v>-2.9071699999999999E-2</v>
      </c>
      <c r="Q3942" s="49">
        <v>-1.9396500000000001E-2</v>
      </c>
      <c r="R3942" s="49">
        <v>-9.7213000000000004E-3</v>
      </c>
      <c r="S3942" s="49">
        <v>3.9700300000000003E-3</v>
      </c>
      <c r="T3942" s="49" t="s">
        <v>91</v>
      </c>
    </row>
    <row r="3943" spans="1:20" x14ac:dyDescent="0.25">
      <c r="A3943" s="49" t="str">
        <f t="shared" si="61"/>
        <v>41850ALL4_2SmartAC Only</v>
      </c>
      <c r="B3943" s="7">
        <v>41850</v>
      </c>
      <c r="C3943">
        <v>2</v>
      </c>
      <c r="D3943" t="s">
        <v>16</v>
      </c>
      <c r="E3943">
        <v>0.92174250000000002</v>
      </c>
      <c r="F3943">
        <v>0.89832323000000003</v>
      </c>
      <c r="G3943">
        <v>4</v>
      </c>
      <c r="H3943">
        <v>11279.406999999999</v>
      </c>
      <c r="I3943">
        <v>110956.29</v>
      </c>
      <c r="J3943">
        <v>74.054230000000004</v>
      </c>
      <c r="M3943">
        <v>1.3214699999999999E-2</v>
      </c>
      <c r="N3943" s="49">
        <v>2.3419269999999999E-2</v>
      </c>
      <c r="O3943" s="49">
        <v>6.5044500000000002E-3</v>
      </c>
      <c r="P3943" s="49">
        <v>1.641548E-2</v>
      </c>
      <c r="Q3943" s="49">
        <v>2.3419269999999999E-2</v>
      </c>
      <c r="R3943" s="49">
        <v>3.0423059999999998E-2</v>
      </c>
      <c r="S3943" s="49">
        <v>4.0334090000000003E-2</v>
      </c>
      <c r="T3943" s="49" t="s">
        <v>91</v>
      </c>
    </row>
    <row r="3944" spans="1:20" x14ac:dyDescent="0.25">
      <c r="A3944" s="49" t="str">
        <f t="shared" si="61"/>
        <v>41850ALL4_23SmartAC Only</v>
      </c>
      <c r="B3944" s="7">
        <v>41850</v>
      </c>
      <c r="C3944">
        <v>23</v>
      </c>
      <c r="D3944" t="s">
        <v>16</v>
      </c>
      <c r="E3944">
        <v>1.7274592</v>
      </c>
      <c r="F3944">
        <v>1.7110053000000001</v>
      </c>
      <c r="G3944">
        <v>4</v>
      </c>
      <c r="H3944">
        <v>11279.406999999999</v>
      </c>
      <c r="I3944">
        <v>110956.29</v>
      </c>
      <c r="J3944">
        <v>78.278189999999995</v>
      </c>
      <c r="M3944">
        <v>2.0879700000000001E-2</v>
      </c>
      <c r="N3944" s="49">
        <v>1.64539E-2</v>
      </c>
      <c r="O3944" s="49">
        <v>-1.0272119999999999E-2</v>
      </c>
      <c r="P3944" s="49">
        <v>5.3876599999999998E-3</v>
      </c>
      <c r="Q3944" s="49">
        <v>1.64539E-2</v>
      </c>
      <c r="R3944" s="49">
        <v>2.7520139999999998E-2</v>
      </c>
      <c r="S3944" s="49">
        <v>4.3179919999999997E-2</v>
      </c>
      <c r="T3944" s="49" t="s">
        <v>91</v>
      </c>
    </row>
    <row r="3945" spans="1:20" x14ac:dyDescent="0.25">
      <c r="A3945" s="49" t="str">
        <f t="shared" si="61"/>
        <v>41850ALL4_14SmartAC Only</v>
      </c>
      <c r="B3945" s="7">
        <v>41850</v>
      </c>
      <c r="C3945">
        <v>14</v>
      </c>
      <c r="D3945" t="s">
        <v>16</v>
      </c>
      <c r="E3945">
        <v>1.6786232000000001</v>
      </c>
      <c r="F3945">
        <v>1.4538784</v>
      </c>
      <c r="G3945">
        <v>4</v>
      </c>
      <c r="H3945">
        <v>11279.406999999999</v>
      </c>
      <c r="I3945">
        <v>110956.29</v>
      </c>
      <c r="J3945">
        <v>90.159850000000006</v>
      </c>
      <c r="M3945">
        <v>2.4802999999999999E-2</v>
      </c>
      <c r="N3945" s="49">
        <v>0.22474479999999999</v>
      </c>
      <c r="O3945" s="49">
        <v>0.19299696</v>
      </c>
      <c r="P3945" s="49">
        <v>0.21159921000000001</v>
      </c>
      <c r="Q3945" s="49">
        <v>0.22474479999999999</v>
      </c>
      <c r="R3945" s="49">
        <v>0.23789039000000001</v>
      </c>
      <c r="S3945" s="49">
        <v>0.25649263999999999</v>
      </c>
      <c r="T3945" s="49" t="s">
        <v>91</v>
      </c>
    </row>
    <row r="3946" spans="1:20" x14ac:dyDescent="0.25">
      <c r="A3946" s="49" t="str">
        <f t="shared" si="61"/>
        <v>41850ALL4_1SmartAC Only</v>
      </c>
      <c r="B3946" s="7">
        <v>41850</v>
      </c>
      <c r="C3946">
        <v>1</v>
      </c>
      <c r="D3946" t="s">
        <v>16</v>
      </c>
      <c r="E3946">
        <v>1.0740578999999999</v>
      </c>
      <c r="F3946">
        <v>1.0540429</v>
      </c>
      <c r="G3946">
        <v>4</v>
      </c>
      <c r="H3946">
        <v>11279.406999999999</v>
      </c>
      <c r="I3946">
        <v>110956.29</v>
      </c>
      <c r="J3946">
        <v>75.936719999999994</v>
      </c>
      <c r="M3946">
        <v>1.5155500000000001E-2</v>
      </c>
      <c r="N3946" s="49">
        <v>2.0015000000000002E-2</v>
      </c>
      <c r="O3946" s="49">
        <v>6.1596000000000003E-4</v>
      </c>
      <c r="P3946" s="49">
        <v>1.198258E-2</v>
      </c>
      <c r="Q3946" s="49">
        <v>2.0015000000000002E-2</v>
      </c>
      <c r="R3946" s="49">
        <v>2.8047409999999998E-2</v>
      </c>
      <c r="S3946" s="49">
        <v>3.9414039999999997E-2</v>
      </c>
      <c r="T3946" s="49" t="s">
        <v>91</v>
      </c>
    </row>
    <row r="3947" spans="1:20" x14ac:dyDescent="0.25">
      <c r="A3947" s="49" t="str">
        <f t="shared" si="61"/>
        <v>41850ALL4_3SmartAC Only</v>
      </c>
      <c r="B3947" s="7">
        <v>41850</v>
      </c>
      <c r="C3947">
        <v>3</v>
      </c>
      <c r="D3947" t="s">
        <v>16</v>
      </c>
      <c r="E3947">
        <v>0.81474575000000005</v>
      </c>
      <c r="F3947">
        <v>0.79692728999999995</v>
      </c>
      <c r="G3947">
        <v>4</v>
      </c>
      <c r="H3947">
        <v>11279.406999999999</v>
      </c>
      <c r="I3947">
        <v>110956.29</v>
      </c>
      <c r="J3947">
        <v>72.944249999999997</v>
      </c>
      <c r="M3947">
        <v>1.1652900000000001E-2</v>
      </c>
      <c r="N3947" s="49">
        <v>1.7818460000000001E-2</v>
      </c>
      <c r="O3947" s="49">
        <v>2.9027499999999999E-3</v>
      </c>
      <c r="P3947" s="49">
        <v>1.1642420000000001E-2</v>
      </c>
      <c r="Q3947" s="49">
        <v>1.7818460000000001E-2</v>
      </c>
      <c r="R3947" s="49">
        <v>2.3994499999999998E-2</v>
      </c>
      <c r="S3947" s="49">
        <v>3.273417E-2</v>
      </c>
      <c r="T3947" s="49" t="s">
        <v>91</v>
      </c>
    </row>
    <row r="3948" spans="1:20" x14ac:dyDescent="0.25">
      <c r="A3948" s="49" t="str">
        <f t="shared" si="61"/>
        <v>41850ALL4_19SmartAC Only</v>
      </c>
      <c r="B3948" s="7">
        <v>41850</v>
      </c>
      <c r="C3948">
        <v>19</v>
      </c>
      <c r="D3948" t="s">
        <v>16</v>
      </c>
      <c r="E3948">
        <v>2.7789888</v>
      </c>
      <c r="F3948">
        <v>2.8273630999999999</v>
      </c>
      <c r="G3948">
        <v>4</v>
      </c>
      <c r="H3948">
        <v>11279.406999999999</v>
      </c>
      <c r="I3948">
        <v>110956.29</v>
      </c>
      <c r="J3948">
        <v>92.903790000000001</v>
      </c>
      <c r="M3948">
        <v>2.8302999999999998E-2</v>
      </c>
      <c r="N3948" s="49">
        <v>-4.8374300000000002E-2</v>
      </c>
      <c r="O3948" s="49">
        <v>-8.4602140000000006E-2</v>
      </c>
      <c r="P3948" s="49">
        <v>-6.3374890000000003E-2</v>
      </c>
      <c r="Q3948" s="49">
        <v>-4.8374300000000002E-2</v>
      </c>
      <c r="R3948" s="49">
        <v>-3.3373710000000001E-2</v>
      </c>
      <c r="S3948" s="49">
        <v>-1.214646E-2</v>
      </c>
      <c r="T3948" s="49" t="s">
        <v>91</v>
      </c>
    </row>
    <row r="3949" spans="1:20" x14ac:dyDescent="0.25">
      <c r="A3949" s="49" t="str">
        <f t="shared" si="61"/>
        <v>41850ALL4_8SmartAC Only</v>
      </c>
      <c r="B3949" s="7">
        <v>41850</v>
      </c>
      <c r="C3949">
        <v>8</v>
      </c>
      <c r="D3949" t="s">
        <v>16</v>
      </c>
      <c r="E3949">
        <v>0.84329251999999999</v>
      </c>
      <c r="F3949">
        <v>0.83260029000000002</v>
      </c>
      <c r="G3949">
        <v>4</v>
      </c>
      <c r="H3949">
        <v>11279.406999999999</v>
      </c>
      <c r="I3949">
        <v>110956.29</v>
      </c>
      <c r="J3949">
        <v>70.633480000000006</v>
      </c>
      <c r="M3949">
        <v>1.22428E-2</v>
      </c>
      <c r="N3949" s="49">
        <v>1.069223E-2</v>
      </c>
      <c r="O3949" s="49">
        <v>-4.97855E-3</v>
      </c>
      <c r="P3949" s="49">
        <v>4.2035500000000003E-3</v>
      </c>
      <c r="Q3949" s="49">
        <v>1.069223E-2</v>
      </c>
      <c r="R3949" s="49">
        <v>1.7180910000000001E-2</v>
      </c>
      <c r="S3949" s="49">
        <v>2.6363009999999999E-2</v>
      </c>
      <c r="T3949" s="49" t="s">
        <v>91</v>
      </c>
    </row>
    <row r="3950" spans="1:20" x14ac:dyDescent="0.25">
      <c r="A3950" s="49" t="str">
        <f t="shared" si="61"/>
        <v>41850ALL4_10SmartAC Only</v>
      </c>
      <c r="B3950" s="7">
        <v>41850</v>
      </c>
      <c r="C3950">
        <v>10</v>
      </c>
      <c r="D3950" t="s">
        <v>16</v>
      </c>
      <c r="E3950">
        <v>0.91895271000000001</v>
      </c>
      <c r="F3950">
        <v>0.91579582999999998</v>
      </c>
      <c r="G3950">
        <v>4</v>
      </c>
      <c r="H3950">
        <v>11279.406999999999</v>
      </c>
      <c r="I3950">
        <v>110956.29</v>
      </c>
      <c r="J3950">
        <v>77.13597</v>
      </c>
      <c r="M3950">
        <v>1.5276400000000001E-2</v>
      </c>
      <c r="N3950" s="49">
        <v>3.1568799999999999E-3</v>
      </c>
      <c r="O3950" s="49">
        <v>-1.6396910000000001E-2</v>
      </c>
      <c r="P3950" s="49">
        <v>-4.9396099999999997E-3</v>
      </c>
      <c r="Q3950" s="49">
        <v>3.1568799999999999E-3</v>
      </c>
      <c r="R3950" s="49">
        <v>1.125337E-2</v>
      </c>
      <c r="S3950" s="49">
        <v>2.2710669999999999E-2</v>
      </c>
      <c r="T3950" s="49" t="s">
        <v>91</v>
      </c>
    </row>
    <row r="3951" spans="1:20" x14ac:dyDescent="0.25">
      <c r="A3951" s="49" t="str">
        <f t="shared" si="61"/>
        <v>41850ALL4_13SmartAC Only</v>
      </c>
      <c r="B3951" s="7">
        <v>41850</v>
      </c>
      <c r="C3951">
        <v>13</v>
      </c>
      <c r="D3951" t="s">
        <v>16</v>
      </c>
      <c r="E3951">
        <v>1.4111349</v>
      </c>
      <c r="F3951">
        <v>1.3452398000000001</v>
      </c>
      <c r="G3951">
        <v>4</v>
      </c>
      <c r="H3951">
        <v>11279.406999999999</v>
      </c>
      <c r="I3951">
        <v>110956.29</v>
      </c>
      <c r="J3951">
        <v>87.711619999999996</v>
      </c>
      <c r="M3951">
        <v>2.3527599999999999E-2</v>
      </c>
      <c r="N3951" s="49">
        <v>6.5895099999999998E-2</v>
      </c>
      <c r="O3951" s="49">
        <v>3.5779770000000002E-2</v>
      </c>
      <c r="P3951" s="49">
        <v>5.3425470000000003E-2</v>
      </c>
      <c r="Q3951" s="49">
        <v>6.5895099999999998E-2</v>
      </c>
      <c r="R3951" s="49">
        <v>7.8364729999999994E-2</v>
      </c>
      <c r="S3951" s="49">
        <v>9.6010429999999994E-2</v>
      </c>
      <c r="T3951" s="49" t="s">
        <v>91</v>
      </c>
    </row>
    <row r="3952" spans="1:20" x14ac:dyDescent="0.25">
      <c r="A3952" s="49" t="str">
        <f t="shared" si="61"/>
        <v>41850ALL4_5SmartAC Only</v>
      </c>
      <c r="B3952" s="7">
        <v>41850</v>
      </c>
      <c r="C3952">
        <v>5</v>
      </c>
      <c r="D3952" t="s">
        <v>16</v>
      </c>
      <c r="E3952">
        <v>0.72478810999999999</v>
      </c>
      <c r="F3952">
        <v>0.71546584000000002</v>
      </c>
      <c r="G3952">
        <v>4</v>
      </c>
      <c r="H3952">
        <v>11279.406999999999</v>
      </c>
      <c r="I3952">
        <v>110956.29</v>
      </c>
      <c r="J3952">
        <v>70.612520000000004</v>
      </c>
      <c r="M3952">
        <v>1.0184E-2</v>
      </c>
      <c r="N3952" s="49">
        <v>9.3222700000000006E-3</v>
      </c>
      <c r="O3952" s="49">
        <v>-3.71325E-3</v>
      </c>
      <c r="P3952" s="49">
        <v>3.9247500000000003E-3</v>
      </c>
      <c r="Q3952" s="49">
        <v>9.3222700000000006E-3</v>
      </c>
      <c r="R3952" s="49">
        <v>1.471979E-2</v>
      </c>
      <c r="S3952" s="49">
        <v>2.2357789999999999E-2</v>
      </c>
      <c r="T3952" s="49" t="s">
        <v>91</v>
      </c>
    </row>
    <row r="3953" spans="1:20" x14ac:dyDescent="0.25">
      <c r="A3953" s="49" t="str">
        <f t="shared" si="61"/>
        <v>41850ALL4_24SmartAC Only</v>
      </c>
      <c r="B3953" s="7">
        <v>41850</v>
      </c>
      <c r="C3953">
        <v>24</v>
      </c>
      <c r="D3953" t="s">
        <v>16</v>
      </c>
      <c r="E3953">
        <v>1.3404008999999999</v>
      </c>
      <c r="F3953">
        <v>1.3377810000000001</v>
      </c>
      <c r="G3953">
        <v>4</v>
      </c>
      <c r="H3953">
        <v>11279.406999999999</v>
      </c>
      <c r="I3953">
        <v>110956.29</v>
      </c>
      <c r="J3953">
        <v>75.695340000000002</v>
      </c>
      <c r="M3953">
        <v>1.7782300000000001E-2</v>
      </c>
      <c r="N3953" s="49">
        <v>2.6199000000000001E-3</v>
      </c>
      <c r="O3953" s="49">
        <v>-2.014144E-2</v>
      </c>
      <c r="P3953" s="49">
        <v>-6.8047200000000002E-3</v>
      </c>
      <c r="Q3953" s="49">
        <v>2.6199000000000001E-3</v>
      </c>
      <c r="R3953" s="49">
        <v>1.204452E-2</v>
      </c>
      <c r="S3953" s="49">
        <v>2.5381239999999999E-2</v>
      </c>
      <c r="T3953" s="49" t="s">
        <v>91</v>
      </c>
    </row>
    <row r="3954" spans="1:20" x14ac:dyDescent="0.25">
      <c r="A3954" s="49" t="str">
        <f t="shared" si="61"/>
        <v>41850ALL4_7SmartAC Only</v>
      </c>
      <c r="B3954" s="7">
        <v>41850</v>
      </c>
      <c r="C3954">
        <v>7</v>
      </c>
      <c r="D3954" t="s">
        <v>16</v>
      </c>
      <c r="E3954">
        <v>0.77984777999999999</v>
      </c>
      <c r="F3954">
        <v>0.79157953000000003</v>
      </c>
      <c r="G3954">
        <v>4</v>
      </c>
      <c r="H3954">
        <v>11279.406999999999</v>
      </c>
      <c r="I3954">
        <v>110956.29</v>
      </c>
      <c r="J3954">
        <v>69.179460000000006</v>
      </c>
      <c r="M3954">
        <v>1.09266E-2</v>
      </c>
      <c r="N3954" s="49">
        <v>-1.1731750000000001E-2</v>
      </c>
      <c r="O3954" s="49">
        <v>-2.5717799999999999E-2</v>
      </c>
      <c r="P3954" s="49">
        <v>-1.752285E-2</v>
      </c>
      <c r="Q3954" s="49">
        <v>-1.1731750000000001E-2</v>
      </c>
      <c r="R3954" s="49">
        <v>-5.9406499999999996E-3</v>
      </c>
      <c r="S3954" s="49">
        <v>2.2542999999999999E-3</v>
      </c>
      <c r="T3954" s="49" t="s">
        <v>91</v>
      </c>
    </row>
    <row r="3955" spans="1:20" x14ac:dyDescent="0.25">
      <c r="A3955" s="49" t="str">
        <f t="shared" si="61"/>
        <v>41850ALL4_6SmartAC Only</v>
      </c>
      <c r="B3955" s="7">
        <v>41850</v>
      </c>
      <c r="C3955">
        <v>6</v>
      </c>
      <c r="D3955" t="s">
        <v>16</v>
      </c>
      <c r="E3955">
        <v>0.73721658000000001</v>
      </c>
      <c r="F3955">
        <v>0.72813300999999997</v>
      </c>
      <c r="G3955">
        <v>4</v>
      </c>
      <c r="H3955">
        <v>11279.406999999999</v>
      </c>
      <c r="I3955">
        <v>110956.29</v>
      </c>
      <c r="J3955">
        <v>69.637590000000003</v>
      </c>
      <c r="M3955">
        <v>9.9948999999999993E-3</v>
      </c>
      <c r="N3955" s="49">
        <v>9.0835699999999991E-3</v>
      </c>
      <c r="O3955" s="49">
        <v>-3.7098999999999999E-3</v>
      </c>
      <c r="P3955" s="49">
        <v>3.78627E-3</v>
      </c>
      <c r="Q3955" s="49">
        <v>9.0835699999999991E-3</v>
      </c>
      <c r="R3955" s="49">
        <v>1.438087E-2</v>
      </c>
      <c r="S3955" s="49">
        <v>2.187704E-2</v>
      </c>
      <c r="T3955" s="49" t="s">
        <v>91</v>
      </c>
    </row>
    <row r="3956" spans="1:20" x14ac:dyDescent="0.25">
      <c r="A3956" s="49" t="str">
        <f t="shared" si="61"/>
        <v>41850ALL4_16SmartAC Only</v>
      </c>
      <c r="B3956" s="7">
        <v>41850</v>
      </c>
      <c r="C3956">
        <v>16</v>
      </c>
      <c r="D3956" t="s">
        <v>16</v>
      </c>
      <c r="E3956">
        <v>2.2741680999999998</v>
      </c>
      <c r="F3956">
        <v>2.3783216999999999</v>
      </c>
      <c r="G3956">
        <v>4</v>
      </c>
      <c r="H3956">
        <v>11279.406999999999</v>
      </c>
      <c r="I3956">
        <v>110956.29</v>
      </c>
      <c r="J3956">
        <v>94.817250000000001</v>
      </c>
      <c r="M3956">
        <v>2.9544999999999998E-2</v>
      </c>
      <c r="N3956" s="49">
        <v>-0.1041536</v>
      </c>
      <c r="O3956" s="49">
        <v>-0.14197119999999999</v>
      </c>
      <c r="P3956" s="49">
        <v>-0.11981245</v>
      </c>
      <c r="Q3956" s="49">
        <v>-0.1041536</v>
      </c>
      <c r="R3956" s="49">
        <v>-8.8494749999999997E-2</v>
      </c>
      <c r="S3956" s="49">
        <v>-6.6336000000000006E-2</v>
      </c>
      <c r="T3956" s="49" t="s">
        <v>91</v>
      </c>
    </row>
    <row r="3957" spans="1:20" x14ac:dyDescent="0.25">
      <c r="A3957" s="49" t="str">
        <f t="shared" si="61"/>
        <v>41850ALL4_18SmartAC Only</v>
      </c>
      <c r="B3957" s="7">
        <v>41850</v>
      </c>
      <c r="C3957">
        <v>18</v>
      </c>
      <c r="D3957" t="s">
        <v>16</v>
      </c>
      <c r="E3957">
        <v>2.7636316999999999</v>
      </c>
      <c r="F3957">
        <v>2.8011045000000001</v>
      </c>
      <c r="G3957">
        <v>4</v>
      </c>
      <c r="H3957">
        <v>11279.406999999999</v>
      </c>
      <c r="I3957">
        <v>110956.29</v>
      </c>
      <c r="J3957">
        <v>94.435850000000002</v>
      </c>
      <c r="M3957">
        <v>2.8972100000000001E-2</v>
      </c>
      <c r="N3957" s="49">
        <v>-3.7472800000000001E-2</v>
      </c>
      <c r="O3957" s="49">
        <v>-7.4557090000000006E-2</v>
      </c>
      <c r="P3957" s="49">
        <v>-5.2828010000000002E-2</v>
      </c>
      <c r="Q3957" s="49">
        <v>-3.7472800000000001E-2</v>
      </c>
      <c r="R3957" s="49">
        <v>-2.2117589999999999E-2</v>
      </c>
      <c r="S3957" s="49">
        <v>-3.8851000000000001E-4</v>
      </c>
      <c r="T3957" s="49" t="s">
        <v>91</v>
      </c>
    </row>
    <row r="3958" spans="1:20" x14ac:dyDescent="0.25">
      <c r="A3958" s="49" t="str">
        <f t="shared" si="61"/>
        <v>41850ALL4_15SmartAC Only</v>
      </c>
      <c r="B3958" s="7">
        <v>41850</v>
      </c>
      <c r="C3958">
        <v>15</v>
      </c>
      <c r="D3958" t="s">
        <v>16</v>
      </c>
      <c r="E3958">
        <v>1.971144</v>
      </c>
      <c r="F3958">
        <v>2.0797797</v>
      </c>
      <c r="G3958">
        <v>4</v>
      </c>
      <c r="H3958">
        <v>11279.406999999999</v>
      </c>
      <c r="I3958">
        <v>110956.29</v>
      </c>
      <c r="J3958">
        <v>92.325800000000001</v>
      </c>
      <c r="M3958">
        <v>2.86235E-2</v>
      </c>
      <c r="N3958" s="49">
        <v>-0.1086357</v>
      </c>
      <c r="O3958" s="49">
        <v>-0.14527377999999999</v>
      </c>
      <c r="P3958" s="49">
        <v>-0.12380616</v>
      </c>
      <c r="Q3958" s="49">
        <v>-0.1086357</v>
      </c>
      <c r="R3958" s="49">
        <v>-9.346525E-2</v>
      </c>
      <c r="S3958" s="49">
        <v>-7.1997619999999998E-2</v>
      </c>
      <c r="T3958" s="49" t="s">
        <v>91</v>
      </c>
    </row>
    <row r="3959" spans="1:20" x14ac:dyDescent="0.25">
      <c r="A3959" s="49" t="str">
        <f t="shared" si="61"/>
        <v>41850ALL4_9SmartAC Only</v>
      </c>
      <c r="B3959" s="7">
        <v>41850</v>
      </c>
      <c r="C3959">
        <v>9</v>
      </c>
      <c r="D3959" t="s">
        <v>16</v>
      </c>
      <c r="E3959">
        <v>0.86287415000000001</v>
      </c>
      <c r="F3959">
        <v>0.86467713000000002</v>
      </c>
      <c r="G3959">
        <v>4</v>
      </c>
      <c r="H3959">
        <v>11279.406999999999</v>
      </c>
      <c r="I3959">
        <v>110956.29</v>
      </c>
      <c r="J3959">
        <v>73.25479</v>
      </c>
      <c r="M3959">
        <v>1.2879699999999999E-2</v>
      </c>
      <c r="N3959" s="49">
        <v>-1.80298E-3</v>
      </c>
      <c r="O3959" s="49">
        <v>-1.8289E-2</v>
      </c>
      <c r="P3959" s="49">
        <v>-8.6292199999999999E-3</v>
      </c>
      <c r="Q3959" s="49">
        <v>-1.80298E-3</v>
      </c>
      <c r="R3959" s="49">
        <v>5.0232599999999999E-3</v>
      </c>
      <c r="S3959" s="49">
        <v>1.468304E-2</v>
      </c>
      <c r="T3959" s="49" t="s">
        <v>91</v>
      </c>
    </row>
    <row r="3960" spans="1:20" x14ac:dyDescent="0.25">
      <c r="A3960" s="49" t="str">
        <f t="shared" si="61"/>
        <v>41850ALL4_22SmartAC Only</v>
      </c>
      <c r="B3960" s="7">
        <v>41850</v>
      </c>
      <c r="C3960">
        <v>22</v>
      </c>
      <c r="D3960" t="s">
        <v>16</v>
      </c>
      <c r="E3960">
        <v>2.1107084</v>
      </c>
      <c r="F3960">
        <v>2.1118256</v>
      </c>
      <c r="G3960">
        <v>4</v>
      </c>
      <c r="H3960">
        <v>11279.406999999999</v>
      </c>
      <c r="I3960">
        <v>110956.29</v>
      </c>
      <c r="J3960">
        <v>81.18777</v>
      </c>
      <c r="M3960">
        <v>2.33218E-2</v>
      </c>
      <c r="N3960" s="49">
        <v>-1.1172000000000001E-3</v>
      </c>
      <c r="O3960" s="49">
        <v>-3.0969099999999999E-2</v>
      </c>
      <c r="P3960" s="49">
        <v>-1.347775E-2</v>
      </c>
      <c r="Q3960" s="49">
        <v>-1.1172000000000001E-3</v>
      </c>
      <c r="R3960" s="49">
        <v>1.1243349999999999E-2</v>
      </c>
      <c r="S3960" s="49">
        <v>2.8734699999999998E-2</v>
      </c>
      <c r="T3960" s="49" t="s">
        <v>91</v>
      </c>
    </row>
    <row r="3961" spans="1:20" x14ac:dyDescent="0.25">
      <c r="A3961" s="49" t="str">
        <f t="shared" si="61"/>
        <v>41850ALL4_21SmartAC Only</v>
      </c>
      <c r="B3961" s="7">
        <v>41850</v>
      </c>
      <c r="C3961">
        <v>21</v>
      </c>
      <c r="D3961" t="s">
        <v>16</v>
      </c>
      <c r="E3961">
        <v>2.3648053999999998</v>
      </c>
      <c r="F3961">
        <v>2.3635321999999999</v>
      </c>
      <c r="G3961">
        <v>4</v>
      </c>
      <c r="H3961">
        <v>11279.406999999999</v>
      </c>
      <c r="I3961">
        <v>110956.29</v>
      </c>
      <c r="J3961">
        <v>84.784909999999996</v>
      </c>
      <c r="M3961">
        <v>2.5294500000000001E-2</v>
      </c>
      <c r="N3961" s="49">
        <v>1.2731999999999999E-3</v>
      </c>
      <c r="O3961" s="49">
        <v>-3.1103760000000001E-2</v>
      </c>
      <c r="P3961" s="49">
        <v>-1.213289E-2</v>
      </c>
      <c r="Q3961" s="49">
        <v>1.2731999999999999E-3</v>
      </c>
      <c r="R3961" s="49">
        <v>1.4679279999999999E-2</v>
      </c>
      <c r="S3961" s="49">
        <v>3.3650159999999998E-2</v>
      </c>
      <c r="T3961" s="49" t="s">
        <v>91</v>
      </c>
    </row>
    <row r="3962" spans="1:20" x14ac:dyDescent="0.25">
      <c r="A3962" s="49" t="str">
        <f t="shared" si="61"/>
        <v>41850ALL5_17SmartAC Only</v>
      </c>
      <c r="B3962" s="7">
        <v>41850</v>
      </c>
      <c r="C3962">
        <v>17</v>
      </c>
      <c r="D3962" t="s">
        <v>16</v>
      </c>
      <c r="E3962">
        <v>2.5612778</v>
      </c>
      <c r="F3962">
        <v>2.6568225000000001</v>
      </c>
      <c r="G3962">
        <v>5</v>
      </c>
      <c r="H3962">
        <v>11053.839</v>
      </c>
      <c r="I3962">
        <v>110956.29</v>
      </c>
      <c r="J3962">
        <v>95.366290000000006</v>
      </c>
      <c r="M3962">
        <v>2.9507499999999999E-2</v>
      </c>
      <c r="N3962" s="49">
        <v>-9.5544699999999996E-2</v>
      </c>
      <c r="O3962" s="49">
        <v>-0.1333143</v>
      </c>
      <c r="P3962" s="49">
        <v>-0.11118367999999999</v>
      </c>
      <c r="Q3962" s="49">
        <v>-9.5544699999999996E-2</v>
      </c>
      <c r="R3962" s="49">
        <v>-7.9905729999999994E-2</v>
      </c>
      <c r="S3962" s="49">
        <v>-5.7775100000000003E-2</v>
      </c>
      <c r="T3962" s="49" t="s">
        <v>91</v>
      </c>
    </row>
    <row r="3963" spans="1:20" x14ac:dyDescent="0.25">
      <c r="A3963" s="49" t="str">
        <f t="shared" si="61"/>
        <v>41850ALL5_1SmartAC Only</v>
      </c>
      <c r="B3963" s="7">
        <v>41850</v>
      </c>
      <c r="C3963">
        <v>1</v>
      </c>
      <c r="D3963" t="s">
        <v>16</v>
      </c>
      <c r="E3963">
        <v>1.0740578999999999</v>
      </c>
      <c r="F3963">
        <v>1.0577559999999999</v>
      </c>
      <c r="G3963">
        <v>5</v>
      </c>
      <c r="H3963">
        <v>11053.839</v>
      </c>
      <c r="I3963">
        <v>110956.29</v>
      </c>
      <c r="J3963">
        <v>75.936719999999994</v>
      </c>
      <c r="M3963">
        <v>1.5130599999999999E-2</v>
      </c>
      <c r="N3963" s="49">
        <v>1.6301900000000001E-2</v>
      </c>
      <c r="O3963" s="49">
        <v>-3.0652700000000001E-3</v>
      </c>
      <c r="P3963" s="49">
        <v>8.2826800000000006E-3</v>
      </c>
      <c r="Q3963" s="49">
        <v>1.6301900000000001E-2</v>
      </c>
      <c r="R3963" s="49">
        <v>2.4321120000000002E-2</v>
      </c>
      <c r="S3963" s="49">
        <v>3.5669069999999997E-2</v>
      </c>
      <c r="T3963" s="49" t="s">
        <v>91</v>
      </c>
    </row>
    <row r="3964" spans="1:20" x14ac:dyDescent="0.25">
      <c r="A3964" s="49" t="str">
        <f t="shared" si="61"/>
        <v>41850ALL5_14SmartAC Only</v>
      </c>
      <c r="B3964" s="7">
        <v>41850</v>
      </c>
      <c r="C3964">
        <v>14</v>
      </c>
      <c r="D3964" t="s">
        <v>16</v>
      </c>
      <c r="E3964">
        <v>1.6786232000000001</v>
      </c>
      <c r="F3964">
        <v>1.6069230999999999</v>
      </c>
      <c r="G3964">
        <v>5</v>
      </c>
      <c r="H3964">
        <v>11053.839</v>
      </c>
      <c r="I3964">
        <v>110956.29</v>
      </c>
      <c r="J3964">
        <v>90.159850000000006</v>
      </c>
      <c r="M3964">
        <v>2.56587E-2</v>
      </c>
      <c r="N3964" s="49">
        <v>7.1700100000000003E-2</v>
      </c>
      <c r="O3964" s="49">
        <v>3.8856960000000003E-2</v>
      </c>
      <c r="P3964" s="49">
        <v>5.8100989999999998E-2</v>
      </c>
      <c r="Q3964" s="49">
        <v>7.1700100000000003E-2</v>
      </c>
      <c r="R3964" s="49">
        <v>8.529921E-2</v>
      </c>
      <c r="S3964" s="49">
        <v>0.10454324</v>
      </c>
      <c r="T3964" s="49" t="s">
        <v>91</v>
      </c>
    </row>
    <row r="3965" spans="1:20" x14ac:dyDescent="0.25">
      <c r="A3965" s="49" t="str">
        <f t="shared" si="61"/>
        <v>41850ALL5_5SmartAC Only</v>
      </c>
      <c r="B3965" s="7">
        <v>41850</v>
      </c>
      <c r="C3965">
        <v>5</v>
      </c>
      <c r="D3965" t="s">
        <v>16</v>
      </c>
      <c r="E3965">
        <v>0.72478810999999999</v>
      </c>
      <c r="F3965">
        <v>0.72091587000000001</v>
      </c>
      <c r="G3965">
        <v>5</v>
      </c>
      <c r="H3965">
        <v>11053.839</v>
      </c>
      <c r="I3965">
        <v>110956.29</v>
      </c>
      <c r="J3965">
        <v>70.612520000000004</v>
      </c>
      <c r="M3965">
        <v>1.01309E-2</v>
      </c>
      <c r="N3965" s="49">
        <v>3.8722399999999999E-3</v>
      </c>
      <c r="O3965" s="49">
        <v>-9.0953100000000005E-3</v>
      </c>
      <c r="P3965" s="49">
        <v>-1.4971400000000001E-3</v>
      </c>
      <c r="Q3965" s="49">
        <v>3.8722399999999999E-3</v>
      </c>
      <c r="R3965" s="49">
        <v>9.2416200000000007E-3</v>
      </c>
      <c r="S3965" s="49">
        <v>1.683979E-2</v>
      </c>
      <c r="T3965" s="49" t="s">
        <v>91</v>
      </c>
    </row>
    <row r="3966" spans="1:20" x14ac:dyDescent="0.25">
      <c r="A3966" s="49" t="str">
        <f t="shared" si="61"/>
        <v>41850ALL5_9SmartAC Only</v>
      </c>
      <c r="B3966" s="7">
        <v>41850</v>
      </c>
      <c r="C3966">
        <v>9</v>
      </c>
      <c r="D3966" t="s">
        <v>16</v>
      </c>
      <c r="E3966">
        <v>0.86287415000000001</v>
      </c>
      <c r="F3966">
        <v>0.85549280999999999</v>
      </c>
      <c r="G3966">
        <v>5</v>
      </c>
      <c r="H3966">
        <v>11053.839</v>
      </c>
      <c r="I3966">
        <v>110956.29</v>
      </c>
      <c r="J3966">
        <v>73.25479</v>
      </c>
      <c r="M3966">
        <v>1.2487699999999999E-2</v>
      </c>
      <c r="N3966" s="49">
        <v>7.3813400000000001E-3</v>
      </c>
      <c r="O3966" s="49">
        <v>-8.60292E-3</v>
      </c>
      <c r="P3966" s="49">
        <v>7.6285999999999997E-4</v>
      </c>
      <c r="Q3966" s="49">
        <v>7.3813400000000001E-3</v>
      </c>
      <c r="R3966" s="49">
        <v>1.399982E-2</v>
      </c>
      <c r="S3966" s="49">
        <v>2.33656E-2</v>
      </c>
      <c r="T3966" s="49" t="s">
        <v>91</v>
      </c>
    </row>
    <row r="3967" spans="1:20" x14ac:dyDescent="0.25">
      <c r="A3967" s="49" t="str">
        <f t="shared" si="61"/>
        <v>41850ALL5_8SmartAC Only</v>
      </c>
      <c r="B3967" s="7">
        <v>41850</v>
      </c>
      <c r="C3967">
        <v>8</v>
      </c>
      <c r="D3967" t="s">
        <v>16</v>
      </c>
      <c r="E3967">
        <v>0.84329251999999999</v>
      </c>
      <c r="F3967">
        <v>0.82515585000000002</v>
      </c>
      <c r="G3967">
        <v>5</v>
      </c>
      <c r="H3967">
        <v>11053.839</v>
      </c>
      <c r="I3967">
        <v>110956.29</v>
      </c>
      <c r="J3967">
        <v>70.633480000000006</v>
      </c>
      <c r="M3967">
        <v>1.1347400000000001E-2</v>
      </c>
      <c r="N3967" s="49">
        <v>1.8136670000000001E-2</v>
      </c>
      <c r="O3967" s="49">
        <v>3.6120000000000002E-3</v>
      </c>
      <c r="P3967" s="49">
        <v>1.2122549999999999E-2</v>
      </c>
      <c r="Q3967" s="49">
        <v>1.8136670000000001E-2</v>
      </c>
      <c r="R3967" s="49">
        <v>2.4150789999999998E-2</v>
      </c>
      <c r="S3967" s="49">
        <v>3.2661339999999997E-2</v>
      </c>
      <c r="T3967" s="49" t="s">
        <v>91</v>
      </c>
    </row>
    <row r="3968" spans="1:20" x14ac:dyDescent="0.25">
      <c r="A3968" s="49" t="str">
        <f t="shared" si="61"/>
        <v>41850ALL5_22SmartAC Only</v>
      </c>
      <c r="B3968" s="7">
        <v>41850</v>
      </c>
      <c r="C3968">
        <v>22</v>
      </c>
      <c r="D3968" t="s">
        <v>16</v>
      </c>
      <c r="E3968">
        <v>2.1107084</v>
      </c>
      <c r="F3968">
        <v>2.1336126000000002</v>
      </c>
      <c r="G3968">
        <v>5</v>
      </c>
      <c r="H3968">
        <v>11053.839</v>
      </c>
      <c r="I3968">
        <v>110956.29</v>
      </c>
      <c r="J3968">
        <v>81.18777</v>
      </c>
      <c r="M3968">
        <v>2.3430200000000002E-2</v>
      </c>
      <c r="N3968" s="49">
        <v>-2.29042E-2</v>
      </c>
      <c r="O3968" s="49">
        <v>-5.2894860000000002E-2</v>
      </c>
      <c r="P3968" s="49">
        <v>-3.532221E-2</v>
      </c>
      <c r="Q3968" s="49">
        <v>-2.29042E-2</v>
      </c>
      <c r="R3968" s="49">
        <v>-1.0486189999999999E-2</v>
      </c>
      <c r="S3968" s="49">
        <v>7.0864600000000002E-3</v>
      </c>
      <c r="T3968" s="49" t="s">
        <v>91</v>
      </c>
    </row>
    <row r="3969" spans="1:20" x14ac:dyDescent="0.25">
      <c r="A3969" s="49" t="str">
        <f t="shared" si="61"/>
        <v>41850ALL5_10SmartAC Only</v>
      </c>
      <c r="B3969" s="7">
        <v>41850</v>
      </c>
      <c r="C3969">
        <v>10</v>
      </c>
      <c r="D3969" t="s">
        <v>16</v>
      </c>
      <c r="E3969">
        <v>0.91895271000000001</v>
      </c>
      <c r="F3969">
        <v>0.91332365000000004</v>
      </c>
      <c r="G3969">
        <v>5</v>
      </c>
      <c r="H3969">
        <v>11053.839</v>
      </c>
      <c r="I3969">
        <v>110956.29</v>
      </c>
      <c r="J3969">
        <v>77.13597</v>
      </c>
      <c r="M3969">
        <v>1.50455E-2</v>
      </c>
      <c r="N3969" s="49">
        <v>5.62906E-3</v>
      </c>
      <c r="O3969" s="49">
        <v>-1.3629179999999999E-2</v>
      </c>
      <c r="P3969" s="49">
        <v>-2.3450599999999999E-3</v>
      </c>
      <c r="Q3969" s="49">
        <v>5.62906E-3</v>
      </c>
      <c r="R3969" s="49">
        <v>1.3603169999999999E-2</v>
      </c>
      <c r="S3969" s="49">
        <v>2.4887300000000001E-2</v>
      </c>
      <c r="T3969" s="49" t="s">
        <v>91</v>
      </c>
    </row>
    <row r="3970" spans="1:20" x14ac:dyDescent="0.25">
      <c r="A3970" s="49" t="str">
        <f t="shared" si="61"/>
        <v>41850ALL5_4SmartAC Only</v>
      </c>
      <c r="B3970" s="7">
        <v>41850</v>
      </c>
      <c r="C3970">
        <v>4</v>
      </c>
      <c r="D3970" t="s">
        <v>16</v>
      </c>
      <c r="E3970">
        <v>0.74939794999999998</v>
      </c>
      <c r="F3970">
        <v>0.73892754000000005</v>
      </c>
      <c r="G3970">
        <v>5</v>
      </c>
      <c r="H3970">
        <v>11053.839</v>
      </c>
      <c r="I3970">
        <v>110956.29</v>
      </c>
      <c r="J3970">
        <v>72.055149999999998</v>
      </c>
      <c r="M3970">
        <v>1.0442399999999999E-2</v>
      </c>
      <c r="N3970" s="49">
        <v>1.0470409999999999E-2</v>
      </c>
      <c r="O3970" s="49">
        <v>-2.8958600000000001E-3</v>
      </c>
      <c r="P3970" s="49">
        <v>4.9359399999999998E-3</v>
      </c>
      <c r="Q3970" s="49">
        <v>1.0470409999999999E-2</v>
      </c>
      <c r="R3970" s="49">
        <v>1.6004879999999999E-2</v>
      </c>
      <c r="S3970" s="49">
        <v>2.3836679999999999E-2</v>
      </c>
      <c r="T3970" s="49" t="s">
        <v>91</v>
      </c>
    </row>
    <row r="3971" spans="1:20" x14ac:dyDescent="0.25">
      <c r="A3971" s="49" t="str">
        <f t="shared" ref="A3971:A4034" si="62">CONCATENATE(B3971,D3971,G3971,"_",C3971,T3971)</f>
        <v>41850ALL5_11SmartAC Only</v>
      </c>
      <c r="B3971" s="7">
        <v>41850</v>
      </c>
      <c r="C3971">
        <v>11</v>
      </c>
      <c r="D3971" t="s">
        <v>16</v>
      </c>
      <c r="E3971">
        <v>1.0070467000000001</v>
      </c>
      <c r="F3971">
        <v>1.0178777999999999</v>
      </c>
      <c r="G3971">
        <v>5</v>
      </c>
      <c r="H3971">
        <v>11053.839</v>
      </c>
      <c r="I3971">
        <v>110956.29</v>
      </c>
      <c r="J3971">
        <v>80.841549999999998</v>
      </c>
      <c r="M3971">
        <v>1.7996600000000001E-2</v>
      </c>
      <c r="N3971" s="49">
        <v>-1.08311E-2</v>
      </c>
      <c r="O3971" s="49">
        <v>-3.3866750000000001E-2</v>
      </c>
      <c r="P3971" s="49">
        <v>-2.03693E-2</v>
      </c>
      <c r="Q3971" s="49">
        <v>-1.08311E-2</v>
      </c>
      <c r="R3971" s="49">
        <v>-1.2929E-3</v>
      </c>
      <c r="S3971" s="49">
        <v>1.220455E-2</v>
      </c>
      <c r="T3971" s="49" t="s">
        <v>91</v>
      </c>
    </row>
    <row r="3972" spans="1:20" x14ac:dyDescent="0.25">
      <c r="A3972" s="49" t="str">
        <f t="shared" si="62"/>
        <v>41850ALL5_7SmartAC Only</v>
      </c>
      <c r="B3972" s="7">
        <v>41850</v>
      </c>
      <c r="C3972">
        <v>7</v>
      </c>
      <c r="D3972" t="s">
        <v>16</v>
      </c>
      <c r="E3972">
        <v>0.77984777999999999</v>
      </c>
      <c r="F3972">
        <v>0.78381811999999995</v>
      </c>
      <c r="G3972">
        <v>5</v>
      </c>
      <c r="H3972">
        <v>11053.839</v>
      </c>
      <c r="I3972">
        <v>110956.29</v>
      </c>
      <c r="J3972">
        <v>69.179460000000006</v>
      </c>
      <c r="M3972">
        <v>1.0436000000000001E-2</v>
      </c>
      <c r="N3972" s="49">
        <v>-3.9703400000000002E-3</v>
      </c>
      <c r="O3972" s="49">
        <v>-1.7328420000000001E-2</v>
      </c>
      <c r="P3972" s="49">
        <v>-9.50142E-3</v>
      </c>
      <c r="Q3972" s="49">
        <v>-3.9703400000000002E-3</v>
      </c>
      <c r="R3972" s="49">
        <v>1.5607399999999999E-3</v>
      </c>
      <c r="S3972" s="49">
        <v>9.3877400000000003E-3</v>
      </c>
      <c r="T3972" s="49" t="s">
        <v>91</v>
      </c>
    </row>
    <row r="3973" spans="1:20" x14ac:dyDescent="0.25">
      <c r="A3973" s="49" t="str">
        <f t="shared" si="62"/>
        <v>41850ALL5_18SmartAC Only</v>
      </c>
      <c r="B3973" s="7">
        <v>41850</v>
      </c>
      <c r="C3973">
        <v>18</v>
      </c>
      <c r="D3973" t="s">
        <v>16</v>
      </c>
      <c r="E3973">
        <v>2.7636316999999999</v>
      </c>
      <c r="F3973">
        <v>2.8209930999999999</v>
      </c>
      <c r="G3973">
        <v>5</v>
      </c>
      <c r="H3973">
        <v>11053.839</v>
      </c>
      <c r="I3973">
        <v>110956.29</v>
      </c>
      <c r="J3973">
        <v>94.435850000000002</v>
      </c>
      <c r="M3973">
        <v>2.9048399999999999E-2</v>
      </c>
      <c r="N3973" s="49">
        <v>-5.73614E-2</v>
      </c>
      <c r="O3973" s="49">
        <v>-9.4543349999999998E-2</v>
      </c>
      <c r="P3973" s="49">
        <v>-7.2757050000000004E-2</v>
      </c>
      <c r="Q3973" s="49">
        <v>-5.73614E-2</v>
      </c>
      <c r="R3973" s="49">
        <v>-4.1965750000000003E-2</v>
      </c>
      <c r="S3973" s="49">
        <v>-2.0179450000000002E-2</v>
      </c>
      <c r="T3973" s="49" t="s">
        <v>91</v>
      </c>
    </row>
    <row r="3974" spans="1:20" x14ac:dyDescent="0.25">
      <c r="A3974" s="49" t="str">
        <f t="shared" si="62"/>
        <v>41850ALL5_16SmartAC Only</v>
      </c>
      <c r="B3974" s="7">
        <v>41850</v>
      </c>
      <c r="C3974">
        <v>16</v>
      </c>
      <c r="D3974" t="s">
        <v>16</v>
      </c>
      <c r="E3974">
        <v>2.2741680999999998</v>
      </c>
      <c r="F3974">
        <v>2.3805236999999999</v>
      </c>
      <c r="G3974">
        <v>5</v>
      </c>
      <c r="H3974">
        <v>11053.839</v>
      </c>
      <c r="I3974">
        <v>110956.29</v>
      </c>
      <c r="J3974">
        <v>94.817250000000001</v>
      </c>
      <c r="M3974">
        <v>2.9054E-2</v>
      </c>
      <c r="N3974" s="49">
        <v>-0.10635559999999999</v>
      </c>
      <c r="O3974" s="49">
        <v>-0.14354471999999999</v>
      </c>
      <c r="P3974" s="49">
        <v>-0.12175422</v>
      </c>
      <c r="Q3974" s="49">
        <v>-0.10635559999999999</v>
      </c>
      <c r="R3974" s="49">
        <v>-9.0956980000000007E-2</v>
      </c>
      <c r="S3974" s="49">
        <v>-6.9166480000000002E-2</v>
      </c>
      <c r="T3974" s="49" t="s">
        <v>91</v>
      </c>
    </row>
    <row r="3975" spans="1:20" x14ac:dyDescent="0.25">
      <c r="A3975" s="49" t="str">
        <f t="shared" si="62"/>
        <v>41850ALL5_2SmartAC Only</v>
      </c>
      <c r="B3975" s="7">
        <v>41850</v>
      </c>
      <c r="C3975">
        <v>2</v>
      </c>
      <c r="D3975" t="s">
        <v>16</v>
      </c>
      <c r="E3975">
        <v>0.92174250000000002</v>
      </c>
      <c r="F3975">
        <v>0.89933158999999996</v>
      </c>
      <c r="G3975">
        <v>5</v>
      </c>
      <c r="H3975">
        <v>11053.839</v>
      </c>
      <c r="I3975">
        <v>110956.29</v>
      </c>
      <c r="J3975">
        <v>74.054230000000004</v>
      </c>
      <c r="M3975">
        <v>1.31395E-2</v>
      </c>
      <c r="N3975" s="49">
        <v>2.2410909999999999E-2</v>
      </c>
      <c r="O3975" s="49">
        <v>5.5923500000000003E-3</v>
      </c>
      <c r="P3975" s="49">
        <v>1.5446980000000001E-2</v>
      </c>
      <c r="Q3975" s="49">
        <v>2.2410909999999999E-2</v>
      </c>
      <c r="R3975" s="49">
        <v>2.9374850000000001E-2</v>
      </c>
      <c r="S3975" s="49">
        <v>3.9229470000000002E-2</v>
      </c>
      <c r="T3975" s="49" t="s">
        <v>91</v>
      </c>
    </row>
    <row r="3976" spans="1:20" x14ac:dyDescent="0.25">
      <c r="A3976" s="49" t="str">
        <f t="shared" si="62"/>
        <v>41850ALL5_24SmartAC Only</v>
      </c>
      <c r="B3976" s="7">
        <v>41850</v>
      </c>
      <c r="C3976">
        <v>24</v>
      </c>
      <c r="D3976" t="s">
        <v>16</v>
      </c>
      <c r="E3976">
        <v>1.3404008999999999</v>
      </c>
      <c r="F3976">
        <v>1.338938</v>
      </c>
      <c r="G3976">
        <v>5</v>
      </c>
      <c r="H3976">
        <v>11053.839</v>
      </c>
      <c r="I3976">
        <v>110956.29</v>
      </c>
      <c r="J3976">
        <v>75.695340000000002</v>
      </c>
      <c r="M3976">
        <v>1.7828199999999999E-2</v>
      </c>
      <c r="N3976" s="49">
        <v>1.4629000000000001E-3</v>
      </c>
      <c r="O3976" s="49">
        <v>-2.13572E-2</v>
      </c>
      <c r="P3976" s="49">
        <v>-7.9860499999999997E-3</v>
      </c>
      <c r="Q3976" s="49">
        <v>1.4629000000000001E-3</v>
      </c>
      <c r="R3976" s="49">
        <v>1.0911850000000001E-2</v>
      </c>
      <c r="S3976" s="49">
        <v>2.4282999999999999E-2</v>
      </c>
      <c r="T3976" s="49" t="s">
        <v>91</v>
      </c>
    </row>
    <row r="3977" spans="1:20" x14ac:dyDescent="0.25">
      <c r="A3977" s="49" t="str">
        <f t="shared" si="62"/>
        <v>41850ALL5_12SmartAC Only</v>
      </c>
      <c r="B3977" s="7">
        <v>41850</v>
      </c>
      <c r="C3977">
        <v>12</v>
      </c>
      <c r="D3977" t="s">
        <v>16</v>
      </c>
      <c r="E3977">
        <v>1.1720588000000001</v>
      </c>
      <c r="F3977">
        <v>1.1987634</v>
      </c>
      <c r="G3977">
        <v>5</v>
      </c>
      <c r="H3977">
        <v>11053.839</v>
      </c>
      <c r="I3977">
        <v>110956.29</v>
      </c>
      <c r="J3977">
        <v>84.378630000000001</v>
      </c>
      <c r="M3977">
        <v>2.1052000000000001E-2</v>
      </c>
      <c r="N3977" s="49">
        <v>-2.6704599999999998E-2</v>
      </c>
      <c r="O3977" s="49">
        <v>-5.3651160000000003E-2</v>
      </c>
      <c r="P3977" s="49">
        <v>-3.7862159999999999E-2</v>
      </c>
      <c r="Q3977" s="49">
        <v>-2.6704599999999998E-2</v>
      </c>
      <c r="R3977" s="49">
        <v>-1.554704E-2</v>
      </c>
      <c r="S3977" s="49">
        <v>2.4195999999999999E-4</v>
      </c>
      <c r="T3977" s="49" t="s">
        <v>91</v>
      </c>
    </row>
    <row r="3978" spans="1:20" x14ac:dyDescent="0.25">
      <c r="A3978" s="49" t="str">
        <f t="shared" si="62"/>
        <v>41850ALL5_21SmartAC Only</v>
      </c>
      <c r="B3978" s="7">
        <v>41850</v>
      </c>
      <c r="C3978">
        <v>21</v>
      </c>
      <c r="D3978" t="s">
        <v>16</v>
      </c>
      <c r="E3978">
        <v>2.3648053999999998</v>
      </c>
      <c r="F3978">
        <v>2.3757483000000001</v>
      </c>
      <c r="G3978">
        <v>5</v>
      </c>
      <c r="H3978">
        <v>11053.839</v>
      </c>
      <c r="I3978">
        <v>110956.29</v>
      </c>
      <c r="J3978">
        <v>84.784909999999996</v>
      </c>
      <c r="M3978">
        <v>2.5182599999999999E-2</v>
      </c>
      <c r="N3978" s="49">
        <v>-1.09429E-2</v>
      </c>
      <c r="O3978" s="49">
        <v>-4.3176630000000001E-2</v>
      </c>
      <c r="P3978" s="49">
        <v>-2.4289680000000001E-2</v>
      </c>
      <c r="Q3978" s="49">
        <v>-1.09429E-2</v>
      </c>
      <c r="R3978" s="49">
        <v>2.4038800000000002E-3</v>
      </c>
      <c r="S3978" s="49">
        <v>2.129083E-2</v>
      </c>
      <c r="T3978" s="49" t="s">
        <v>91</v>
      </c>
    </row>
    <row r="3979" spans="1:20" x14ac:dyDescent="0.25">
      <c r="A3979" s="49" t="str">
        <f t="shared" si="62"/>
        <v>41850ALL5_23SmartAC Only</v>
      </c>
      <c r="B3979" s="7">
        <v>41850</v>
      </c>
      <c r="C3979">
        <v>23</v>
      </c>
      <c r="D3979" t="s">
        <v>16</v>
      </c>
      <c r="E3979">
        <v>1.7274592</v>
      </c>
      <c r="F3979">
        <v>1.7352787000000001</v>
      </c>
      <c r="G3979">
        <v>5</v>
      </c>
      <c r="H3979">
        <v>11053.839</v>
      </c>
      <c r="I3979">
        <v>110956.29</v>
      </c>
      <c r="J3979">
        <v>78.278189999999995</v>
      </c>
      <c r="M3979">
        <v>2.1113199999999999E-2</v>
      </c>
      <c r="N3979" s="49">
        <v>-7.8195000000000001E-3</v>
      </c>
      <c r="O3979" s="49">
        <v>-3.4844399999999998E-2</v>
      </c>
      <c r="P3979" s="49">
        <v>-1.9009499999999999E-2</v>
      </c>
      <c r="Q3979" s="49">
        <v>-7.8195000000000001E-3</v>
      </c>
      <c r="R3979" s="49">
        <v>3.3704999999999998E-3</v>
      </c>
      <c r="S3979" s="49">
        <v>1.9205400000000001E-2</v>
      </c>
      <c r="T3979" s="49" t="s">
        <v>91</v>
      </c>
    </row>
    <row r="3980" spans="1:20" x14ac:dyDescent="0.25">
      <c r="A3980" s="49" t="str">
        <f t="shared" si="62"/>
        <v>41850ALL5_13SmartAC Only</v>
      </c>
      <c r="B3980" s="7">
        <v>41850</v>
      </c>
      <c r="C3980">
        <v>13</v>
      </c>
      <c r="D3980" t="s">
        <v>16</v>
      </c>
      <c r="E3980">
        <v>1.4111349</v>
      </c>
      <c r="F3980">
        <v>1.4288634</v>
      </c>
      <c r="G3980">
        <v>5</v>
      </c>
      <c r="H3980">
        <v>11053.839</v>
      </c>
      <c r="I3980">
        <v>110956.29</v>
      </c>
      <c r="J3980">
        <v>87.711619999999996</v>
      </c>
      <c r="M3980">
        <v>2.3846800000000001E-2</v>
      </c>
      <c r="N3980" s="49">
        <v>-1.7728500000000001E-2</v>
      </c>
      <c r="O3980" s="49">
        <v>-4.8252400000000001E-2</v>
      </c>
      <c r="P3980" s="49">
        <v>-3.03673E-2</v>
      </c>
      <c r="Q3980" s="49">
        <v>-1.7728500000000001E-2</v>
      </c>
      <c r="R3980" s="49">
        <v>-5.0897E-3</v>
      </c>
      <c r="S3980" s="49">
        <v>1.27954E-2</v>
      </c>
      <c r="T3980" s="49" t="s">
        <v>91</v>
      </c>
    </row>
    <row r="3981" spans="1:20" x14ac:dyDescent="0.25">
      <c r="A3981" s="49" t="str">
        <f t="shared" si="62"/>
        <v>41850ALL5_6SmartAC Only</v>
      </c>
      <c r="B3981" s="7">
        <v>41850</v>
      </c>
      <c r="C3981">
        <v>6</v>
      </c>
      <c r="D3981" t="s">
        <v>16</v>
      </c>
      <c r="E3981">
        <v>0.73721658000000001</v>
      </c>
      <c r="F3981">
        <v>0.73563562000000005</v>
      </c>
      <c r="G3981">
        <v>5</v>
      </c>
      <c r="H3981">
        <v>11053.839</v>
      </c>
      <c r="I3981">
        <v>110956.29</v>
      </c>
      <c r="J3981">
        <v>69.637590000000003</v>
      </c>
      <c r="M3981">
        <v>1.01558E-2</v>
      </c>
      <c r="N3981" s="49">
        <v>1.58096E-3</v>
      </c>
      <c r="O3981" s="49">
        <v>-1.141846E-2</v>
      </c>
      <c r="P3981" s="49">
        <v>-3.80161E-3</v>
      </c>
      <c r="Q3981" s="49">
        <v>1.58096E-3</v>
      </c>
      <c r="R3981" s="49">
        <v>6.9635299999999999E-3</v>
      </c>
      <c r="S3981" s="49">
        <v>1.458038E-2</v>
      </c>
      <c r="T3981" s="49" t="s">
        <v>91</v>
      </c>
    </row>
    <row r="3982" spans="1:20" x14ac:dyDescent="0.25">
      <c r="A3982" s="49" t="str">
        <f t="shared" si="62"/>
        <v>41850ALL5_3SmartAC Only</v>
      </c>
      <c r="B3982" s="7">
        <v>41850</v>
      </c>
      <c r="C3982">
        <v>3</v>
      </c>
      <c r="D3982" t="s">
        <v>16</v>
      </c>
      <c r="E3982">
        <v>0.81474575000000005</v>
      </c>
      <c r="F3982">
        <v>0.80310398999999999</v>
      </c>
      <c r="G3982">
        <v>5</v>
      </c>
      <c r="H3982">
        <v>11053.839</v>
      </c>
      <c r="I3982">
        <v>110956.29</v>
      </c>
      <c r="J3982">
        <v>72.944249999999997</v>
      </c>
      <c r="M3982">
        <v>1.1555899999999999E-2</v>
      </c>
      <c r="N3982" s="49">
        <v>1.1641759999999999E-2</v>
      </c>
      <c r="O3982" s="49">
        <v>-3.14979E-3</v>
      </c>
      <c r="P3982" s="49">
        <v>5.5171300000000003E-3</v>
      </c>
      <c r="Q3982" s="49">
        <v>1.1641759999999999E-2</v>
      </c>
      <c r="R3982" s="49">
        <v>1.776639E-2</v>
      </c>
      <c r="S3982" s="49">
        <v>2.6433310000000002E-2</v>
      </c>
      <c r="T3982" s="49" t="s">
        <v>91</v>
      </c>
    </row>
    <row r="3983" spans="1:20" x14ac:dyDescent="0.25">
      <c r="A3983" s="49" t="str">
        <f t="shared" si="62"/>
        <v>41850ALL5_15SmartAC Only</v>
      </c>
      <c r="B3983" s="7">
        <v>41850</v>
      </c>
      <c r="C3983">
        <v>15</v>
      </c>
      <c r="D3983" t="s">
        <v>16</v>
      </c>
      <c r="E3983">
        <v>1.971144</v>
      </c>
      <c r="F3983">
        <v>1.6278248</v>
      </c>
      <c r="G3983">
        <v>5</v>
      </c>
      <c r="H3983">
        <v>11053.839</v>
      </c>
      <c r="I3983">
        <v>110956.29</v>
      </c>
      <c r="J3983">
        <v>92.325800000000001</v>
      </c>
      <c r="M3983">
        <v>2.59273E-2</v>
      </c>
      <c r="N3983" s="49">
        <v>0.34331919999999999</v>
      </c>
      <c r="O3983" s="49">
        <v>0.31013225999999999</v>
      </c>
      <c r="P3983" s="49">
        <v>0.32957773000000001</v>
      </c>
      <c r="Q3983" s="49">
        <v>0.34331919999999999</v>
      </c>
      <c r="R3983" s="49">
        <v>0.35706067000000002</v>
      </c>
      <c r="S3983" s="49">
        <v>0.37650613999999999</v>
      </c>
      <c r="T3983" s="49" t="s">
        <v>91</v>
      </c>
    </row>
    <row r="3984" spans="1:20" x14ac:dyDescent="0.25">
      <c r="A3984" s="49" t="str">
        <f t="shared" si="62"/>
        <v>41850ALL5_19SmartAC Only</v>
      </c>
      <c r="B3984" s="7">
        <v>41850</v>
      </c>
      <c r="C3984">
        <v>19</v>
      </c>
      <c r="D3984" t="s">
        <v>16</v>
      </c>
      <c r="E3984">
        <v>2.7789888</v>
      </c>
      <c r="F3984">
        <v>2.8226716000000001</v>
      </c>
      <c r="G3984">
        <v>5</v>
      </c>
      <c r="H3984">
        <v>11053.839</v>
      </c>
      <c r="I3984">
        <v>110956.29</v>
      </c>
      <c r="J3984">
        <v>92.903790000000001</v>
      </c>
      <c r="M3984">
        <v>2.8135299999999999E-2</v>
      </c>
      <c r="N3984" s="49">
        <v>-4.3682800000000001E-2</v>
      </c>
      <c r="O3984" s="49">
        <v>-7.969598E-2</v>
      </c>
      <c r="P3984" s="49">
        <v>-5.8594510000000002E-2</v>
      </c>
      <c r="Q3984" s="49">
        <v>-4.3682800000000001E-2</v>
      </c>
      <c r="R3984" s="49">
        <v>-2.8771089999999999E-2</v>
      </c>
      <c r="S3984" s="49">
        <v>-7.6696200000000003E-3</v>
      </c>
      <c r="T3984" s="49" t="s">
        <v>91</v>
      </c>
    </row>
    <row r="3985" spans="1:20" x14ac:dyDescent="0.25">
      <c r="A3985" s="49" t="str">
        <f t="shared" si="62"/>
        <v>41850ALL5_20SmartAC Only</v>
      </c>
      <c r="B3985" s="7">
        <v>41850</v>
      </c>
      <c r="C3985">
        <v>20</v>
      </c>
      <c r="D3985" t="s">
        <v>16</v>
      </c>
      <c r="E3985">
        <v>2.6093500999999999</v>
      </c>
      <c r="F3985">
        <v>2.6190324999999999</v>
      </c>
      <c r="G3985">
        <v>5</v>
      </c>
      <c r="H3985">
        <v>11053.839</v>
      </c>
      <c r="I3985">
        <v>110956.29</v>
      </c>
      <c r="J3985">
        <v>89.43186</v>
      </c>
      <c r="M3985">
        <v>2.6835000000000001E-2</v>
      </c>
      <c r="N3985" s="49">
        <v>-9.6824000000000007E-3</v>
      </c>
      <c r="O3985" s="49">
        <v>-4.40312E-2</v>
      </c>
      <c r="P3985" s="49">
        <v>-2.3904950000000001E-2</v>
      </c>
      <c r="Q3985" s="49">
        <v>-9.6824000000000007E-3</v>
      </c>
      <c r="R3985" s="49">
        <v>4.5401499999999997E-3</v>
      </c>
      <c r="S3985" s="49">
        <v>2.4666400000000002E-2</v>
      </c>
      <c r="T3985" s="49" t="s">
        <v>91</v>
      </c>
    </row>
    <row r="3986" spans="1:20" x14ac:dyDescent="0.25">
      <c r="A3986" s="49" t="str">
        <f t="shared" si="62"/>
        <v>41850ALL6+7_21SmartAC Only</v>
      </c>
      <c r="B3986" s="7">
        <v>41850</v>
      </c>
      <c r="C3986">
        <v>21</v>
      </c>
      <c r="D3986" t="s">
        <v>16</v>
      </c>
      <c r="E3986">
        <v>2.3648053999999998</v>
      </c>
      <c r="F3986">
        <v>2.5593971999999998</v>
      </c>
      <c r="G3986" t="s">
        <v>69</v>
      </c>
      <c r="H3986">
        <v>22091.565999999999</v>
      </c>
      <c r="I3986">
        <v>110956.29</v>
      </c>
      <c r="J3986">
        <v>84.784909999999996</v>
      </c>
      <c r="M3986">
        <v>2.2423999999999999E-2</v>
      </c>
      <c r="N3986" s="49">
        <v>-0.19459180000000001</v>
      </c>
      <c r="O3986" s="49">
        <v>-0.22329452</v>
      </c>
      <c r="P3986" s="49">
        <v>-0.20647652</v>
      </c>
      <c r="Q3986" s="49">
        <v>-0.19459180000000001</v>
      </c>
      <c r="R3986" s="49">
        <v>-0.18270707999999999</v>
      </c>
      <c r="S3986" s="49">
        <v>-0.16588907999999999</v>
      </c>
      <c r="T3986" s="49" t="s">
        <v>91</v>
      </c>
    </row>
    <row r="3987" spans="1:20" x14ac:dyDescent="0.25">
      <c r="A3987" s="49" t="str">
        <f t="shared" si="62"/>
        <v>41850ALL6+7_1SmartAC Only</v>
      </c>
      <c r="B3987" s="7">
        <v>41850</v>
      </c>
      <c r="C3987">
        <v>1</v>
      </c>
      <c r="D3987" t="s">
        <v>16</v>
      </c>
      <c r="E3987">
        <v>1.0740578999999999</v>
      </c>
      <c r="F3987">
        <v>1.0574835</v>
      </c>
      <c r="G3987" t="s">
        <v>69</v>
      </c>
      <c r="H3987">
        <v>22091.565999999999</v>
      </c>
      <c r="I3987">
        <v>110956.29</v>
      </c>
      <c r="J3987">
        <v>75.936719999999994</v>
      </c>
      <c r="M3987">
        <v>1.34167E-2</v>
      </c>
      <c r="N3987" s="49">
        <v>1.65744E-2</v>
      </c>
      <c r="O3987" s="49">
        <v>-5.9898000000000004E-4</v>
      </c>
      <c r="P3987" s="49">
        <v>9.4635499999999994E-3</v>
      </c>
      <c r="Q3987" s="49">
        <v>1.65744E-2</v>
      </c>
      <c r="R3987" s="49">
        <v>2.3685250000000001E-2</v>
      </c>
      <c r="S3987" s="49">
        <v>3.3747779999999998E-2</v>
      </c>
      <c r="T3987" s="49" t="s">
        <v>91</v>
      </c>
    </row>
    <row r="3988" spans="1:20" x14ac:dyDescent="0.25">
      <c r="A3988" s="49" t="str">
        <f t="shared" si="62"/>
        <v>41850ALL6+7_6SmartAC Only</v>
      </c>
      <c r="B3988" s="7">
        <v>41850</v>
      </c>
      <c r="C3988">
        <v>6</v>
      </c>
      <c r="D3988" t="s">
        <v>16</v>
      </c>
      <c r="E3988">
        <v>0.73721658000000001</v>
      </c>
      <c r="F3988">
        <v>0.73465232999999996</v>
      </c>
      <c r="G3988" t="s">
        <v>69</v>
      </c>
      <c r="H3988">
        <v>22091.565999999999</v>
      </c>
      <c r="I3988">
        <v>110956.29</v>
      </c>
      <c r="J3988">
        <v>69.637590000000003</v>
      </c>
      <c r="M3988">
        <v>8.9073999999999993E-3</v>
      </c>
      <c r="N3988" s="49">
        <v>2.5642500000000001E-3</v>
      </c>
      <c r="O3988" s="49">
        <v>-8.8372199999999998E-3</v>
      </c>
      <c r="P3988" s="49">
        <v>-2.1566699999999999E-3</v>
      </c>
      <c r="Q3988" s="49">
        <v>2.5642500000000001E-3</v>
      </c>
      <c r="R3988" s="49">
        <v>7.2851699999999997E-3</v>
      </c>
      <c r="S3988" s="49">
        <v>1.3965719999999999E-2</v>
      </c>
      <c r="T3988" s="49" t="s">
        <v>91</v>
      </c>
    </row>
    <row r="3989" spans="1:20" x14ac:dyDescent="0.25">
      <c r="A3989" s="49" t="str">
        <f t="shared" si="62"/>
        <v>41850ALL6+7_3SmartAC Only</v>
      </c>
      <c r="B3989" s="7">
        <v>41850</v>
      </c>
      <c r="C3989">
        <v>3</v>
      </c>
      <c r="D3989" t="s">
        <v>16</v>
      </c>
      <c r="E3989">
        <v>0.81474575000000005</v>
      </c>
      <c r="F3989">
        <v>0.80880821000000003</v>
      </c>
      <c r="G3989" t="s">
        <v>69</v>
      </c>
      <c r="H3989">
        <v>22091.565999999999</v>
      </c>
      <c r="I3989">
        <v>110956.29</v>
      </c>
      <c r="J3989">
        <v>72.944249999999997</v>
      </c>
      <c r="M3989">
        <v>1.04444E-2</v>
      </c>
      <c r="N3989" s="49">
        <v>5.9375399999999998E-3</v>
      </c>
      <c r="O3989" s="49">
        <v>-7.4312900000000001E-3</v>
      </c>
      <c r="P3989" s="49">
        <v>4.0201000000000001E-4</v>
      </c>
      <c r="Q3989" s="49">
        <v>5.9375399999999998E-3</v>
      </c>
      <c r="R3989" s="49">
        <v>1.147307E-2</v>
      </c>
      <c r="S3989" s="49">
        <v>1.930637E-2</v>
      </c>
      <c r="T3989" s="49" t="s">
        <v>91</v>
      </c>
    </row>
    <row r="3990" spans="1:20" x14ac:dyDescent="0.25">
      <c r="A3990" s="49" t="str">
        <f t="shared" si="62"/>
        <v>41850ALL6+7_18SmartAC Only</v>
      </c>
      <c r="B3990" s="7">
        <v>41850</v>
      </c>
      <c r="C3990">
        <v>18</v>
      </c>
      <c r="D3990" t="s">
        <v>16</v>
      </c>
      <c r="E3990">
        <v>2.7636316999999999</v>
      </c>
      <c r="F3990">
        <v>2.1676842999999999</v>
      </c>
      <c r="G3990" t="s">
        <v>69</v>
      </c>
      <c r="H3990">
        <v>22091.565999999999</v>
      </c>
      <c r="I3990">
        <v>110956.29</v>
      </c>
      <c r="J3990">
        <v>94.435850000000002</v>
      </c>
      <c r="M3990">
        <v>2.34919E-2</v>
      </c>
      <c r="N3990" s="49">
        <v>0.59594740000000002</v>
      </c>
      <c r="O3990" s="49">
        <v>0.56587776999999995</v>
      </c>
      <c r="P3990" s="49">
        <v>0.58349669000000004</v>
      </c>
      <c r="Q3990" s="49">
        <v>0.59594740000000002</v>
      </c>
      <c r="R3990" s="49">
        <v>0.60839810999999999</v>
      </c>
      <c r="S3990" s="49">
        <v>0.62601702999999997</v>
      </c>
      <c r="T3990" s="49" t="s">
        <v>91</v>
      </c>
    </row>
    <row r="3991" spans="1:20" x14ac:dyDescent="0.25">
      <c r="A3991" s="49" t="str">
        <f t="shared" si="62"/>
        <v>41850ALL6+7_22SmartAC Only</v>
      </c>
      <c r="B3991" s="7">
        <v>41850</v>
      </c>
      <c r="C3991">
        <v>22</v>
      </c>
      <c r="D3991" t="s">
        <v>16</v>
      </c>
      <c r="E3991">
        <v>2.1107084</v>
      </c>
      <c r="F3991">
        <v>2.2221063999999999</v>
      </c>
      <c r="G3991" t="s">
        <v>69</v>
      </c>
      <c r="H3991">
        <v>22091.565999999999</v>
      </c>
      <c r="I3991">
        <v>110956.29</v>
      </c>
      <c r="J3991">
        <v>81.18777</v>
      </c>
      <c r="M3991">
        <v>2.0642799999999999E-2</v>
      </c>
      <c r="N3991" s="49">
        <v>-0.111398</v>
      </c>
      <c r="O3991" s="49">
        <v>-0.13782078</v>
      </c>
      <c r="P3991" s="49">
        <v>-0.12233868000000001</v>
      </c>
      <c r="Q3991" s="49">
        <v>-0.111398</v>
      </c>
      <c r="R3991" s="49">
        <v>-0.10045732</v>
      </c>
      <c r="S3991" s="49">
        <v>-8.4975220000000004E-2</v>
      </c>
      <c r="T3991" s="49" t="s">
        <v>91</v>
      </c>
    </row>
    <row r="3992" spans="1:20" x14ac:dyDescent="0.25">
      <c r="A3992" s="49" t="str">
        <f t="shared" si="62"/>
        <v>41850ALL6+7_16SmartAC Only</v>
      </c>
      <c r="B3992" s="7">
        <v>41850</v>
      </c>
      <c r="C3992">
        <v>16</v>
      </c>
      <c r="D3992" t="s">
        <v>16</v>
      </c>
      <c r="E3992">
        <v>2.2741680999999998</v>
      </c>
      <c r="F3992">
        <v>1.8252242999999999</v>
      </c>
      <c r="G3992" t="s">
        <v>69</v>
      </c>
      <c r="H3992">
        <v>22091.565999999999</v>
      </c>
      <c r="I3992">
        <v>110956.29</v>
      </c>
      <c r="J3992">
        <v>94.817250000000001</v>
      </c>
      <c r="M3992">
        <v>2.39125E-2</v>
      </c>
      <c r="N3992" s="49">
        <v>0.4489438</v>
      </c>
      <c r="O3992" s="49">
        <v>0.41833579999999998</v>
      </c>
      <c r="P3992" s="49">
        <v>0.43627017000000001</v>
      </c>
      <c r="Q3992" s="49">
        <v>0.4489438</v>
      </c>
      <c r="R3992" s="49">
        <v>0.46161742</v>
      </c>
      <c r="S3992" s="49">
        <v>0.47955179999999997</v>
      </c>
      <c r="T3992" s="49" t="s">
        <v>91</v>
      </c>
    </row>
    <row r="3993" spans="1:20" x14ac:dyDescent="0.25">
      <c r="A3993" s="49" t="str">
        <f t="shared" si="62"/>
        <v>41850ALL6+7_10SmartAC Only</v>
      </c>
      <c r="B3993" s="7">
        <v>41850</v>
      </c>
      <c r="C3993">
        <v>10</v>
      </c>
      <c r="D3993" t="s">
        <v>16</v>
      </c>
      <c r="E3993">
        <v>0.91895271000000001</v>
      </c>
      <c r="F3993">
        <v>0.90896484</v>
      </c>
      <c r="G3993" t="s">
        <v>69</v>
      </c>
      <c r="H3993">
        <v>22091.565999999999</v>
      </c>
      <c r="I3993">
        <v>110956.29</v>
      </c>
      <c r="J3993">
        <v>77.13597</v>
      </c>
      <c r="M3993">
        <v>1.30803E-2</v>
      </c>
      <c r="N3993" s="49">
        <v>9.9878699999999994E-3</v>
      </c>
      <c r="O3993" s="49">
        <v>-6.7549100000000003E-3</v>
      </c>
      <c r="P3993" s="49">
        <v>3.0553099999999999E-3</v>
      </c>
      <c r="Q3993" s="49">
        <v>9.9878699999999994E-3</v>
      </c>
      <c r="R3993" s="49">
        <v>1.692043E-2</v>
      </c>
      <c r="S3993" s="49">
        <v>2.6730650000000002E-2</v>
      </c>
      <c r="T3993" s="49" t="s">
        <v>91</v>
      </c>
    </row>
    <row r="3994" spans="1:20" x14ac:dyDescent="0.25">
      <c r="A3994" s="49" t="str">
        <f t="shared" si="62"/>
        <v>41850ALL6+7_15SmartAC Only</v>
      </c>
      <c r="B3994" s="7">
        <v>41850</v>
      </c>
      <c r="C3994">
        <v>15</v>
      </c>
      <c r="D3994" t="s">
        <v>16</v>
      </c>
      <c r="E3994">
        <v>1.971144</v>
      </c>
      <c r="F3994">
        <v>1.8222815000000001</v>
      </c>
      <c r="G3994" t="s">
        <v>69</v>
      </c>
      <c r="H3994">
        <v>22091.565999999999</v>
      </c>
      <c r="I3994">
        <v>110956.29</v>
      </c>
      <c r="J3994">
        <v>92.325800000000001</v>
      </c>
      <c r="M3994">
        <v>2.3892500000000001E-2</v>
      </c>
      <c r="N3994" s="49">
        <v>0.14886250000000001</v>
      </c>
      <c r="O3994" s="49">
        <v>0.1182801</v>
      </c>
      <c r="P3994" s="49">
        <v>0.13619946999999999</v>
      </c>
      <c r="Q3994" s="49">
        <v>0.14886250000000001</v>
      </c>
      <c r="R3994" s="49">
        <v>0.16152552000000001</v>
      </c>
      <c r="S3994" s="49">
        <v>0.17944489999999999</v>
      </c>
      <c r="T3994" s="49" t="s">
        <v>91</v>
      </c>
    </row>
    <row r="3995" spans="1:20" x14ac:dyDescent="0.25">
      <c r="A3995" s="49" t="str">
        <f t="shared" si="62"/>
        <v>41850ALL6+7_23SmartAC Only</v>
      </c>
      <c r="B3995" s="7">
        <v>41850</v>
      </c>
      <c r="C3995">
        <v>23</v>
      </c>
      <c r="D3995" t="s">
        <v>16</v>
      </c>
      <c r="E3995">
        <v>1.7274592</v>
      </c>
      <c r="F3995">
        <v>1.7647945</v>
      </c>
      <c r="G3995" t="s">
        <v>69</v>
      </c>
      <c r="H3995">
        <v>22091.565999999999</v>
      </c>
      <c r="I3995">
        <v>110956.29</v>
      </c>
      <c r="J3995">
        <v>78.278189999999995</v>
      </c>
      <c r="M3995">
        <v>1.8578600000000001E-2</v>
      </c>
      <c r="N3995" s="49">
        <v>-3.7335300000000002E-2</v>
      </c>
      <c r="O3995" s="49">
        <v>-6.1115910000000002E-2</v>
      </c>
      <c r="P3995" s="49">
        <v>-4.7181960000000002E-2</v>
      </c>
      <c r="Q3995" s="49">
        <v>-3.7335300000000002E-2</v>
      </c>
      <c r="R3995" s="49">
        <v>-2.7488640000000002E-2</v>
      </c>
      <c r="S3995" s="49">
        <v>-1.3554689999999999E-2</v>
      </c>
      <c r="T3995" s="49" t="s">
        <v>91</v>
      </c>
    </row>
    <row r="3996" spans="1:20" x14ac:dyDescent="0.25">
      <c r="A3996" s="49" t="str">
        <f t="shared" si="62"/>
        <v>41850ALL6+7_7SmartAC Only</v>
      </c>
      <c r="B3996" s="7">
        <v>41850</v>
      </c>
      <c r="C3996">
        <v>7</v>
      </c>
      <c r="D3996" t="s">
        <v>16</v>
      </c>
      <c r="E3996">
        <v>0.77984777999999999</v>
      </c>
      <c r="F3996">
        <v>0.78530900999999997</v>
      </c>
      <c r="G3996" t="s">
        <v>69</v>
      </c>
      <c r="H3996">
        <v>22091.565999999999</v>
      </c>
      <c r="I3996">
        <v>110956.29</v>
      </c>
      <c r="J3996">
        <v>69.179460000000006</v>
      </c>
      <c r="M3996">
        <v>9.3290999999999999E-3</v>
      </c>
      <c r="N3996" s="49">
        <v>-5.4612300000000001E-3</v>
      </c>
      <c r="O3996" s="49">
        <v>-1.7402480000000001E-2</v>
      </c>
      <c r="P3996" s="49">
        <v>-1.0405650000000001E-2</v>
      </c>
      <c r="Q3996" s="49">
        <v>-5.4612300000000001E-3</v>
      </c>
      <c r="R3996" s="49">
        <v>-5.1681000000000003E-4</v>
      </c>
      <c r="S3996" s="49">
        <v>6.4800200000000004E-3</v>
      </c>
      <c r="T3996" s="49" t="s">
        <v>91</v>
      </c>
    </row>
    <row r="3997" spans="1:20" x14ac:dyDescent="0.25">
      <c r="A3997" s="49" t="str">
        <f t="shared" si="62"/>
        <v>41850ALL6+7_2SmartAC Only</v>
      </c>
      <c r="B3997" s="7">
        <v>41850</v>
      </c>
      <c r="C3997">
        <v>2</v>
      </c>
      <c r="D3997" t="s">
        <v>16</v>
      </c>
      <c r="E3997">
        <v>0.92174250000000002</v>
      </c>
      <c r="F3997">
        <v>0.90667737000000004</v>
      </c>
      <c r="G3997" t="s">
        <v>69</v>
      </c>
      <c r="H3997">
        <v>22091.565999999999</v>
      </c>
      <c r="I3997">
        <v>110956.29</v>
      </c>
      <c r="J3997">
        <v>74.054230000000004</v>
      </c>
      <c r="M3997">
        <v>1.17851E-2</v>
      </c>
      <c r="N3997" s="49">
        <v>1.5065129999999999E-2</v>
      </c>
      <c r="O3997" s="49">
        <v>-1.98E-5</v>
      </c>
      <c r="P3997" s="49">
        <v>8.8190300000000003E-3</v>
      </c>
      <c r="Q3997" s="49">
        <v>1.5065129999999999E-2</v>
      </c>
      <c r="R3997" s="49">
        <v>2.131123E-2</v>
      </c>
      <c r="S3997" s="49">
        <v>3.0150059999999999E-2</v>
      </c>
      <c r="T3997" s="49" t="s">
        <v>91</v>
      </c>
    </row>
    <row r="3998" spans="1:20" x14ac:dyDescent="0.25">
      <c r="A3998" s="49" t="str">
        <f t="shared" si="62"/>
        <v>41850ALL6+7_17SmartAC Only</v>
      </c>
      <c r="B3998" s="7">
        <v>41850</v>
      </c>
      <c r="C3998">
        <v>17</v>
      </c>
      <c r="D3998" t="s">
        <v>16</v>
      </c>
      <c r="E3998">
        <v>2.5612778</v>
      </c>
      <c r="F3998">
        <v>2.0075683</v>
      </c>
      <c r="G3998" t="s">
        <v>69</v>
      </c>
      <c r="H3998">
        <v>22091.565999999999</v>
      </c>
      <c r="I3998">
        <v>110956.29</v>
      </c>
      <c r="J3998">
        <v>95.366290000000006</v>
      </c>
      <c r="M3998">
        <v>2.38547E-2</v>
      </c>
      <c r="N3998" s="49">
        <v>0.55370949999999997</v>
      </c>
      <c r="O3998" s="49">
        <v>0.52317548000000003</v>
      </c>
      <c r="P3998" s="49">
        <v>0.54106650999999995</v>
      </c>
      <c r="Q3998" s="49">
        <v>0.55370949999999997</v>
      </c>
      <c r="R3998" s="49">
        <v>0.56635248999999999</v>
      </c>
      <c r="S3998" s="49">
        <v>0.58424352000000002</v>
      </c>
      <c r="T3998" s="49" t="s">
        <v>91</v>
      </c>
    </row>
    <row r="3999" spans="1:20" x14ac:dyDescent="0.25">
      <c r="A3999" s="49" t="str">
        <f t="shared" si="62"/>
        <v>41850ALL6+7_12SmartAC Only</v>
      </c>
      <c r="B3999" s="7">
        <v>41850</v>
      </c>
      <c r="C3999">
        <v>12</v>
      </c>
      <c r="D3999" t="s">
        <v>16</v>
      </c>
      <c r="E3999">
        <v>1.1720588000000001</v>
      </c>
      <c r="F3999">
        <v>1.1670997000000001</v>
      </c>
      <c r="G3999" t="s">
        <v>69</v>
      </c>
      <c r="H3999">
        <v>22091.565999999999</v>
      </c>
      <c r="I3999">
        <v>110956.29</v>
      </c>
      <c r="J3999">
        <v>84.378630000000001</v>
      </c>
      <c r="M3999">
        <v>1.8216199999999998E-2</v>
      </c>
      <c r="N3999" s="49">
        <v>4.9591000000000001E-3</v>
      </c>
      <c r="O3999" s="49">
        <v>-1.8357640000000001E-2</v>
      </c>
      <c r="P3999" s="49">
        <v>-4.6954900000000001E-3</v>
      </c>
      <c r="Q3999" s="49">
        <v>4.9591000000000001E-3</v>
      </c>
      <c r="R3999" s="49">
        <v>1.461369E-2</v>
      </c>
      <c r="S3999" s="49">
        <v>2.827584E-2</v>
      </c>
      <c r="T3999" s="49" t="s">
        <v>91</v>
      </c>
    </row>
    <row r="4000" spans="1:20" x14ac:dyDescent="0.25">
      <c r="A4000" s="49" t="str">
        <f t="shared" si="62"/>
        <v>41850ALL6+7_19SmartAC Only</v>
      </c>
      <c r="B4000" s="7">
        <v>41850</v>
      </c>
      <c r="C4000">
        <v>19</v>
      </c>
      <c r="D4000" t="s">
        <v>16</v>
      </c>
      <c r="E4000">
        <v>2.7789888</v>
      </c>
      <c r="F4000">
        <v>2.9664223000000001</v>
      </c>
      <c r="G4000" t="s">
        <v>69</v>
      </c>
      <c r="H4000">
        <v>22091.565999999999</v>
      </c>
      <c r="I4000">
        <v>110956.29</v>
      </c>
      <c r="J4000">
        <v>92.903790000000001</v>
      </c>
      <c r="M4000">
        <v>2.4677299999999999E-2</v>
      </c>
      <c r="N4000" s="49">
        <v>-0.1874335</v>
      </c>
      <c r="O4000" s="49">
        <v>-0.21902044000000001</v>
      </c>
      <c r="P4000" s="49">
        <v>-0.20051247</v>
      </c>
      <c r="Q4000" s="49">
        <v>-0.1874335</v>
      </c>
      <c r="R4000" s="49">
        <v>-0.17435453000000001</v>
      </c>
      <c r="S4000" s="49">
        <v>-0.15584656</v>
      </c>
      <c r="T4000" s="49" t="s">
        <v>91</v>
      </c>
    </row>
    <row r="4001" spans="1:20" x14ac:dyDescent="0.25">
      <c r="A4001" s="49" t="str">
        <f t="shared" si="62"/>
        <v>41850ALL6+7_9SmartAC Only</v>
      </c>
      <c r="B4001" s="7">
        <v>41850</v>
      </c>
      <c r="C4001">
        <v>9</v>
      </c>
      <c r="D4001" t="s">
        <v>16</v>
      </c>
      <c r="E4001">
        <v>0.86287415000000001</v>
      </c>
      <c r="F4001">
        <v>0.85967437000000002</v>
      </c>
      <c r="G4001" t="s">
        <v>69</v>
      </c>
      <c r="H4001">
        <v>22091.565999999999</v>
      </c>
      <c r="I4001">
        <v>110956.29</v>
      </c>
      <c r="J4001">
        <v>73.25479</v>
      </c>
      <c r="M4001">
        <v>1.09658E-2</v>
      </c>
      <c r="N4001" s="49">
        <v>3.1997800000000002E-3</v>
      </c>
      <c r="O4001" s="49">
        <v>-1.0836439999999999E-2</v>
      </c>
      <c r="P4001" s="49">
        <v>-2.6120900000000001E-3</v>
      </c>
      <c r="Q4001" s="49">
        <v>3.1997800000000002E-3</v>
      </c>
      <c r="R4001" s="49">
        <v>9.0116499999999995E-3</v>
      </c>
      <c r="S4001" s="49">
        <v>1.7236000000000001E-2</v>
      </c>
      <c r="T4001" s="49" t="s">
        <v>91</v>
      </c>
    </row>
    <row r="4002" spans="1:20" x14ac:dyDescent="0.25">
      <c r="A4002" s="49" t="str">
        <f t="shared" si="62"/>
        <v>41850ALL6+7_13SmartAC Only</v>
      </c>
      <c r="B4002" s="7">
        <v>41850</v>
      </c>
      <c r="C4002">
        <v>13</v>
      </c>
      <c r="D4002" t="s">
        <v>16</v>
      </c>
      <c r="E4002">
        <v>1.4111349</v>
      </c>
      <c r="F4002">
        <v>1.3931054</v>
      </c>
      <c r="G4002" t="s">
        <v>69</v>
      </c>
      <c r="H4002">
        <v>22091.565999999999</v>
      </c>
      <c r="I4002">
        <v>110956.29</v>
      </c>
      <c r="J4002">
        <v>87.711619999999996</v>
      </c>
      <c r="M4002">
        <v>2.0637699999999998E-2</v>
      </c>
      <c r="N4002" s="49">
        <v>1.80295E-2</v>
      </c>
      <c r="O4002" s="49">
        <v>-8.38676E-3</v>
      </c>
      <c r="P4002" s="49">
        <v>7.0915199999999996E-3</v>
      </c>
      <c r="Q4002" s="49">
        <v>1.80295E-2</v>
      </c>
      <c r="R4002" s="49">
        <v>2.896748E-2</v>
      </c>
      <c r="S4002" s="49">
        <v>4.4445760000000001E-2</v>
      </c>
      <c r="T4002" s="49" t="s">
        <v>91</v>
      </c>
    </row>
    <row r="4003" spans="1:20" x14ac:dyDescent="0.25">
      <c r="A4003" s="49" t="str">
        <f t="shared" si="62"/>
        <v>41850ALL6+7_4SmartAC Only</v>
      </c>
      <c r="B4003" s="7">
        <v>41850</v>
      </c>
      <c r="C4003">
        <v>4</v>
      </c>
      <c r="D4003" t="s">
        <v>16</v>
      </c>
      <c r="E4003">
        <v>0.74939794999999998</v>
      </c>
      <c r="F4003">
        <v>0.74640238999999997</v>
      </c>
      <c r="G4003" t="s">
        <v>69</v>
      </c>
      <c r="H4003">
        <v>22091.565999999999</v>
      </c>
      <c r="I4003">
        <v>110956.29</v>
      </c>
      <c r="J4003">
        <v>72.055149999999998</v>
      </c>
      <c r="M4003">
        <v>9.4380999999999996E-3</v>
      </c>
      <c r="N4003" s="49">
        <v>2.99556E-3</v>
      </c>
      <c r="O4003" s="49">
        <v>-9.0852099999999998E-3</v>
      </c>
      <c r="P4003" s="49">
        <v>-2.0066300000000001E-3</v>
      </c>
      <c r="Q4003" s="49">
        <v>2.99556E-3</v>
      </c>
      <c r="R4003" s="49">
        <v>7.9977499999999997E-3</v>
      </c>
      <c r="S4003" s="49">
        <v>1.5076330000000001E-2</v>
      </c>
      <c r="T4003" s="49" t="s">
        <v>91</v>
      </c>
    </row>
    <row r="4004" spans="1:20" x14ac:dyDescent="0.25">
      <c r="A4004" s="49" t="str">
        <f t="shared" si="62"/>
        <v>41850ALL6+7_5SmartAC Only</v>
      </c>
      <c r="B4004" s="7">
        <v>41850</v>
      </c>
      <c r="C4004">
        <v>5</v>
      </c>
      <c r="D4004" t="s">
        <v>16</v>
      </c>
      <c r="E4004">
        <v>0.72478810999999999</v>
      </c>
      <c r="F4004">
        <v>0.72000463000000003</v>
      </c>
      <c r="G4004" t="s">
        <v>69</v>
      </c>
      <c r="H4004">
        <v>22091.565999999999</v>
      </c>
      <c r="I4004">
        <v>110956.29</v>
      </c>
      <c r="J4004">
        <v>70.612520000000004</v>
      </c>
      <c r="M4004">
        <v>8.9761000000000007E-3</v>
      </c>
      <c r="N4004" s="49">
        <v>4.7834799999999997E-3</v>
      </c>
      <c r="O4004" s="49">
        <v>-6.7059299999999997E-3</v>
      </c>
      <c r="P4004" s="49">
        <v>2.6149999999999999E-5</v>
      </c>
      <c r="Q4004" s="49">
        <v>4.7834799999999997E-3</v>
      </c>
      <c r="R4004" s="49">
        <v>9.5408100000000003E-3</v>
      </c>
      <c r="S4004" s="49">
        <v>1.6272890000000002E-2</v>
      </c>
      <c r="T4004" s="49" t="s">
        <v>91</v>
      </c>
    </row>
    <row r="4005" spans="1:20" x14ac:dyDescent="0.25">
      <c r="A4005" s="49" t="str">
        <f t="shared" si="62"/>
        <v>41850ALL6+7_20SmartAC Only</v>
      </c>
      <c r="B4005" s="7">
        <v>41850</v>
      </c>
      <c r="C4005">
        <v>20</v>
      </c>
      <c r="D4005" t="s">
        <v>16</v>
      </c>
      <c r="E4005">
        <v>2.6093500999999999</v>
      </c>
      <c r="F4005">
        <v>2.9007366000000001</v>
      </c>
      <c r="G4005" t="s">
        <v>69</v>
      </c>
      <c r="H4005">
        <v>22091.565999999999</v>
      </c>
      <c r="I4005">
        <v>110956.29</v>
      </c>
      <c r="J4005">
        <v>89.43186</v>
      </c>
      <c r="M4005">
        <v>2.39428E-2</v>
      </c>
      <c r="N4005" s="49">
        <v>-0.29138649999999999</v>
      </c>
      <c r="O4005" s="49">
        <v>-0.32203327999999998</v>
      </c>
      <c r="P4005" s="49">
        <v>-0.30407617999999997</v>
      </c>
      <c r="Q4005" s="49">
        <v>-0.29138649999999999</v>
      </c>
      <c r="R4005" s="49">
        <v>-0.27869682000000001</v>
      </c>
      <c r="S4005" s="49">
        <v>-0.26073972000000001</v>
      </c>
      <c r="T4005" s="49" t="s">
        <v>91</v>
      </c>
    </row>
    <row r="4006" spans="1:20" x14ac:dyDescent="0.25">
      <c r="A4006" s="49" t="str">
        <f t="shared" si="62"/>
        <v>41850ALL6+7_24SmartAC Only</v>
      </c>
      <c r="B4006" s="7">
        <v>41850</v>
      </c>
      <c r="C4006">
        <v>24</v>
      </c>
      <c r="D4006" t="s">
        <v>16</v>
      </c>
      <c r="E4006">
        <v>1.3404008999999999</v>
      </c>
      <c r="F4006">
        <v>1.381389</v>
      </c>
      <c r="G4006" t="s">
        <v>69</v>
      </c>
      <c r="H4006">
        <v>22091.565999999999</v>
      </c>
      <c r="I4006">
        <v>110956.29</v>
      </c>
      <c r="J4006">
        <v>75.695340000000002</v>
      </c>
      <c r="M4006">
        <v>1.59036E-2</v>
      </c>
      <c r="N4006" s="49">
        <v>-4.09881E-2</v>
      </c>
      <c r="O4006" s="49">
        <v>-6.1344709999999997E-2</v>
      </c>
      <c r="P4006" s="49">
        <v>-4.9417009999999997E-2</v>
      </c>
      <c r="Q4006" s="49">
        <v>-4.09881E-2</v>
      </c>
      <c r="R4006" s="49">
        <v>-3.2559190000000002E-2</v>
      </c>
      <c r="S4006" s="49">
        <v>-2.0631489999999999E-2</v>
      </c>
      <c r="T4006" s="49" t="s">
        <v>91</v>
      </c>
    </row>
    <row r="4007" spans="1:20" x14ac:dyDescent="0.25">
      <c r="A4007" s="49" t="str">
        <f t="shared" si="62"/>
        <v>41850ALL6+7_8SmartAC Only</v>
      </c>
      <c r="B4007" s="7">
        <v>41850</v>
      </c>
      <c r="C4007">
        <v>8</v>
      </c>
      <c r="D4007" t="s">
        <v>16</v>
      </c>
      <c r="E4007">
        <v>0.84329251999999999</v>
      </c>
      <c r="F4007">
        <v>0.84415598999999997</v>
      </c>
      <c r="G4007" t="s">
        <v>69</v>
      </c>
      <c r="H4007">
        <v>22091.565999999999</v>
      </c>
      <c r="I4007">
        <v>110956.29</v>
      </c>
      <c r="J4007">
        <v>70.633480000000006</v>
      </c>
      <c r="M4007">
        <v>1.02723E-2</v>
      </c>
      <c r="N4007" s="49">
        <v>-8.6346999999999997E-4</v>
      </c>
      <c r="O4007" s="49">
        <v>-1.401201E-2</v>
      </c>
      <c r="P4007" s="49">
        <v>-6.3077899999999998E-3</v>
      </c>
      <c r="Q4007" s="49">
        <v>-8.6346999999999997E-4</v>
      </c>
      <c r="R4007" s="49">
        <v>4.58085E-3</v>
      </c>
      <c r="S4007" s="49">
        <v>1.228507E-2</v>
      </c>
      <c r="T4007" s="49" t="s">
        <v>91</v>
      </c>
    </row>
    <row r="4008" spans="1:20" x14ac:dyDescent="0.25">
      <c r="A4008" s="49" t="str">
        <f t="shared" si="62"/>
        <v>41850ALL6+7_11SmartAC Only</v>
      </c>
      <c r="B4008" s="7">
        <v>41850</v>
      </c>
      <c r="C4008">
        <v>11</v>
      </c>
      <c r="D4008" t="s">
        <v>16</v>
      </c>
      <c r="E4008">
        <v>1.0070467000000001</v>
      </c>
      <c r="F4008">
        <v>1.0022314999999999</v>
      </c>
      <c r="G4008" t="s">
        <v>69</v>
      </c>
      <c r="H4008">
        <v>22091.565999999999</v>
      </c>
      <c r="I4008">
        <v>110956.29</v>
      </c>
      <c r="J4008">
        <v>80.841549999999998</v>
      </c>
      <c r="M4008">
        <v>1.5644000000000002E-2</v>
      </c>
      <c r="N4008" s="49">
        <v>4.8152000000000004E-3</v>
      </c>
      <c r="O4008" s="49">
        <v>-1.520912E-2</v>
      </c>
      <c r="P4008" s="49">
        <v>-3.4761200000000001E-3</v>
      </c>
      <c r="Q4008" s="49">
        <v>4.8152000000000004E-3</v>
      </c>
      <c r="R4008" s="49">
        <v>1.310652E-2</v>
      </c>
      <c r="S4008" s="49">
        <v>2.483952E-2</v>
      </c>
      <c r="T4008" s="49" t="s">
        <v>91</v>
      </c>
    </row>
    <row r="4009" spans="1:20" x14ac:dyDescent="0.25">
      <c r="A4009" s="49" t="str">
        <f t="shared" si="62"/>
        <v>41850ALL6+7_14SmartAC Only</v>
      </c>
      <c r="B4009" s="7">
        <v>41850</v>
      </c>
      <c r="C4009">
        <v>14</v>
      </c>
      <c r="D4009" t="s">
        <v>16</v>
      </c>
      <c r="E4009">
        <v>1.6786232000000001</v>
      </c>
      <c r="F4009">
        <v>1.6638363</v>
      </c>
      <c r="G4009" t="s">
        <v>69</v>
      </c>
      <c r="H4009">
        <v>22091.565999999999</v>
      </c>
      <c r="I4009">
        <v>110956.29</v>
      </c>
      <c r="J4009">
        <v>90.159850000000006</v>
      </c>
      <c r="M4009">
        <v>2.2715800000000001E-2</v>
      </c>
      <c r="N4009" s="49">
        <v>1.47869E-2</v>
      </c>
      <c r="O4009" s="49">
        <v>-1.4289319999999999E-2</v>
      </c>
      <c r="P4009" s="49">
        <v>2.7475300000000002E-3</v>
      </c>
      <c r="Q4009" s="49">
        <v>1.47869E-2</v>
      </c>
      <c r="R4009" s="49">
        <v>2.6826269999999999E-2</v>
      </c>
      <c r="S4009" s="49">
        <v>4.3863119999999998E-2</v>
      </c>
      <c r="T4009" s="49" t="s">
        <v>91</v>
      </c>
    </row>
    <row r="4010" spans="1:20" x14ac:dyDescent="0.25">
      <c r="A4010" s="49" t="str">
        <f t="shared" si="62"/>
        <v>41850ALL8_7SmartAC Only</v>
      </c>
      <c r="B4010" s="7">
        <v>41850</v>
      </c>
      <c r="C4010">
        <v>7</v>
      </c>
      <c r="D4010" t="s">
        <v>16</v>
      </c>
      <c r="E4010">
        <v>0.77984777999999999</v>
      </c>
      <c r="F4010">
        <v>0.78354104000000002</v>
      </c>
      <c r="G4010">
        <v>8</v>
      </c>
      <c r="H4010">
        <v>11270.343999999999</v>
      </c>
      <c r="I4010">
        <v>110956.29</v>
      </c>
      <c r="J4010">
        <v>69.179460000000006</v>
      </c>
      <c r="M4010">
        <v>1.0534699999999999E-2</v>
      </c>
      <c r="N4010" s="49">
        <v>-3.6932599999999999E-3</v>
      </c>
      <c r="O4010" s="49">
        <v>-1.7177680000000001E-2</v>
      </c>
      <c r="P4010" s="49">
        <v>-9.2766500000000009E-3</v>
      </c>
      <c r="Q4010" s="49">
        <v>-3.6932599999999999E-3</v>
      </c>
      <c r="R4010" s="49">
        <v>1.8901300000000001E-3</v>
      </c>
      <c r="S4010" s="49">
        <v>9.7911600000000001E-3</v>
      </c>
      <c r="T4010" s="49" t="s">
        <v>91</v>
      </c>
    </row>
    <row r="4011" spans="1:20" x14ac:dyDescent="0.25">
      <c r="A4011" s="49" t="str">
        <f t="shared" si="62"/>
        <v>41850ALL8_21SmartAC Only</v>
      </c>
      <c r="B4011" s="7">
        <v>41850</v>
      </c>
      <c r="C4011">
        <v>21</v>
      </c>
      <c r="D4011" t="s">
        <v>16</v>
      </c>
      <c r="E4011">
        <v>2.3648053999999998</v>
      </c>
      <c r="F4011">
        <v>2.5321082000000001</v>
      </c>
      <c r="G4011">
        <v>8</v>
      </c>
      <c r="H4011">
        <v>11270.343999999999</v>
      </c>
      <c r="I4011">
        <v>110956.29</v>
      </c>
      <c r="J4011">
        <v>84.784909999999996</v>
      </c>
      <c r="M4011">
        <v>2.5822000000000001E-2</v>
      </c>
      <c r="N4011" s="49">
        <v>-0.1673028</v>
      </c>
      <c r="O4011" s="49">
        <v>-0.20035496</v>
      </c>
      <c r="P4011" s="49">
        <v>-0.18098845999999999</v>
      </c>
      <c r="Q4011" s="49">
        <v>-0.1673028</v>
      </c>
      <c r="R4011" s="49">
        <v>-0.15361714000000001</v>
      </c>
      <c r="S4011" s="49">
        <v>-0.13425064</v>
      </c>
      <c r="T4011" s="49" t="s">
        <v>91</v>
      </c>
    </row>
    <row r="4012" spans="1:20" x14ac:dyDescent="0.25">
      <c r="A4012" s="49" t="str">
        <f t="shared" si="62"/>
        <v>41850ALL8_5SmartAC Only</v>
      </c>
      <c r="B4012" s="7">
        <v>41850</v>
      </c>
      <c r="C4012">
        <v>5</v>
      </c>
      <c r="D4012" t="s">
        <v>16</v>
      </c>
      <c r="E4012">
        <v>0.72478810999999999</v>
      </c>
      <c r="F4012">
        <v>0.72240649999999995</v>
      </c>
      <c r="G4012">
        <v>8</v>
      </c>
      <c r="H4012">
        <v>11270.343999999999</v>
      </c>
      <c r="I4012">
        <v>110956.29</v>
      </c>
      <c r="J4012">
        <v>70.612520000000004</v>
      </c>
      <c r="M4012">
        <v>9.9512999999999997E-3</v>
      </c>
      <c r="N4012" s="49">
        <v>2.3816100000000002E-3</v>
      </c>
      <c r="O4012" s="49">
        <v>-1.035605E-2</v>
      </c>
      <c r="P4012" s="49">
        <v>-2.8925800000000001E-3</v>
      </c>
      <c r="Q4012" s="49">
        <v>2.3816100000000002E-3</v>
      </c>
      <c r="R4012" s="49">
        <v>7.6557999999999999E-3</v>
      </c>
      <c r="S4012" s="49">
        <v>1.5119270000000001E-2</v>
      </c>
      <c r="T4012" s="49" t="s">
        <v>91</v>
      </c>
    </row>
    <row r="4013" spans="1:20" x14ac:dyDescent="0.25">
      <c r="A4013" s="49" t="str">
        <f t="shared" si="62"/>
        <v>41850ALL8_12SmartAC Only</v>
      </c>
      <c r="B4013" s="7">
        <v>41850</v>
      </c>
      <c r="C4013">
        <v>12</v>
      </c>
      <c r="D4013" t="s">
        <v>16</v>
      </c>
      <c r="E4013">
        <v>1.1720588000000001</v>
      </c>
      <c r="F4013">
        <v>1.1760396</v>
      </c>
      <c r="G4013">
        <v>8</v>
      </c>
      <c r="H4013">
        <v>11270.343999999999</v>
      </c>
      <c r="I4013">
        <v>110956.29</v>
      </c>
      <c r="J4013">
        <v>84.378630000000001</v>
      </c>
      <c r="M4013">
        <v>2.0866800000000001E-2</v>
      </c>
      <c r="N4013" s="49">
        <v>-3.9807999999999996E-3</v>
      </c>
      <c r="O4013" s="49">
        <v>-3.06903E-2</v>
      </c>
      <c r="P4013" s="49">
        <v>-1.50402E-2</v>
      </c>
      <c r="Q4013" s="49">
        <v>-3.9807999999999996E-3</v>
      </c>
      <c r="R4013" s="49">
        <v>7.0786E-3</v>
      </c>
      <c r="S4013" s="49">
        <v>2.2728700000000001E-2</v>
      </c>
      <c r="T4013" s="49" t="s">
        <v>91</v>
      </c>
    </row>
    <row r="4014" spans="1:20" x14ac:dyDescent="0.25">
      <c r="A4014" s="49" t="str">
        <f t="shared" si="62"/>
        <v>41850ALL8_23SmartAC Only</v>
      </c>
      <c r="B4014" s="7">
        <v>41850</v>
      </c>
      <c r="C4014">
        <v>23</v>
      </c>
      <c r="D4014" t="s">
        <v>16</v>
      </c>
      <c r="E4014">
        <v>1.7274592</v>
      </c>
      <c r="F4014">
        <v>1.7635092000000001</v>
      </c>
      <c r="G4014">
        <v>8</v>
      </c>
      <c r="H4014">
        <v>11270.343999999999</v>
      </c>
      <c r="I4014">
        <v>110956.29</v>
      </c>
      <c r="J4014">
        <v>78.278189999999995</v>
      </c>
      <c r="M4014">
        <v>2.1242500000000001E-2</v>
      </c>
      <c r="N4014" s="49">
        <v>-3.6049999999999999E-2</v>
      </c>
      <c r="O4014" s="49">
        <v>-6.3240400000000002E-2</v>
      </c>
      <c r="P4014" s="49">
        <v>-4.7308530000000001E-2</v>
      </c>
      <c r="Q4014" s="49">
        <v>-3.6049999999999999E-2</v>
      </c>
      <c r="R4014" s="49">
        <v>-2.4791480000000001E-2</v>
      </c>
      <c r="S4014" s="49">
        <v>-8.8596000000000005E-3</v>
      </c>
      <c r="T4014" s="49" t="s">
        <v>91</v>
      </c>
    </row>
    <row r="4015" spans="1:20" x14ac:dyDescent="0.25">
      <c r="A4015" s="49" t="str">
        <f t="shared" si="62"/>
        <v>41850ALL8_20SmartAC Only</v>
      </c>
      <c r="B4015" s="7">
        <v>41850</v>
      </c>
      <c r="C4015">
        <v>20</v>
      </c>
      <c r="D4015" t="s">
        <v>16</v>
      </c>
      <c r="E4015">
        <v>2.6093500999999999</v>
      </c>
      <c r="F4015">
        <v>2.8047373000000002</v>
      </c>
      <c r="G4015">
        <v>8</v>
      </c>
      <c r="H4015">
        <v>11270.343999999999</v>
      </c>
      <c r="I4015">
        <v>110956.29</v>
      </c>
      <c r="J4015">
        <v>89.43186</v>
      </c>
      <c r="M4015">
        <v>2.70905E-2</v>
      </c>
      <c r="N4015" s="49">
        <v>-0.19538720000000001</v>
      </c>
      <c r="O4015" s="49">
        <v>-0.23006304</v>
      </c>
      <c r="P4015" s="49">
        <v>-0.20974517000000001</v>
      </c>
      <c r="Q4015" s="49">
        <v>-0.19538720000000001</v>
      </c>
      <c r="R4015" s="49">
        <v>-0.18102924000000001</v>
      </c>
      <c r="S4015" s="49">
        <v>-0.16071136</v>
      </c>
      <c r="T4015" s="49" t="s">
        <v>91</v>
      </c>
    </row>
    <row r="4016" spans="1:20" x14ac:dyDescent="0.25">
      <c r="A4016" s="49" t="str">
        <f t="shared" si="62"/>
        <v>41850ALL8_22SmartAC Only</v>
      </c>
      <c r="B4016" s="7">
        <v>41850</v>
      </c>
      <c r="C4016">
        <v>22</v>
      </c>
      <c r="D4016" t="s">
        <v>16</v>
      </c>
      <c r="E4016">
        <v>2.1107084</v>
      </c>
      <c r="F4016">
        <v>2.2078058999999999</v>
      </c>
      <c r="G4016">
        <v>8</v>
      </c>
      <c r="H4016">
        <v>11270.343999999999</v>
      </c>
      <c r="I4016">
        <v>110956.29</v>
      </c>
      <c r="J4016">
        <v>81.18777</v>
      </c>
      <c r="M4016">
        <v>2.3759499999999999E-2</v>
      </c>
      <c r="N4016" s="49">
        <v>-9.7097500000000003E-2</v>
      </c>
      <c r="O4016" s="49">
        <v>-0.12750966</v>
      </c>
      <c r="P4016" s="49">
        <v>-0.10969002999999999</v>
      </c>
      <c r="Q4016" s="49">
        <v>-9.7097500000000003E-2</v>
      </c>
      <c r="R4016" s="49">
        <v>-8.4504960000000004E-2</v>
      </c>
      <c r="S4016" s="49">
        <v>-6.6685339999999996E-2</v>
      </c>
      <c r="T4016" s="49" t="s">
        <v>91</v>
      </c>
    </row>
    <row r="4017" spans="1:20" x14ac:dyDescent="0.25">
      <c r="A4017" s="49" t="str">
        <f t="shared" si="62"/>
        <v>41850ALL8_1SmartAC Only</v>
      </c>
      <c r="B4017" s="7">
        <v>41850</v>
      </c>
      <c r="C4017">
        <v>1</v>
      </c>
      <c r="D4017" t="s">
        <v>16</v>
      </c>
      <c r="E4017">
        <v>1.0740578999999999</v>
      </c>
      <c r="F4017">
        <v>1.0605564000000001</v>
      </c>
      <c r="G4017">
        <v>8</v>
      </c>
      <c r="H4017">
        <v>11270.343999999999</v>
      </c>
      <c r="I4017">
        <v>110956.29</v>
      </c>
      <c r="J4017">
        <v>75.936719999999994</v>
      </c>
      <c r="M4017">
        <v>1.50901E-2</v>
      </c>
      <c r="N4017" s="49">
        <v>1.35015E-2</v>
      </c>
      <c r="O4017" s="49">
        <v>-5.8138299999999999E-3</v>
      </c>
      <c r="P4017" s="49">
        <v>5.50375E-3</v>
      </c>
      <c r="Q4017" s="49">
        <v>1.35015E-2</v>
      </c>
      <c r="R4017" s="49">
        <v>2.1499250000000001E-2</v>
      </c>
      <c r="S4017" s="49">
        <v>3.2816829999999998E-2</v>
      </c>
      <c r="T4017" s="49" t="s">
        <v>91</v>
      </c>
    </row>
    <row r="4018" spans="1:20" x14ac:dyDescent="0.25">
      <c r="A4018" s="49" t="str">
        <f t="shared" si="62"/>
        <v>41850ALL8_17SmartAC Only</v>
      </c>
      <c r="B4018" s="7">
        <v>41850</v>
      </c>
      <c r="C4018">
        <v>17</v>
      </c>
      <c r="D4018" t="s">
        <v>16</v>
      </c>
      <c r="E4018">
        <v>2.5612778</v>
      </c>
      <c r="F4018">
        <v>2.5660560000000001</v>
      </c>
      <c r="G4018">
        <v>8</v>
      </c>
      <c r="H4018">
        <v>11270.343999999999</v>
      </c>
      <c r="I4018">
        <v>110956.29</v>
      </c>
      <c r="J4018">
        <v>95.366290000000006</v>
      </c>
      <c r="M4018">
        <v>2.91779E-2</v>
      </c>
      <c r="N4018" s="49">
        <v>-4.7781999999999998E-3</v>
      </c>
      <c r="O4018" s="49">
        <v>-4.2125910000000003E-2</v>
      </c>
      <c r="P4018" s="49">
        <v>-2.0242489999999998E-2</v>
      </c>
      <c r="Q4018" s="49">
        <v>-4.7781999999999998E-3</v>
      </c>
      <c r="R4018" s="49">
        <v>1.0686090000000001E-2</v>
      </c>
      <c r="S4018" s="49">
        <v>3.2569510000000003E-2</v>
      </c>
      <c r="T4018" s="49" t="s">
        <v>91</v>
      </c>
    </row>
    <row r="4019" spans="1:20" x14ac:dyDescent="0.25">
      <c r="A4019" s="49" t="str">
        <f t="shared" si="62"/>
        <v>41850ALL8_19SmartAC Only</v>
      </c>
      <c r="B4019" s="7">
        <v>41850</v>
      </c>
      <c r="C4019">
        <v>19</v>
      </c>
      <c r="D4019" t="s">
        <v>16</v>
      </c>
      <c r="E4019">
        <v>2.7789888</v>
      </c>
      <c r="F4019">
        <v>2.2555648000000001</v>
      </c>
      <c r="G4019">
        <v>8</v>
      </c>
      <c r="H4019">
        <v>11270.343999999999</v>
      </c>
      <c r="I4019">
        <v>110956.29</v>
      </c>
      <c r="J4019">
        <v>92.903790000000001</v>
      </c>
      <c r="M4019">
        <v>2.56283E-2</v>
      </c>
      <c r="N4019" s="49">
        <v>0.523424</v>
      </c>
      <c r="O4019" s="49">
        <v>0.49061978000000001</v>
      </c>
      <c r="P4019" s="49">
        <v>0.50984099999999999</v>
      </c>
      <c r="Q4019" s="49">
        <v>0.523424</v>
      </c>
      <c r="R4019" s="49">
        <v>0.53700700000000001</v>
      </c>
      <c r="S4019" s="49">
        <v>0.55622822000000005</v>
      </c>
      <c r="T4019" s="49" t="s">
        <v>91</v>
      </c>
    </row>
    <row r="4020" spans="1:20" x14ac:dyDescent="0.25">
      <c r="A4020" s="49" t="str">
        <f t="shared" si="62"/>
        <v>41850ALL8_8SmartAC Only</v>
      </c>
      <c r="B4020" s="7">
        <v>41850</v>
      </c>
      <c r="C4020">
        <v>8</v>
      </c>
      <c r="D4020" t="s">
        <v>16</v>
      </c>
      <c r="E4020">
        <v>0.84329251999999999</v>
      </c>
      <c r="F4020">
        <v>0.83263947000000005</v>
      </c>
      <c r="G4020">
        <v>8</v>
      </c>
      <c r="H4020">
        <v>11270.343999999999</v>
      </c>
      <c r="I4020">
        <v>110956.29</v>
      </c>
      <c r="J4020">
        <v>70.633480000000006</v>
      </c>
      <c r="M4020">
        <v>1.1350900000000001E-2</v>
      </c>
      <c r="N4020" s="49">
        <v>1.0653050000000001E-2</v>
      </c>
      <c r="O4020" s="49">
        <v>-3.8760999999999999E-3</v>
      </c>
      <c r="P4020" s="49">
        <v>4.6370700000000001E-3</v>
      </c>
      <c r="Q4020" s="49">
        <v>1.0653050000000001E-2</v>
      </c>
      <c r="R4020" s="49">
        <v>1.6669030000000001E-2</v>
      </c>
      <c r="S4020" s="49">
        <v>2.5182199999999998E-2</v>
      </c>
      <c r="T4020" s="49" t="s">
        <v>91</v>
      </c>
    </row>
    <row r="4021" spans="1:20" x14ac:dyDescent="0.25">
      <c r="A4021" s="49" t="str">
        <f t="shared" si="62"/>
        <v>41850ALL8_10SmartAC Only</v>
      </c>
      <c r="B4021" s="7">
        <v>41850</v>
      </c>
      <c r="C4021">
        <v>10</v>
      </c>
      <c r="D4021" t="s">
        <v>16</v>
      </c>
      <c r="E4021">
        <v>0.91895271000000001</v>
      </c>
      <c r="F4021">
        <v>0.91061683000000004</v>
      </c>
      <c r="G4021">
        <v>8</v>
      </c>
      <c r="H4021">
        <v>11270.343999999999</v>
      </c>
      <c r="I4021">
        <v>110956.29</v>
      </c>
      <c r="J4021">
        <v>77.13597</v>
      </c>
      <c r="M4021">
        <v>1.49982E-2</v>
      </c>
      <c r="N4021" s="49">
        <v>8.3358800000000004E-3</v>
      </c>
      <c r="O4021" s="49">
        <v>-1.0861819999999999E-2</v>
      </c>
      <c r="P4021" s="49">
        <v>3.8683000000000001E-4</v>
      </c>
      <c r="Q4021" s="49">
        <v>8.3358800000000004E-3</v>
      </c>
      <c r="R4021" s="49">
        <v>1.628493E-2</v>
      </c>
      <c r="S4021" s="49">
        <v>2.7533579999999998E-2</v>
      </c>
      <c r="T4021" s="49" t="s">
        <v>91</v>
      </c>
    </row>
    <row r="4022" spans="1:20" x14ac:dyDescent="0.25">
      <c r="A4022" s="49" t="str">
        <f t="shared" si="62"/>
        <v>41850ALL8_13SmartAC Only</v>
      </c>
      <c r="B4022" s="7">
        <v>41850</v>
      </c>
      <c r="C4022">
        <v>13</v>
      </c>
      <c r="D4022" t="s">
        <v>16</v>
      </c>
      <c r="E4022">
        <v>1.4111349</v>
      </c>
      <c r="F4022">
        <v>1.4258265000000001</v>
      </c>
      <c r="G4022">
        <v>8</v>
      </c>
      <c r="H4022">
        <v>11270.343999999999</v>
      </c>
      <c r="I4022">
        <v>110956.29</v>
      </c>
      <c r="J4022">
        <v>87.711619999999996</v>
      </c>
      <c r="M4022">
        <v>2.37856E-2</v>
      </c>
      <c r="N4022" s="49">
        <v>-1.4691600000000001E-2</v>
      </c>
      <c r="O4022" s="49">
        <v>-4.5137169999999997E-2</v>
      </c>
      <c r="P4022" s="49">
        <v>-2.7297970000000001E-2</v>
      </c>
      <c r="Q4022" s="49">
        <v>-1.4691600000000001E-2</v>
      </c>
      <c r="R4022" s="49">
        <v>-2.08523E-3</v>
      </c>
      <c r="S4022" s="49">
        <v>1.5753969999999999E-2</v>
      </c>
      <c r="T4022" s="49" t="s">
        <v>91</v>
      </c>
    </row>
    <row r="4023" spans="1:20" x14ac:dyDescent="0.25">
      <c r="A4023" s="49" t="str">
        <f t="shared" si="62"/>
        <v>41850ALL8_24SmartAC Only</v>
      </c>
      <c r="B4023" s="7">
        <v>41850</v>
      </c>
      <c r="C4023">
        <v>24</v>
      </c>
      <c r="D4023" t="s">
        <v>16</v>
      </c>
      <c r="E4023">
        <v>1.3404008999999999</v>
      </c>
      <c r="F4023">
        <v>1.3697698</v>
      </c>
      <c r="G4023">
        <v>8</v>
      </c>
      <c r="H4023">
        <v>11270.343999999999</v>
      </c>
      <c r="I4023">
        <v>110956.29</v>
      </c>
      <c r="J4023">
        <v>75.695340000000002</v>
      </c>
      <c r="M4023">
        <v>1.8070300000000001E-2</v>
      </c>
      <c r="N4023" s="49">
        <v>-2.93689E-2</v>
      </c>
      <c r="O4023" s="49">
        <v>-5.2498879999999998E-2</v>
      </c>
      <c r="P4023" s="49">
        <v>-3.8946160000000001E-2</v>
      </c>
      <c r="Q4023" s="49">
        <v>-2.93689E-2</v>
      </c>
      <c r="R4023" s="49">
        <v>-1.9791639999999999E-2</v>
      </c>
      <c r="S4023" s="49">
        <v>-6.2389200000000002E-3</v>
      </c>
      <c r="T4023" s="49" t="s">
        <v>91</v>
      </c>
    </row>
    <row r="4024" spans="1:20" x14ac:dyDescent="0.25">
      <c r="A4024" s="49" t="str">
        <f t="shared" si="62"/>
        <v>41850ALL8_3SmartAC Only</v>
      </c>
      <c r="B4024" s="7">
        <v>41850</v>
      </c>
      <c r="C4024">
        <v>3</v>
      </c>
      <c r="D4024" t="s">
        <v>16</v>
      </c>
      <c r="E4024">
        <v>0.81474575000000005</v>
      </c>
      <c r="F4024">
        <v>0.81307618000000004</v>
      </c>
      <c r="G4024">
        <v>8</v>
      </c>
      <c r="H4024">
        <v>11270.343999999999</v>
      </c>
      <c r="I4024">
        <v>110956.29</v>
      </c>
      <c r="J4024">
        <v>72.944249999999997</v>
      </c>
      <c r="M4024">
        <v>1.1675899999999999E-2</v>
      </c>
      <c r="N4024" s="49">
        <v>1.66957E-3</v>
      </c>
      <c r="O4024" s="49">
        <v>-1.327558E-2</v>
      </c>
      <c r="P4024" s="49">
        <v>-4.5186599999999999E-3</v>
      </c>
      <c r="Q4024" s="49">
        <v>1.66957E-3</v>
      </c>
      <c r="R4024" s="49">
        <v>7.8577999999999999E-3</v>
      </c>
      <c r="S4024" s="49">
        <v>1.6614719999999999E-2</v>
      </c>
      <c r="T4024" s="49" t="s">
        <v>91</v>
      </c>
    </row>
    <row r="4025" spans="1:20" x14ac:dyDescent="0.25">
      <c r="A4025" s="49" t="str">
        <f t="shared" si="62"/>
        <v>41850ALL8_2SmartAC Only</v>
      </c>
      <c r="B4025" s="7">
        <v>41850</v>
      </c>
      <c r="C4025">
        <v>2</v>
      </c>
      <c r="D4025" t="s">
        <v>16</v>
      </c>
      <c r="E4025">
        <v>0.92174250000000002</v>
      </c>
      <c r="F4025">
        <v>0.91629139999999998</v>
      </c>
      <c r="G4025">
        <v>8</v>
      </c>
      <c r="H4025">
        <v>11270.343999999999</v>
      </c>
      <c r="I4025">
        <v>110956.29</v>
      </c>
      <c r="J4025">
        <v>74.054230000000004</v>
      </c>
      <c r="M4025">
        <v>1.32745E-2</v>
      </c>
      <c r="N4025" s="49">
        <v>5.4511000000000004E-3</v>
      </c>
      <c r="O4025" s="49">
        <v>-1.154026E-2</v>
      </c>
      <c r="P4025" s="49">
        <v>-1.58438E-3</v>
      </c>
      <c r="Q4025" s="49">
        <v>5.4511000000000004E-3</v>
      </c>
      <c r="R4025" s="49">
        <v>1.2486590000000001E-2</v>
      </c>
      <c r="S4025" s="49">
        <v>2.2442460000000001E-2</v>
      </c>
      <c r="T4025" s="49" t="s">
        <v>91</v>
      </c>
    </row>
    <row r="4026" spans="1:20" x14ac:dyDescent="0.25">
      <c r="A4026" s="49" t="str">
        <f t="shared" si="62"/>
        <v>41850ALL8_18SmartAC Only</v>
      </c>
      <c r="B4026" s="7">
        <v>41850</v>
      </c>
      <c r="C4026">
        <v>18</v>
      </c>
      <c r="D4026" t="s">
        <v>16</v>
      </c>
      <c r="E4026">
        <v>2.7636316999999999</v>
      </c>
      <c r="F4026">
        <v>2.5523264000000001</v>
      </c>
      <c r="G4026">
        <v>8</v>
      </c>
      <c r="H4026">
        <v>11270.343999999999</v>
      </c>
      <c r="I4026">
        <v>110956.29</v>
      </c>
      <c r="J4026">
        <v>94.435850000000002</v>
      </c>
      <c r="M4026">
        <v>2.78512E-2</v>
      </c>
      <c r="N4026" s="49">
        <v>0.2113053</v>
      </c>
      <c r="O4026" s="49">
        <v>0.17565575999999999</v>
      </c>
      <c r="P4026" s="49">
        <v>0.19654416</v>
      </c>
      <c r="Q4026" s="49">
        <v>0.2113053</v>
      </c>
      <c r="R4026" s="49">
        <v>0.22606644000000001</v>
      </c>
      <c r="S4026" s="49">
        <v>0.24695484000000001</v>
      </c>
      <c r="T4026" s="49" t="s">
        <v>91</v>
      </c>
    </row>
    <row r="4027" spans="1:20" x14ac:dyDescent="0.25">
      <c r="A4027" s="49" t="str">
        <f t="shared" si="62"/>
        <v>41850ALL8_4SmartAC Only</v>
      </c>
      <c r="B4027" s="7">
        <v>41850</v>
      </c>
      <c r="C4027">
        <v>4</v>
      </c>
      <c r="D4027" t="s">
        <v>16</v>
      </c>
      <c r="E4027">
        <v>0.74939794999999998</v>
      </c>
      <c r="F4027">
        <v>0.75593127999999998</v>
      </c>
      <c r="G4027">
        <v>8</v>
      </c>
      <c r="H4027">
        <v>11270.343999999999</v>
      </c>
      <c r="I4027">
        <v>110956.29</v>
      </c>
      <c r="J4027">
        <v>72.055149999999998</v>
      </c>
      <c r="M4027">
        <v>1.0581999999999999E-2</v>
      </c>
      <c r="N4027" s="49">
        <v>-6.5333300000000004E-3</v>
      </c>
      <c r="O4027" s="49">
        <v>-2.0078289999999999E-2</v>
      </c>
      <c r="P4027" s="49">
        <v>-1.214179E-2</v>
      </c>
      <c r="Q4027" s="49">
        <v>-6.5333300000000004E-3</v>
      </c>
      <c r="R4027" s="49">
        <v>-9.2487000000000005E-4</v>
      </c>
      <c r="S4027" s="49">
        <v>7.0116299999999996E-3</v>
      </c>
      <c r="T4027" s="49" t="s">
        <v>91</v>
      </c>
    </row>
    <row r="4028" spans="1:20" x14ac:dyDescent="0.25">
      <c r="A4028" s="49" t="str">
        <f t="shared" si="62"/>
        <v>41850ALL8_6SmartAC Only</v>
      </c>
      <c r="B4028" s="7">
        <v>41850</v>
      </c>
      <c r="C4028">
        <v>6</v>
      </c>
      <c r="D4028" t="s">
        <v>16</v>
      </c>
      <c r="E4028">
        <v>0.73721658000000001</v>
      </c>
      <c r="F4028">
        <v>0.73252739</v>
      </c>
      <c r="G4028">
        <v>8</v>
      </c>
      <c r="H4028">
        <v>11270.343999999999</v>
      </c>
      <c r="I4028">
        <v>110956.29</v>
      </c>
      <c r="J4028">
        <v>69.637590000000003</v>
      </c>
      <c r="M4028">
        <v>9.9506000000000004E-3</v>
      </c>
      <c r="N4028" s="49">
        <v>4.6891900000000002E-3</v>
      </c>
      <c r="O4028" s="49">
        <v>-8.0475800000000004E-3</v>
      </c>
      <c r="P4028" s="49">
        <v>-5.8463000000000005E-4</v>
      </c>
      <c r="Q4028" s="49">
        <v>4.6891900000000002E-3</v>
      </c>
      <c r="R4028" s="49">
        <v>9.9630099999999996E-3</v>
      </c>
      <c r="S4028" s="49">
        <v>1.7425960000000001E-2</v>
      </c>
      <c r="T4028" s="49" t="s">
        <v>91</v>
      </c>
    </row>
    <row r="4029" spans="1:20" x14ac:dyDescent="0.25">
      <c r="A4029" s="49" t="str">
        <f t="shared" si="62"/>
        <v>41850ALL8_11SmartAC Only</v>
      </c>
      <c r="B4029" s="7">
        <v>41850</v>
      </c>
      <c r="C4029">
        <v>11</v>
      </c>
      <c r="D4029" t="s">
        <v>16</v>
      </c>
      <c r="E4029">
        <v>1.0070467000000001</v>
      </c>
      <c r="F4029">
        <v>1.006607</v>
      </c>
      <c r="G4029">
        <v>8</v>
      </c>
      <c r="H4029">
        <v>11270.343999999999</v>
      </c>
      <c r="I4029">
        <v>110956.29</v>
      </c>
      <c r="J4029">
        <v>80.841549999999998</v>
      </c>
      <c r="M4029">
        <v>1.7818000000000001E-2</v>
      </c>
      <c r="N4029" s="49">
        <v>4.3970000000000001E-4</v>
      </c>
      <c r="O4029" s="49">
        <v>-2.2367339999999999E-2</v>
      </c>
      <c r="P4029" s="49">
        <v>-9.0038400000000008E-3</v>
      </c>
      <c r="Q4029" s="49">
        <v>4.3970000000000001E-4</v>
      </c>
      <c r="R4029" s="49">
        <v>9.8832399999999997E-3</v>
      </c>
      <c r="S4029" s="49">
        <v>2.3246739999999998E-2</v>
      </c>
      <c r="T4029" s="49" t="s">
        <v>91</v>
      </c>
    </row>
    <row r="4030" spans="1:20" x14ac:dyDescent="0.25">
      <c r="A4030" s="49" t="str">
        <f t="shared" si="62"/>
        <v>41850ALL8_15SmartAC Only</v>
      </c>
      <c r="B4030" s="7">
        <v>41850</v>
      </c>
      <c r="C4030">
        <v>15</v>
      </c>
      <c r="D4030" t="s">
        <v>16</v>
      </c>
      <c r="E4030">
        <v>1.971144</v>
      </c>
      <c r="F4030">
        <v>2.0004835000000001</v>
      </c>
      <c r="G4030">
        <v>8</v>
      </c>
      <c r="H4030">
        <v>11270.343999999999</v>
      </c>
      <c r="I4030">
        <v>110956.29</v>
      </c>
      <c r="J4030">
        <v>92.325800000000001</v>
      </c>
      <c r="M4030">
        <v>2.78623E-2</v>
      </c>
      <c r="N4030" s="49">
        <v>-2.9339500000000001E-2</v>
      </c>
      <c r="O4030" s="49">
        <v>-6.5003240000000004E-2</v>
      </c>
      <c r="P4030" s="49">
        <v>-4.4106520000000003E-2</v>
      </c>
      <c r="Q4030" s="49">
        <v>-2.9339500000000001E-2</v>
      </c>
      <c r="R4030" s="49">
        <v>-1.4572480000000001E-2</v>
      </c>
      <c r="S4030" s="49">
        <v>6.3242400000000001E-3</v>
      </c>
      <c r="T4030" s="49" t="s">
        <v>91</v>
      </c>
    </row>
    <row r="4031" spans="1:20" x14ac:dyDescent="0.25">
      <c r="A4031" s="49" t="str">
        <f t="shared" si="62"/>
        <v>41850ALL8_16SmartAC Only</v>
      </c>
      <c r="B4031" s="7">
        <v>41850</v>
      </c>
      <c r="C4031">
        <v>16</v>
      </c>
      <c r="D4031" t="s">
        <v>16</v>
      </c>
      <c r="E4031">
        <v>2.2741680999999998</v>
      </c>
      <c r="F4031">
        <v>2.2994368000000001</v>
      </c>
      <c r="G4031">
        <v>8</v>
      </c>
      <c r="H4031">
        <v>11270.343999999999</v>
      </c>
      <c r="I4031">
        <v>110956.29</v>
      </c>
      <c r="J4031">
        <v>94.817250000000001</v>
      </c>
      <c r="M4031">
        <v>2.8936699999999999E-2</v>
      </c>
      <c r="N4031" s="49">
        <v>-2.5268700000000002E-2</v>
      </c>
      <c r="O4031" s="49">
        <v>-6.2307679999999997E-2</v>
      </c>
      <c r="P4031" s="49">
        <v>-4.060515E-2</v>
      </c>
      <c r="Q4031" s="49">
        <v>-2.5268700000000002E-2</v>
      </c>
      <c r="R4031" s="49">
        <v>-9.9322500000000001E-3</v>
      </c>
      <c r="S4031" s="49">
        <v>1.1770279999999999E-2</v>
      </c>
      <c r="T4031" s="49" t="s">
        <v>91</v>
      </c>
    </row>
    <row r="4032" spans="1:20" x14ac:dyDescent="0.25">
      <c r="A4032" s="49" t="str">
        <f t="shared" si="62"/>
        <v>41850ALL8_14SmartAC Only</v>
      </c>
      <c r="B4032" s="7">
        <v>41850</v>
      </c>
      <c r="C4032">
        <v>14</v>
      </c>
      <c r="D4032" t="s">
        <v>16</v>
      </c>
      <c r="E4032">
        <v>1.6786232000000001</v>
      </c>
      <c r="F4032">
        <v>1.6886303</v>
      </c>
      <c r="G4032">
        <v>8</v>
      </c>
      <c r="H4032">
        <v>11270.343999999999</v>
      </c>
      <c r="I4032">
        <v>110956.29</v>
      </c>
      <c r="J4032">
        <v>90.159850000000006</v>
      </c>
      <c r="M4032">
        <v>2.59654E-2</v>
      </c>
      <c r="N4032" s="49">
        <v>-1.00071E-2</v>
      </c>
      <c r="O4032" s="49">
        <v>-4.324281E-2</v>
      </c>
      <c r="P4032" s="49">
        <v>-2.376876E-2</v>
      </c>
      <c r="Q4032" s="49">
        <v>-1.00071E-2</v>
      </c>
      <c r="R4032" s="49">
        <v>3.7545600000000001E-3</v>
      </c>
      <c r="S4032" s="49">
        <v>2.322861E-2</v>
      </c>
      <c r="T4032" s="49" t="s">
        <v>91</v>
      </c>
    </row>
    <row r="4033" spans="1:20" x14ac:dyDescent="0.25">
      <c r="A4033" s="49" t="str">
        <f t="shared" si="62"/>
        <v>41850ALL8_9SmartAC Only</v>
      </c>
      <c r="B4033" s="7">
        <v>41850</v>
      </c>
      <c r="C4033">
        <v>9</v>
      </c>
      <c r="D4033" t="s">
        <v>16</v>
      </c>
      <c r="E4033">
        <v>0.86287415000000001</v>
      </c>
      <c r="F4033">
        <v>0.85533208999999999</v>
      </c>
      <c r="G4033">
        <v>8</v>
      </c>
      <c r="H4033">
        <v>11270.343999999999</v>
      </c>
      <c r="I4033">
        <v>110956.29</v>
      </c>
      <c r="J4033">
        <v>73.25479</v>
      </c>
      <c r="M4033">
        <v>1.2474499999999999E-2</v>
      </c>
      <c r="N4033" s="49">
        <v>7.5420599999999997E-3</v>
      </c>
      <c r="O4033" s="49">
        <v>-8.4253000000000002E-3</v>
      </c>
      <c r="P4033" s="49">
        <v>9.3057999999999997E-4</v>
      </c>
      <c r="Q4033" s="49">
        <v>7.5420599999999997E-3</v>
      </c>
      <c r="R4033" s="49">
        <v>1.4153550000000001E-2</v>
      </c>
      <c r="S4033" s="49">
        <v>2.350942E-2</v>
      </c>
      <c r="T4033" s="49" t="s">
        <v>91</v>
      </c>
    </row>
    <row r="4034" spans="1:20" x14ac:dyDescent="0.25">
      <c r="A4034" s="49" t="str">
        <f t="shared" si="62"/>
        <v>41850ALL9_5SmartAC Only</v>
      </c>
      <c r="B4034" s="7">
        <v>41850</v>
      </c>
      <c r="C4034">
        <v>5</v>
      </c>
      <c r="D4034" t="s">
        <v>16</v>
      </c>
      <c r="E4034">
        <v>0.72478810999999999</v>
      </c>
      <c r="F4034">
        <v>0.71931761000000005</v>
      </c>
      <c r="G4034">
        <v>9</v>
      </c>
      <c r="H4034">
        <v>10952.132</v>
      </c>
      <c r="I4034">
        <v>110956.29</v>
      </c>
      <c r="J4034">
        <v>70.612520000000004</v>
      </c>
      <c r="M4034">
        <v>1.01517E-2</v>
      </c>
      <c r="N4034" s="49">
        <v>5.4704999999999997E-3</v>
      </c>
      <c r="O4034" s="49">
        <v>-7.5236799999999996E-3</v>
      </c>
      <c r="P4034" s="49">
        <v>9.0099999999999995E-5</v>
      </c>
      <c r="Q4034" s="49">
        <v>5.4704999999999997E-3</v>
      </c>
      <c r="R4034" s="49">
        <v>1.08509E-2</v>
      </c>
      <c r="S4034" s="49">
        <v>1.8464680000000001E-2</v>
      </c>
      <c r="T4034" s="49" t="s">
        <v>91</v>
      </c>
    </row>
    <row r="4035" spans="1:20" x14ac:dyDescent="0.25">
      <c r="A4035" s="49" t="str">
        <f t="shared" ref="A4035:A4098" si="63">CONCATENATE(B4035,D4035,G4035,"_",C4035,T4035)</f>
        <v>41850ALL9_7SmartAC Only</v>
      </c>
      <c r="B4035" s="7">
        <v>41850</v>
      </c>
      <c r="C4035">
        <v>7</v>
      </c>
      <c r="D4035" t="s">
        <v>16</v>
      </c>
      <c r="E4035">
        <v>0.77984777999999999</v>
      </c>
      <c r="F4035">
        <v>0.79330325999999995</v>
      </c>
      <c r="G4035">
        <v>9</v>
      </c>
      <c r="H4035">
        <v>10952.132</v>
      </c>
      <c r="I4035">
        <v>110956.29</v>
      </c>
      <c r="J4035">
        <v>69.179460000000006</v>
      </c>
      <c r="M4035">
        <v>1.0803999999999999E-2</v>
      </c>
      <c r="N4035" s="49">
        <v>-1.3455480000000001E-2</v>
      </c>
      <c r="O4035" s="49">
        <v>-2.7284599999999999E-2</v>
      </c>
      <c r="P4035" s="49">
        <v>-1.91816E-2</v>
      </c>
      <c r="Q4035" s="49">
        <v>-1.3455480000000001E-2</v>
      </c>
      <c r="R4035" s="49">
        <v>-7.7293600000000002E-3</v>
      </c>
      <c r="S4035" s="49">
        <v>3.7364000000000001E-4</v>
      </c>
      <c r="T4035" s="49" t="s">
        <v>91</v>
      </c>
    </row>
    <row r="4036" spans="1:20" x14ac:dyDescent="0.25">
      <c r="A4036" s="49" t="str">
        <f t="shared" si="63"/>
        <v>41850ALL9_6SmartAC Only</v>
      </c>
      <c r="B4036" s="7">
        <v>41850</v>
      </c>
      <c r="C4036">
        <v>6</v>
      </c>
      <c r="D4036" t="s">
        <v>16</v>
      </c>
      <c r="E4036">
        <v>0.73721658000000001</v>
      </c>
      <c r="F4036">
        <v>0.73193399000000003</v>
      </c>
      <c r="G4036">
        <v>9</v>
      </c>
      <c r="H4036">
        <v>10952.132</v>
      </c>
      <c r="I4036">
        <v>110956.29</v>
      </c>
      <c r="J4036">
        <v>69.637590000000003</v>
      </c>
      <c r="M4036">
        <v>1.0118E-2</v>
      </c>
      <c r="N4036" s="49">
        <v>5.2825900000000002E-3</v>
      </c>
      <c r="O4036" s="49">
        <v>-7.6684500000000003E-3</v>
      </c>
      <c r="P4036" s="49">
        <v>-7.9950000000000005E-5</v>
      </c>
      <c r="Q4036" s="49">
        <v>5.2825900000000002E-3</v>
      </c>
      <c r="R4036" s="49">
        <v>1.0645129999999999E-2</v>
      </c>
      <c r="S4036" s="49">
        <v>1.8233630000000001E-2</v>
      </c>
      <c r="T4036" s="49" t="s">
        <v>91</v>
      </c>
    </row>
    <row r="4037" spans="1:20" x14ac:dyDescent="0.25">
      <c r="A4037" s="49" t="str">
        <f t="shared" si="63"/>
        <v>41850ALL9_15SmartAC Only</v>
      </c>
      <c r="B4037" s="7">
        <v>41850</v>
      </c>
      <c r="C4037">
        <v>15</v>
      </c>
      <c r="D4037" t="s">
        <v>16</v>
      </c>
      <c r="E4037">
        <v>1.971144</v>
      </c>
      <c r="F4037">
        <v>1.9737431999999999</v>
      </c>
      <c r="G4037">
        <v>9</v>
      </c>
      <c r="H4037">
        <v>10952.132</v>
      </c>
      <c r="I4037">
        <v>110956.29</v>
      </c>
      <c r="J4037">
        <v>92.325800000000001</v>
      </c>
      <c r="M4037">
        <v>2.81321E-2</v>
      </c>
      <c r="N4037" s="49">
        <v>-2.5991999999999999E-3</v>
      </c>
      <c r="O4037" s="49">
        <v>-3.8608290000000003E-2</v>
      </c>
      <c r="P4037" s="49">
        <v>-1.7509210000000001E-2</v>
      </c>
      <c r="Q4037" s="49">
        <v>-2.5991999999999999E-3</v>
      </c>
      <c r="R4037" s="49">
        <v>1.231081E-2</v>
      </c>
      <c r="S4037" s="49">
        <v>3.3409889999999998E-2</v>
      </c>
      <c r="T4037" s="49" t="s">
        <v>91</v>
      </c>
    </row>
    <row r="4038" spans="1:20" x14ac:dyDescent="0.25">
      <c r="A4038" s="49" t="str">
        <f t="shared" si="63"/>
        <v>41850ALL9_2SmartAC Only</v>
      </c>
      <c r="B4038" s="7">
        <v>41850</v>
      </c>
      <c r="C4038">
        <v>2</v>
      </c>
      <c r="D4038" t="s">
        <v>16</v>
      </c>
      <c r="E4038">
        <v>0.92174250000000002</v>
      </c>
      <c r="F4038">
        <v>0.90996602999999998</v>
      </c>
      <c r="G4038">
        <v>9</v>
      </c>
      <c r="H4038">
        <v>10952.132</v>
      </c>
      <c r="I4038">
        <v>110956.29</v>
      </c>
      <c r="J4038">
        <v>74.054230000000004</v>
      </c>
      <c r="M4038">
        <v>1.3369000000000001E-2</v>
      </c>
      <c r="N4038" s="49">
        <v>1.1776470000000001E-2</v>
      </c>
      <c r="O4038" s="49">
        <v>-5.3358499999999996E-3</v>
      </c>
      <c r="P4038" s="49">
        <v>4.6908999999999996E-3</v>
      </c>
      <c r="Q4038" s="49">
        <v>1.1776470000000001E-2</v>
      </c>
      <c r="R4038" s="49">
        <v>1.886204E-2</v>
      </c>
      <c r="S4038" s="49">
        <v>2.8888790000000001E-2</v>
      </c>
      <c r="T4038" s="49" t="s">
        <v>91</v>
      </c>
    </row>
    <row r="4039" spans="1:20" x14ac:dyDescent="0.25">
      <c r="A4039" s="49" t="str">
        <f t="shared" si="63"/>
        <v>41850ALL9_19SmartAC Only</v>
      </c>
      <c r="B4039" s="7">
        <v>41850</v>
      </c>
      <c r="C4039">
        <v>19</v>
      </c>
      <c r="D4039" t="s">
        <v>16</v>
      </c>
      <c r="E4039">
        <v>2.7789888</v>
      </c>
      <c r="F4039">
        <v>2.5898083999999999</v>
      </c>
      <c r="G4039">
        <v>9</v>
      </c>
      <c r="H4039">
        <v>10952.132</v>
      </c>
      <c r="I4039">
        <v>110956.29</v>
      </c>
      <c r="J4039">
        <v>92.903790000000001</v>
      </c>
      <c r="M4039">
        <v>2.7343800000000001E-2</v>
      </c>
      <c r="N4039" s="49">
        <v>0.1891804</v>
      </c>
      <c r="O4039" s="49">
        <v>0.15418034</v>
      </c>
      <c r="P4039" s="49">
        <v>0.17468818999999999</v>
      </c>
      <c r="Q4039" s="49">
        <v>0.1891804</v>
      </c>
      <c r="R4039" s="49">
        <v>0.20367261</v>
      </c>
      <c r="S4039" s="49">
        <v>0.22418046</v>
      </c>
      <c r="T4039" s="49" t="s">
        <v>91</v>
      </c>
    </row>
    <row r="4040" spans="1:20" x14ac:dyDescent="0.25">
      <c r="A4040" s="49" t="str">
        <f t="shared" si="63"/>
        <v>41850ALL9_18SmartAC Only</v>
      </c>
      <c r="B4040" s="7">
        <v>41850</v>
      </c>
      <c r="C4040">
        <v>18</v>
      </c>
      <c r="D4040" t="s">
        <v>16</v>
      </c>
      <c r="E4040">
        <v>2.7636316999999999</v>
      </c>
      <c r="F4040">
        <v>2.7230265</v>
      </c>
      <c r="G4040">
        <v>9</v>
      </c>
      <c r="H4040">
        <v>10952.132</v>
      </c>
      <c r="I4040">
        <v>110956.29</v>
      </c>
      <c r="J4040">
        <v>94.435850000000002</v>
      </c>
      <c r="M4040">
        <v>2.8919500000000001E-2</v>
      </c>
      <c r="N4040" s="49">
        <v>4.0605200000000001E-2</v>
      </c>
      <c r="O4040" s="49">
        <v>3.5882399999999999E-3</v>
      </c>
      <c r="P4040" s="49">
        <v>2.5277859999999999E-2</v>
      </c>
      <c r="Q4040" s="49">
        <v>4.0605200000000001E-2</v>
      </c>
      <c r="R4040" s="49">
        <v>5.5932530000000001E-2</v>
      </c>
      <c r="S4040" s="49">
        <v>7.7622159999999996E-2</v>
      </c>
      <c r="T4040" s="49" t="s">
        <v>91</v>
      </c>
    </row>
    <row r="4041" spans="1:20" x14ac:dyDescent="0.25">
      <c r="A4041" s="49" t="str">
        <f t="shared" si="63"/>
        <v>41850ALL9_12SmartAC Only</v>
      </c>
      <c r="B4041" s="7">
        <v>41850</v>
      </c>
      <c r="C4041">
        <v>12</v>
      </c>
      <c r="D4041" t="s">
        <v>16</v>
      </c>
      <c r="E4041">
        <v>1.1720588000000001</v>
      </c>
      <c r="F4041">
        <v>1.1796462000000001</v>
      </c>
      <c r="G4041">
        <v>9</v>
      </c>
      <c r="H4041">
        <v>10952.132</v>
      </c>
      <c r="I4041">
        <v>110956.29</v>
      </c>
      <c r="J4041">
        <v>84.378630000000001</v>
      </c>
      <c r="M4041">
        <v>2.1262900000000001E-2</v>
      </c>
      <c r="N4041" s="49">
        <v>-7.5874000000000002E-3</v>
      </c>
      <c r="O4041" s="49">
        <v>-3.480391E-2</v>
      </c>
      <c r="P4041" s="49">
        <v>-1.885674E-2</v>
      </c>
      <c r="Q4041" s="49">
        <v>-7.5874000000000002E-3</v>
      </c>
      <c r="R4041" s="49">
        <v>3.6819399999999999E-3</v>
      </c>
      <c r="S4041" s="49">
        <v>1.9629110000000002E-2</v>
      </c>
      <c r="T4041" s="49" t="s">
        <v>91</v>
      </c>
    </row>
    <row r="4042" spans="1:20" x14ac:dyDescent="0.25">
      <c r="A4042" s="49" t="str">
        <f t="shared" si="63"/>
        <v>41850ALL9_8SmartAC Only</v>
      </c>
      <c r="B4042" s="7">
        <v>41850</v>
      </c>
      <c r="C4042">
        <v>8</v>
      </c>
      <c r="D4042" t="s">
        <v>16</v>
      </c>
      <c r="E4042">
        <v>0.84329251999999999</v>
      </c>
      <c r="F4042">
        <v>0.84881264999999995</v>
      </c>
      <c r="G4042">
        <v>9</v>
      </c>
      <c r="H4042">
        <v>10952.132</v>
      </c>
      <c r="I4042">
        <v>110956.29</v>
      </c>
      <c r="J4042">
        <v>70.633480000000006</v>
      </c>
      <c r="M4042">
        <v>1.19192E-2</v>
      </c>
      <c r="N4042" s="49">
        <v>-5.5201299999999998E-3</v>
      </c>
      <c r="O4042" s="49">
        <v>-2.077671E-2</v>
      </c>
      <c r="P4042" s="49">
        <v>-1.183731E-2</v>
      </c>
      <c r="Q4042" s="49">
        <v>-5.5201299999999998E-3</v>
      </c>
      <c r="R4042" s="49">
        <v>7.9704999999999999E-4</v>
      </c>
      <c r="S4042" s="49">
        <v>9.7364500000000007E-3</v>
      </c>
      <c r="T4042" s="49" t="s">
        <v>91</v>
      </c>
    </row>
    <row r="4043" spans="1:20" x14ac:dyDescent="0.25">
      <c r="A4043" s="49" t="str">
        <f t="shared" si="63"/>
        <v>41850ALL9_4SmartAC Only</v>
      </c>
      <c r="B4043" s="7">
        <v>41850</v>
      </c>
      <c r="C4043">
        <v>4</v>
      </c>
      <c r="D4043" t="s">
        <v>16</v>
      </c>
      <c r="E4043">
        <v>0.74939794999999998</v>
      </c>
      <c r="F4043">
        <v>0.74600544999999996</v>
      </c>
      <c r="G4043">
        <v>9</v>
      </c>
      <c r="H4043">
        <v>10952.132</v>
      </c>
      <c r="I4043">
        <v>110956.29</v>
      </c>
      <c r="J4043">
        <v>72.055149999999998</v>
      </c>
      <c r="M4043">
        <v>1.06929E-2</v>
      </c>
      <c r="N4043" s="49">
        <v>3.3925000000000001E-3</v>
      </c>
      <c r="O4043" s="49">
        <v>-1.029441E-2</v>
      </c>
      <c r="P4043" s="49">
        <v>-2.2747399999999999E-3</v>
      </c>
      <c r="Q4043" s="49">
        <v>3.3925000000000001E-3</v>
      </c>
      <c r="R4043" s="49">
        <v>9.0597400000000002E-3</v>
      </c>
      <c r="S4043" s="49">
        <v>1.707941E-2</v>
      </c>
      <c r="T4043" s="49" t="s">
        <v>91</v>
      </c>
    </row>
    <row r="4044" spans="1:20" x14ac:dyDescent="0.25">
      <c r="A4044" s="49" t="str">
        <f t="shared" si="63"/>
        <v>41850ALL9_23SmartAC Only</v>
      </c>
      <c r="B4044" s="7">
        <v>41850</v>
      </c>
      <c r="C4044">
        <v>23</v>
      </c>
      <c r="D4044" t="s">
        <v>16</v>
      </c>
      <c r="E4044">
        <v>1.7274592</v>
      </c>
      <c r="F4044">
        <v>1.7742032999999999</v>
      </c>
      <c r="G4044">
        <v>9</v>
      </c>
      <c r="H4044">
        <v>10952.132</v>
      </c>
      <c r="I4044">
        <v>110956.29</v>
      </c>
      <c r="J4044">
        <v>78.278189999999995</v>
      </c>
      <c r="M4044">
        <v>2.1436799999999999E-2</v>
      </c>
      <c r="N4044" s="49">
        <v>-4.6744099999999997E-2</v>
      </c>
      <c r="O4044" s="49">
        <v>-7.4183200000000005E-2</v>
      </c>
      <c r="P4044" s="49">
        <v>-5.81056E-2</v>
      </c>
      <c r="Q4044" s="49">
        <v>-4.6744099999999997E-2</v>
      </c>
      <c r="R4044" s="49">
        <v>-3.53826E-2</v>
      </c>
      <c r="S4044" s="49">
        <v>-1.9304999999999999E-2</v>
      </c>
      <c r="T4044" s="49" t="s">
        <v>91</v>
      </c>
    </row>
    <row r="4045" spans="1:20" x14ac:dyDescent="0.25">
      <c r="A4045" s="49" t="str">
        <f t="shared" si="63"/>
        <v>41850ALL9_10SmartAC Only</v>
      </c>
      <c r="B4045" s="7">
        <v>41850</v>
      </c>
      <c r="C4045">
        <v>10</v>
      </c>
      <c r="D4045" t="s">
        <v>16</v>
      </c>
      <c r="E4045">
        <v>0.91895271000000001</v>
      </c>
      <c r="F4045">
        <v>0.91246601999999999</v>
      </c>
      <c r="G4045">
        <v>9</v>
      </c>
      <c r="H4045">
        <v>10952.132</v>
      </c>
      <c r="I4045">
        <v>110956.29</v>
      </c>
      <c r="J4045">
        <v>77.13597</v>
      </c>
      <c r="M4045">
        <v>1.5204799999999999E-2</v>
      </c>
      <c r="N4045" s="49">
        <v>6.4866899999999998E-3</v>
      </c>
      <c r="O4045" s="49">
        <v>-1.2975449999999999E-2</v>
      </c>
      <c r="P4045" s="49">
        <v>-1.5718500000000001E-3</v>
      </c>
      <c r="Q4045" s="49">
        <v>6.4866899999999998E-3</v>
      </c>
      <c r="R4045" s="49">
        <v>1.4545229999999999E-2</v>
      </c>
      <c r="S4045" s="49">
        <v>2.5948829999999999E-2</v>
      </c>
      <c r="T4045" s="49" t="s">
        <v>91</v>
      </c>
    </row>
    <row r="4046" spans="1:20" x14ac:dyDescent="0.25">
      <c r="A4046" s="49" t="str">
        <f t="shared" si="63"/>
        <v>41850ALL9_13SmartAC Only</v>
      </c>
      <c r="B4046" s="7">
        <v>41850</v>
      </c>
      <c r="C4046">
        <v>13</v>
      </c>
      <c r="D4046" t="s">
        <v>16</v>
      </c>
      <c r="E4046">
        <v>1.4111349</v>
      </c>
      <c r="F4046">
        <v>1.4123284</v>
      </c>
      <c r="G4046">
        <v>9</v>
      </c>
      <c r="H4046">
        <v>10952.132</v>
      </c>
      <c r="I4046">
        <v>110956.29</v>
      </c>
      <c r="J4046">
        <v>87.711619999999996</v>
      </c>
      <c r="M4046">
        <v>2.39942E-2</v>
      </c>
      <c r="N4046" s="49">
        <v>-1.1934999999999999E-3</v>
      </c>
      <c r="O4046" s="49">
        <v>-3.1906080000000003E-2</v>
      </c>
      <c r="P4046" s="49">
        <v>-1.391043E-2</v>
      </c>
      <c r="Q4046" s="49">
        <v>-1.1934999999999999E-3</v>
      </c>
      <c r="R4046" s="49">
        <v>1.1523429999999999E-2</v>
      </c>
      <c r="S4046" s="49">
        <v>2.951908E-2</v>
      </c>
      <c r="T4046" s="49" t="s">
        <v>91</v>
      </c>
    </row>
    <row r="4047" spans="1:20" x14ac:dyDescent="0.25">
      <c r="A4047" s="49" t="str">
        <f t="shared" si="63"/>
        <v>41850ALL9_3SmartAC Only</v>
      </c>
      <c r="B4047" s="7">
        <v>41850</v>
      </c>
      <c r="C4047">
        <v>3</v>
      </c>
      <c r="D4047" t="s">
        <v>16</v>
      </c>
      <c r="E4047">
        <v>0.81474575000000005</v>
      </c>
      <c r="F4047">
        <v>0.80729457999999998</v>
      </c>
      <c r="G4047">
        <v>9</v>
      </c>
      <c r="H4047">
        <v>10952.132</v>
      </c>
      <c r="I4047">
        <v>110956.29</v>
      </c>
      <c r="J4047">
        <v>72.944249999999997</v>
      </c>
      <c r="M4047">
        <v>1.18706E-2</v>
      </c>
      <c r="N4047" s="49">
        <v>7.45117E-3</v>
      </c>
      <c r="O4047" s="49">
        <v>-7.7432000000000004E-3</v>
      </c>
      <c r="P4047" s="49">
        <v>1.15975E-3</v>
      </c>
      <c r="Q4047" s="49">
        <v>7.45117E-3</v>
      </c>
      <c r="R4047" s="49">
        <v>1.3742590000000001E-2</v>
      </c>
      <c r="S4047" s="49">
        <v>2.2645539999999999E-2</v>
      </c>
      <c r="T4047" s="49" t="s">
        <v>91</v>
      </c>
    </row>
    <row r="4048" spans="1:20" x14ac:dyDescent="0.25">
      <c r="A4048" s="49" t="str">
        <f t="shared" si="63"/>
        <v>41850ALL9_24SmartAC Only</v>
      </c>
      <c r="B4048" s="7">
        <v>41850</v>
      </c>
      <c r="C4048">
        <v>24</v>
      </c>
      <c r="D4048" t="s">
        <v>16</v>
      </c>
      <c r="E4048">
        <v>1.3404008999999999</v>
      </c>
      <c r="F4048">
        <v>1.3806233000000001</v>
      </c>
      <c r="G4048">
        <v>9</v>
      </c>
      <c r="H4048">
        <v>10952.132</v>
      </c>
      <c r="I4048">
        <v>110956.29</v>
      </c>
      <c r="J4048">
        <v>75.695340000000002</v>
      </c>
      <c r="M4048">
        <v>1.8400199999999999E-2</v>
      </c>
      <c r="N4048" s="49">
        <v>-4.0222399999999998E-2</v>
      </c>
      <c r="O4048" s="49">
        <v>-6.3774659999999997E-2</v>
      </c>
      <c r="P4048" s="49">
        <v>-4.997451E-2</v>
      </c>
      <c r="Q4048" s="49">
        <v>-4.0222399999999998E-2</v>
      </c>
      <c r="R4048" s="49">
        <v>-3.0470290000000001E-2</v>
      </c>
      <c r="S4048" s="49">
        <v>-1.667014E-2</v>
      </c>
      <c r="T4048" s="49" t="s">
        <v>91</v>
      </c>
    </row>
    <row r="4049" spans="1:20" x14ac:dyDescent="0.25">
      <c r="A4049" s="49" t="str">
        <f t="shared" si="63"/>
        <v>41850ALL9_22SmartAC Only</v>
      </c>
      <c r="B4049" s="7">
        <v>41850</v>
      </c>
      <c r="C4049">
        <v>22</v>
      </c>
      <c r="D4049" t="s">
        <v>16</v>
      </c>
      <c r="E4049">
        <v>2.1107084</v>
      </c>
      <c r="F4049">
        <v>2.2243864000000002</v>
      </c>
      <c r="G4049">
        <v>9</v>
      </c>
      <c r="H4049">
        <v>10952.132</v>
      </c>
      <c r="I4049">
        <v>110956.29</v>
      </c>
      <c r="J4049">
        <v>81.18777</v>
      </c>
      <c r="M4049">
        <v>2.40742E-2</v>
      </c>
      <c r="N4049" s="49">
        <v>-0.113678</v>
      </c>
      <c r="O4049" s="49">
        <v>-0.14449297999999999</v>
      </c>
      <c r="P4049" s="49">
        <v>-0.12643732999999999</v>
      </c>
      <c r="Q4049" s="49">
        <v>-0.113678</v>
      </c>
      <c r="R4049" s="49">
        <v>-0.10091867</v>
      </c>
      <c r="S4049" s="49">
        <v>-8.2863019999999996E-2</v>
      </c>
      <c r="T4049" s="49" t="s">
        <v>91</v>
      </c>
    </row>
    <row r="4050" spans="1:20" x14ac:dyDescent="0.25">
      <c r="A4050" s="49" t="str">
        <f t="shared" si="63"/>
        <v>41850ALL9_17SmartAC Only</v>
      </c>
      <c r="B4050" s="7">
        <v>41850</v>
      </c>
      <c r="C4050">
        <v>17</v>
      </c>
      <c r="D4050" t="s">
        <v>16</v>
      </c>
      <c r="E4050">
        <v>2.5612778</v>
      </c>
      <c r="F4050">
        <v>2.5235430000000001</v>
      </c>
      <c r="G4050">
        <v>9</v>
      </c>
      <c r="H4050">
        <v>10952.132</v>
      </c>
      <c r="I4050">
        <v>110956.29</v>
      </c>
      <c r="J4050">
        <v>95.366290000000006</v>
      </c>
      <c r="M4050">
        <v>2.9181599999999999E-2</v>
      </c>
      <c r="N4050" s="49">
        <v>3.7734799999999999E-2</v>
      </c>
      <c r="O4050" s="49">
        <v>3.8235E-4</v>
      </c>
      <c r="P4050" s="49">
        <v>2.2268550000000002E-2</v>
      </c>
      <c r="Q4050" s="49">
        <v>3.7734799999999999E-2</v>
      </c>
      <c r="R4050" s="49">
        <v>5.320105E-2</v>
      </c>
      <c r="S4050" s="49">
        <v>7.5087249999999994E-2</v>
      </c>
      <c r="T4050" s="49" t="s">
        <v>91</v>
      </c>
    </row>
    <row r="4051" spans="1:20" x14ac:dyDescent="0.25">
      <c r="A4051" s="49" t="str">
        <f t="shared" si="63"/>
        <v>41850ALL9_21SmartAC Only</v>
      </c>
      <c r="B4051" s="7">
        <v>41850</v>
      </c>
      <c r="C4051">
        <v>21</v>
      </c>
      <c r="D4051" t="s">
        <v>16</v>
      </c>
      <c r="E4051">
        <v>2.3648053999999998</v>
      </c>
      <c r="F4051">
        <v>2.5898563999999999</v>
      </c>
      <c r="G4051">
        <v>9</v>
      </c>
      <c r="H4051">
        <v>10952.132</v>
      </c>
      <c r="I4051">
        <v>110956.29</v>
      </c>
      <c r="J4051">
        <v>84.784909999999996</v>
      </c>
      <c r="M4051">
        <v>2.60313E-2</v>
      </c>
      <c r="N4051" s="49">
        <v>-0.225051</v>
      </c>
      <c r="O4051" s="49">
        <v>-0.25837105999999999</v>
      </c>
      <c r="P4051" s="49">
        <v>-0.23884759</v>
      </c>
      <c r="Q4051" s="49">
        <v>-0.225051</v>
      </c>
      <c r="R4051" s="49">
        <v>-0.21125441</v>
      </c>
      <c r="S4051" s="49">
        <v>-0.19173093999999999</v>
      </c>
      <c r="T4051" s="49" t="s">
        <v>91</v>
      </c>
    </row>
    <row r="4052" spans="1:20" x14ac:dyDescent="0.25">
      <c r="A4052" s="49" t="str">
        <f t="shared" si="63"/>
        <v>41850ALL9_20SmartAC Only</v>
      </c>
      <c r="B4052" s="7">
        <v>41850</v>
      </c>
      <c r="C4052">
        <v>20</v>
      </c>
      <c r="D4052" t="s">
        <v>16</v>
      </c>
      <c r="E4052">
        <v>2.6093500999999999</v>
      </c>
      <c r="F4052">
        <v>2.1620566999999999</v>
      </c>
      <c r="G4052">
        <v>9</v>
      </c>
      <c r="H4052">
        <v>10952.132</v>
      </c>
      <c r="I4052">
        <v>110956.29</v>
      </c>
      <c r="J4052">
        <v>89.43186</v>
      </c>
      <c r="M4052">
        <v>2.4395699999999999E-2</v>
      </c>
      <c r="N4052" s="49">
        <v>0.44729340000000001</v>
      </c>
      <c r="O4052" s="49">
        <v>0.41606690000000002</v>
      </c>
      <c r="P4052" s="49">
        <v>0.43436367999999997</v>
      </c>
      <c r="Q4052" s="49">
        <v>0.44729340000000001</v>
      </c>
      <c r="R4052" s="49">
        <v>0.46022311999999999</v>
      </c>
      <c r="S4052" s="49">
        <v>0.4785199</v>
      </c>
      <c r="T4052" s="49" t="s">
        <v>91</v>
      </c>
    </row>
    <row r="4053" spans="1:20" x14ac:dyDescent="0.25">
      <c r="A4053" s="49" t="str">
        <f t="shared" si="63"/>
        <v>41850ALL9_14SmartAC Only</v>
      </c>
      <c r="B4053" s="7">
        <v>41850</v>
      </c>
      <c r="C4053">
        <v>14</v>
      </c>
      <c r="D4053" t="s">
        <v>16</v>
      </c>
      <c r="E4053">
        <v>1.6786232000000001</v>
      </c>
      <c r="F4053">
        <v>1.6929558</v>
      </c>
      <c r="G4053">
        <v>9</v>
      </c>
      <c r="H4053">
        <v>10952.132</v>
      </c>
      <c r="I4053">
        <v>110956.29</v>
      </c>
      <c r="J4053">
        <v>90.159850000000006</v>
      </c>
      <c r="M4053">
        <v>2.6365599999999999E-2</v>
      </c>
      <c r="N4053" s="49">
        <v>-1.4332599999999999E-2</v>
      </c>
      <c r="O4053" s="49">
        <v>-4.8080570000000003E-2</v>
      </c>
      <c r="P4053" s="49">
        <v>-2.8306370000000001E-2</v>
      </c>
      <c r="Q4053" s="49">
        <v>-1.4332599999999999E-2</v>
      </c>
      <c r="R4053" s="49">
        <v>-3.5882999999999998E-4</v>
      </c>
      <c r="S4053" s="49">
        <v>1.9415370000000001E-2</v>
      </c>
      <c r="T4053" s="49" t="s">
        <v>91</v>
      </c>
    </row>
    <row r="4054" spans="1:20" x14ac:dyDescent="0.25">
      <c r="A4054" s="49" t="str">
        <f t="shared" si="63"/>
        <v>41850ALL9_9SmartAC Only</v>
      </c>
      <c r="B4054" s="7">
        <v>41850</v>
      </c>
      <c r="C4054">
        <v>9</v>
      </c>
      <c r="D4054" t="s">
        <v>16</v>
      </c>
      <c r="E4054">
        <v>0.86287415000000001</v>
      </c>
      <c r="F4054">
        <v>0.86063195000000003</v>
      </c>
      <c r="G4054">
        <v>9</v>
      </c>
      <c r="H4054">
        <v>10952.132</v>
      </c>
      <c r="I4054">
        <v>110956.29</v>
      </c>
      <c r="J4054">
        <v>73.25479</v>
      </c>
      <c r="M4054">
        <v>1.2870700000000001E-2</v>
      </c>
      <c r="N4054" s="49">
        <v>2.2422000000000002E-3</v>
      </c>
      <c r="O4054" s="49">
        <v>-1.42323E-2</v>
      </c>
      <c r="P4054" s="49">
        <v>-4.5792699999999999E-3</v>
      </c>
      <c r="Q4054" s="49">
        <v>2.2422000000000002E-3</v>
      </c>
      <c r="R4054" s="49">
        <v>9.0636699999999994E-3</v>
      </c>
      <c r="S4054" s="49">
        <v>1.8716699999999999E-2</v>
      </c>
      <c r="T4054" s="49" t="s">
        <v>91</v>
      </c>
    </row>
    <row r="4055" spans="1:20" x14ac:dyDescent="0.25">
      <c r="A4055" s="49" t="str">
        <f t="shared" si="63"/>
        <v>41850ALL9_16SmartAC Only</v>
      </c>
      <c r="B4055" s="7">
        <v>41850</v>
      </c>
      <c r="C4055">
        <v>16</v>
      </c>
      <c r="D4055" t="s">
        <v>16</v>
      </c>
      <c r="E4055">
        <v>2.2741680999999998</v>
      </c>
      <c r="F4055">
        <v>2.2708400000000002</v>
      </c>
      <c r="G4055">
        <v>9</v>
      </c>
      <c r="H4055">
        <v>10952.132</v>
      </c>
      <c r="I4055">
        <v>110956.29</v>
      </c>
      <c r="J4055">
        <v>94.817250000000001</v>
      </c>
      <c r="M4055">
        <v>2.9026900000000001E-2</v>
      </c>
      <c r="N4055" s="49">
        <v>3.3281000000000001E-3</v>
      </c>
      <c r="O4055" s="49">
        <v>-3.3826330000000002E-2</v>
      </c>
      <c r="P4055" s="49">
        <v>-1.205616E-2</v>
      </c>
      <c r="Q4055" s="49">
        <v>3.3281000000000001E-3</v>
      </c>
      <c r="R4055" s="49">
        <v>1.8712360000000001E-2</v>
      </c>
      <c r="S4055" s="49">
        <v>4.0482530000000003E-2</v>
      </c>
      <c r="T4055" s="49" t="s">
        <v>91</v>
      </c>
    </row>
    <row r="4056" spans="1:20" x14ac:dyDescent="0.25">
      <c r="A4056" s="49" t="str">
        <f t="shared" si="63"/>
        <v>41850ALL9_1SmartAC Only</v>
      </c>
      <c r="B4056" s="7">
        <v>41850</v>
      </c>
      <c r="C4056">
        <v>1</v>
      </c>
      <c r="D4056" t="s">
        <v>16</v>
      </c>
      <c r="E4056">
        <v>1.0740578999999999</v>
      </c>
      <c r="F4056">
        <v>1.0666551</v>
      </c>
      <c r="G4056">
        <v>9</v>
      </c>
      <c r="H4056">
        <v>10952.132</v>
      </c>
      <c r="I4056">
        <v>110956.29</v>
      </c>
      <c r="J4056">
        <v>75.936719999999994</v>
      </c>
      <c r="M4056">
        <v>1.5273800000000001E-2</v>
      </c>
      <c r="N4056" s="49">
        <v>7.4028000000000002E-3</v>
      </c>
      <c r="O4056" s="49">
        <v>-1.2147659999999999E-2</v>
      </c>
      <c r="P4056" s="49">
        <v>-6.9231000000000002E-4</v>
      </c>
      <c r="Q4056" s="49">
        <v>7.4028000000000002E-3</v>
      </c>
      <c r="R4056" s="49">
        <v>1.549791E-2</v>
      </c>
      <c r="S4056" s="49">
        <v>2.695326E-2</v>
      </c>
      <c r="T4056" s="49" t="s">
        <v>91</v>
      </c>
    </row>
    <row r="4057" spans="1:20" x14ac:dyDescent="0.25">
      <c r="A4057" s="49" t="str">
        <f t="shared" si="63"/>
        <v>41850ALL9_11SmartAC Only</v>
      </c>
      <c r="B4057" s="7">
        <v>41850</v>
      </c>
      <c r="C4057">
        <v>11</v>
      </c>
      <c r="D4057" t="s">
        <v>16</v>
      </c>
      <c r="E4057">
        <v>1.0070467000000001</v>
      </c>
      <c r="F4057">
        <v>1.0128215</v>
      </c>
      <c r="G4057">
        <v>9</v>
      </c>
      <c r="H4057">
        <v>10952.132</v>
      </c>
      <c r="I4057">
        <v>110956.29</v>
      </c>
      <c r="J4057">
        <v>80.841549999999998</v>
      </c>
      <c r="M4057">
        <v>1.8171099999999999E-2</v>
      </c>
      <c r="N4057" s="49">
        <v>-5.7748000000000001E-3</v>
      </c>
      <c r="O4057" s="49">
        <v>-2.903381E-2</v>
      </c>
      <c r="P4057" s="49">
        <v>-1.5405479999999999E-2</v>
      </c>
      <c r="Q4057" s="49">
        <v>-5.7748000000000001E-3</v>
      </c>
      <c r="R4057" s="49">
        <v>3.8558799999999999E-3</v>
      </c>
      <c r="S4057" s="49">
        <v>1.748421E-2</v>
      </c>
      <c r="T4057" s="49" t="s">
        <v>91</v>
      </c>
    </row>
    <row r="4058" spans="1:20" x14ac:dyDescent="0.25">
      <c r="A4058" s="49" t="str">
        <f t="shared" si="63"/>
        <v>41852ALLN/A_9SmartAC Only</v>
      </c>
      <c r="B4058" s="7">
        <v>41852</v>
      </c>
      <c r="C4058">
        <v>9</v>
      </c>
      <c r="D4058" t="s">
        <v>16</v>
      </c>
      <c r="E4058">
        <v>0.88409028999999995</v>
      </c>
      <c r="F4058">
        <v>0.88012668000000005</v>
      </c>
      <c r="G4058" t="s">
        <v>33</v>
      </c>
      <c r="H4058">
        <v>21833.774000000001</v>
      </c>
      <c r="I4058">
        <v>110266.5</v>
      </c>
      <c r="J4058">
        <v>75.641959999999997</v>
      </c>
      <c r="M4058">
        <v>7.4761999999999997E-3</v>
      </c>
      <c r="N4058" s="49">
        <v>3.9636100000000002E-3</v>
      </c>
      <c r="O4058" s="49">
        <v>-5.6059300000000003E-3</v>
      </c>
      <c r="P4058" s="45">
        <v>1.2240000000000001E-6</v>
      </c>
      <c r="Q4058" s="49">
        <v>3.9636100000000002E-3</v>
      </c>
      <c r="R4058" s="49">
        <v>7.9260000000000008E-3</v>
      </c>
      <c r="S4058" s="49">
        <v>1.3533150000000001E-2</v>
      </c>
      <c r="T4058" s="49" t="s">
        <v>91</v>
      </c>
    </row>
    <row r="4059" spans="1:20" x14ac:dyDescent="0.25">
      <c r="A4059" s="49" t="str">
        <f t="shared" si="63"/>
        <v>41852ALLN/A_14SmartAC Only</v>
      </c>
      <c r="B4059" s="7">
        <v>41852</v>
      </c>
      <c r="C4059">
        <v>14</v>
      </c>
      <c r="D4059" t="s">
        <v>16</v>
      </c>
      <c r="E4059">
        <v>1.939438</v>
      </c>
      <c r="F4059">
        <v>1.9165909999999999</v>
      </c>
      <c r="G4059" t="s">
        <v>33</v>
      </c>
      <c r="H4059">
        <v>21833.774000000001</v>
      </c>
      <c r="I4059">
        <v>110266.5</v>
      </c>
      <c r="J4059">
        <v>94.668940000000006</v>
      </c>
      <c r="M4059">
        <v>1.6028199999999999E-2</v>
      </c>
      <c r="N4059" s="49">
        <v>2.2846999999999999E-2</v>
      </c>
      <c r="O4059" s="49">
        <v>2.3308999999999999E-3</v>
      </c>
      <c r="P4059" s="49">
        <v>1.435205E-2</v>
      </c>
      <c r="Q4059" s="49">
        <v>2.2846999999999999E-2</v>
      </c>
      <c r="R4059" s="49">
        <v>3.134195E-2</v>
      </c>
      <c r="S4059" s="49">
        <v>4.3363100000000002E-2</v>
      </c>
      <c r="T4059" s="49" t="s">
        <v>91</v>
      </c>
    </row>
    <row r="4060" spans="1:20" x14ac:dyDescent="0.25">
      <c r="A4060" s="49" t="str">
        <f t="shared" si="63"/>
        <v>41852ALLN/A_21SmartAC Only</v>
      </c>
      <c r="B4060" s="7">
        <v>41852</v>
      </c>
      <c r="C4060">
        <v>21</v>
      </c>
      <c r="D4060" t="s">
        <v>16</v>
      </c>
      <c r="E4060">
        <v>2.4470144999999999</v>
      </c>
      <c r="F4060">
        <v>2.6574990999999999</v>
      </c>
      <c r="G4060" t="s">
        <v>33</v>
      </c>
      <c r="H4060">
        <v>21833.774000000001</v>
      </c>
      <c r="I4060">
        <v>110266.5</v>
      </c>
      <c r="J4060">
        <v>86.729410000000001</v>
      </c>
      <c r="M4060">
        <v>1.5437299999999999E-2</v>
      </c>
      <c r="N4060" s="49">
        <v>-0.21048459999999999</v>
      </c>
      <c r="O4060" s="49">
        <v>-0.23024433999999999</v>
      </c>
      <c r="P4060" s="49">
        <v>-0.21866637</v>
      </c>
      <c r="Q4060" s="49">
        <v>-0.21048459999999999</v>
      </c>
      <c r="R4060" s="49">
        <v>-0.20230282999999999</v>
      </c>
      <c r="S4060" s="49">
        <v>-0.19072486</v>
      </c>
      <c r="T4060" s="49" t="s">
        <v>91</v>
      </c>
    </row>
    <row r="4061" spans="1:20" x14ac:dyDescent="0.25">
      <c r="A4061" s="49" t="str">
        <f t="shared" si="63"/>
        <v>41852ALLN/A_12SmartAC Only</v>
      </c>
      <c r="B4061" s="7">
        <v>41852</v>
      </c>
      <c r="C4061">
        <v>12</v>
      </c>
      <c r="D4061" t="s">
        <v>16</v>
      </c>
      <c r="E4061">
        <v>1.3393804</v>
      </c>
      <c r="F4061">
        <v>1.3268511999999999</v>
      </c>
      <c r="G4061" t="s">
        <v>33</v>
      </c>
      <c r="H4061">
        <v>21833.774000000001</v>
      </c>
      <c r="I4061">
        <v>110266.5</v>
      </c>
      <c r="J4061">
        <v>88.464619999999996</v>
      </c>
      <c r="M4061">
        <v>1.2965600000000001E-2</v>
      </c>
      <c r="N4061" s="49">
        <v>1.2529200000000001E-2</v>
      </c>
      <c r="O4061" s="49">
        <v>-4.0667699999999999E-3</v>
      </c>
      <c r="P4061" s="49">
        <v>5.6574299999999998E-3</v>
      </c>
      <c r="Q4061" s="49">
        <v>1.2529200000000001E-2</v>
      </c>
      <c r="R4061" s="49">
        <v>1.940097E-2</v>
      </c>
      <c r="S4061" s="49">
        <v>2.9125169999999999E-2</v>
      </c>
      <c r="T4061" s="49" t="s">
        <v>91</v>
      </c>
    </row>
    <row r="4062" spans="1:20" x14ac:dyDescent="0.25">
      <c r="A4062" s="49" t="str">
        <f t="shared" si="63"/>
        <v>41852ALLN/A_11SmartAC Only</v>
      </c>
      <c r="B4062" s="7">
        <v>41852</v>
      </c>
      <c r="C4062">
        <v>11</v>
      </c>
      <c r="D4062" t="s">
        <v>16</v>
      </c>
      <c r="E4062">
        <v>1.1083000999999999</v>
      </c>
      <c r="F4062">
        <v>1.0998108</v>
      </c>
      <c r="G4062" t="s">
        <v>33</v>
      </c>
      <c r="H4062">
        <v>21833.774000000001</v>
      </c>
      <c r="I4062">
        <v>110266.5</v>
      </c>
      <c r="J4062">
        <v>84.526499999999999</v>
      </c>
      <c r="M4062">
        <v>1.10081E-2</v>
      </c>
      <c r="N4062" s="49">
        <v>8.4893E-3</v>
      </c>
      <c r="O4062" s="49">
        <v>-5.6010699999999997E-3</v>
      </c>
      <c r="P4062" s="49">
        <v>2.6550100000000002E-3</v>
      </c>
      <c r="Q4062" s="49">
        <v>8.4893E-3</v>
      </c>
      <c r="R4062" s="49">
        <v>1.4323590000000001E-2</v>
      </c>
      <c r="S4062" s="49">
        <v>2.257967E-2</v>
      </c>
      <c r="T4062" s="49" t="s">
        <v>91</v>
      </c>
    </row>
    <row r="4063" spans="1:20" x14ac:dyDescent="0.25">
      <c r="A4063" s="49" t="str">
        <f t="shared" si="63"/>
        <v>41852ALLN/A_2SmartAC Only</v>
      </c>
      <c r="B4063" s="7">
        <v>41852</v>
      </c>
      <c r="C4063">
        <v>2</v>
      </c>
      <c r="D4063" t="s">
        <v>16</v>
      </c>
      <c r="E4063">
        <v>0.93949134999999995</v>
      </c>
      <c r="F4063">
        <v>0.92527729999999997</v>
      </c>
      <c r="G4063" t="s">
        <v>33</v>
      </c>
      <c r="H4063">
        <v>21833.774000000001</v>
      </c>
      <c r="I4063">
        <v>110266.5</v>
      </c>
      <c r="J4063">
        <v>73.667839999999998</v>
      </c>
      <c r="M4063">
        <v>7.4419000000000004E-3</v>
      </c>
      <c r="N4063" s="49">
        <v>1.4214050000000001E-2</v>
      </c>
      <c r="O4063" s="49">
        <v>4.6884199999999996E-3</v>
      </c>
      <c r="P4063" s="49">
        <v>1.0269840000000001E-2</v>
      </c>
      <c r="Q4063" s="49">
        <v>1.4214050000000001E-2</v>
      </c>
      <c r="R4063" s="49">
        <v>1.8158259999999999E-2</v>
      </c>
      <c r="S4063" s="49">
        <v>2.3739679999999999E-2</v>
      </c>
      <c r="T4063" s="49" t="s">
        <v>91</v>
      </c>
    </row>
    <row r="4064" spans="1:20" x14ac:dyDescent="0.25">
      <c r="A4064" s="49" t="str">
        <f t="shared" si="63"/>
        <v>41852ALLN/A_16SmartAC Only</v>
      </c>
      <c r="B4064" s="7">
        <v>41852</v>
      </c>
      <c r="C4064">
        <v>16</v>
      </c>
      <c r="D4064" t="s">
        <v>16</v>
      </c>
      <c r="E4064">
        <v>2.5860623</v>
      </c>
      <c r="F4064">
        <v>2.0080520000000002</v>
      </c>
      <c r="G4064" t="s">
        <v>33</v>
      </c>
      <c r="H4064">
        <v>21833.774000000001</v>
      </c>
      <c r="I4064">
        <v>110266.5</v>
      </c>
      <c r="J4064">
        <v>98.627049999999997</v>
      </c>
      <c r="M4064">
        <v>1.50031E-2</v>
      </c>
      <c r="N4064" s="49">
        <v>0.57801029999999998</v>
      </c>
      <c r="O4064" s="49">
        <v>0.55880633000000002</v>
      </c>
      <c r="P4064" s="49">
        <v>0.57005866000000005</v>
      </c>
      <c r="Q4064" s="49">
        <v>0.57801029999999998</v>
      </c>
      <c r="R4064" s="49">
        <v>0.58596194000000001</v>
      </c>
      <c r="S4064" s="49">
        <v>0.59721427000000005</v>
      </c>
      <c r="T4064" s="49" t="s">
        <v>91</v>
      </c>
    </row>
    <row r="4065" spans="1:20" x14ac:dyDescent="0.25">
      <c r="A4065" s="49" t="str">
        <f t="shared" si="63"/>
        <v>41852ALLN/A_13SmartAC Only</v>
      </c>
      <c r="B4065" s="7">
        <v>41852</v>
      </c>
      <c r="C4065">
        <v>13</v>
      </c>
      <c r="D4065" t="s">
        <v>16</v>
      </c>
      <c r="E4065">
        <v>1.6180447</v>
      </c>
      <c r="F4065">
        <v>1.5951831000000001</v>
      </c>
      <c r="G4065" t="s">
        <v>33</v>
      </c>
      <c r="H4065">
        <v>21833.774000000001</v>
      </c>
      <c r="I4065">
        <v>110266.5</v>
      </c>
      <c r="J4065">
        <v>91.727969999999999</v>
      </c>
      <c r="M4065">
        <v>1.4615400000000001E-2</v>
      </c>
      <c r="N4065" s="49">
        <v>2.2861599999999999E-2</v>
      </c>
      <c r="O4065" s="49">
        <v>4.1538900000000004E-3</v>
      </c>
      <c r="P4065" s="49">
        <v>1.5115440000000001E-2</v>
      </c>
      <c r="Q4065" s="49">
        <v>2.2861599999999999E-2</v>
      </c>
      <c r="R4065" s="49">
        <v>3.0607760000000001E-2</v>
      </c>
      <c r="S4065" s="49">
        <v>4.1569309999999998E-2</v>
      </c>
      <c r="T4065" s="49" t="s">
        <v>91</v>
      </c>
    </row>
    <row r="4066" spans="1:20" x14ac:dyDescent="0.25">
      <c r="A4066" s="49" t="str">
        <f t="shared" si="63"/>
        <v>41852ALLN/A_3SmartAC Only</v>
      </c>
      <c r="B4066" s="7">
        <v>41852</v>
      </c>
      <c r="C4066">
        <v>3</v>
      </c>
      <c r="D4066" t="s">
        <v>16</v>
      </c>
      <c r="E4066">
        <v>0.82340515999999997</v>
      </c>
      <c r="F4066">
        <v>0.81131418</v>
      </c>
      <c r="G4066" t="s">
        <v>33</v>
      </c>
      <c r="H4066">
        <v>21833.774000000001</v>
      </c>
      <c r="I4066">
        <v>110266.5</v>
      </c>
      <c r="J4066">
        <v>72.789490000000001</v>
      </c>
      <c r="M4066">
        <v>6.4967999999999996E-3</v>
      </c>
      <c r="N4066" s="49">
        <v>1.2090979999999999E-2</v>
      </c>
      <c r="O4066" s="49">
        <v>3.7750800000000001E-3</v>
      </c>
      <c r="P4066" s="49">
        <v>8.6476799999999996E-3</v>
      </c>
      <c r="Q4066" s="49">
        <v>1.2090979999999999E-2</v>
      </c>
      <c r="R4066" s="49">
        <v>1.5534279999999999E-2</v>
      </c>
      <c r="S4066" s="49">
        <v>2.0406879999999999E-2</v>
      </c>
      <c r="T4066" s="49" t="s">
        <v>91</v>
      </c>
    </row>
    <row r="4067" spans="1:20" x14ac:dyDescent="0.25">
      <c r="A4067" s="49" t="str">
        <f t="shared" si="63"/>
        <v>41852ALLN/A_7SmartAC Only</v>
      </c>
      <c r="B4067" s="7">
        <v>41852</v>
      </c>
      <c r="C4067">
        <v>7</v>
      </c>
      <c r="D4067" t="s">
        <v>16</v>
      </c>
      <c r="E4067">
        <v>0.77094032999999995</v>
      </c>
      <c r="F4067">
        <v>0.76251729999999995</v>
      </c>
      <c r="G4067" t="s">
        <v>33</v>
      </c>
      <c r="H4067">
        <v>21833.774000000001</v>
      </c>
      <c r="I4067">
        <v>110266.5</v>
      </c>
      <c r="J4067">
        <v>68.65119</v>
      </c>
      <c r="M4067">
        <v>5.7045000000000004E-3</v>
      </c>
      <c r="N4067" s="49">
        <v>8.4230299999999998E-3</v>
      </c>
      <c r="O4067" s="49">
        <v>1.1212699999999999E-3</v>
      </c>
      <c r="P4067" s="45">
        <v>5.3996399999999998E-3</v>
      </c>
      <c r="Q4067" s="49">
        <v>8.4230299999999998E-3</v>
      </c>
      <c r="R4067" s="49">
        <v>1.1446410000000001E-2</v>
      </c>
      <c r="S4067" s="49">
        <v>1.5724789999999999E-2</v>
      </c>
      <c r="T4067" s="49" t="s">
        <v>91</v>
      </c>
    </row>
    <row r="4068" spans="1:20" x14ac:dyDescent="0.25">
      <c r="A4068" s="49" t="str">
        <f t="shared" si="63"/>
        <v>41852ALLN/A_6SmartAC Only</v>
      </c>
      <c r="B4068" s="7">
        <v>41852</v>
      </c>
      <c r="C4068">
        <v>6</v>
      </c>
      <c r="D4068" t="s">
        <v>16</v>
      </c>
      <c r="E4068">
        <v>0.71970003999999999</v>
      </c>
      <c r="F4068">
        <v>0.71329279999999995</v>
      </c>
      <c r="G4068" t="s">
        <v>33</v>
      </c>
      <c r="H4068">
        <v>21833.774000000001</v>
      </c>
      <c r="I4068">
        <v>110266.5</v>
      </c>
      <c r="J4068">
        <v>69.116770000000002</v>
      </c>
      <c r="M4068">
        <v>5.3895000000000002E-3</v>
      </c>
      <c r="N4068" s="49">
        <v>6.4072399999999998E-3</v>
      </c>
      <c r="O4068" s="49">
        <v>-4.9131999999999995E-4</v>
      </c>
      <c r="P4068" s="49">
        <v>3.5508100000000002E-3</v>
      </c>
      <c r="Q4068" s="49">
        <v>6.4072399999999998E-3</v>
      </c>
      <c r="R4068" s="49">
        <v>9.2636799999999998E-3</v>
      </c>
      <c r="S4068" s="49">
        <v>1.33058E-2</v>
      </c>
      <c r="T4068" s="49" t="s">
        <v>91</v>
      </c>
    </row>
    <row r="4069" spans="1:20" x14ac:dyDescent="0.25">
      <c r="A4069" s="49" t="str">
        <f t="shared" si="63"/>
        <v>41852ALLN/A_1SmartAC Only</v>
      </c>
      <c r="B4069" s="7">
        <v>41852</v>
      </c>
      <c r="C4069">
        <v>1</v>
      </c>
      <c r="D4069" t="s">
        <v>16</v>
      </c>
      <c r="E4069">
        <v>1.1117509000000001</v>
      </c>
      <c r="F4069">
        <v>1.0986252999999999</v>
      </c>
      <c r="G4069" t="s">
        <v>33</v>
      </c>
      <c r="H4069">
        <v>21833.774000000001</v>
      </c>
      <c r="I4069">
        <v>110266.5</v>
      </c>
      <c r="J4069">
        <v>75.322890000000001</v>
      </c>
      <c r="M4069">
        <v>8.7206000000000002E-3</v>
      </c>
      <c r="N4069" s="49">
        <v>1.3125599999999999E-2</v>
      </c>
      <c r="O4069" s="49">
        <v>1.9632299999999998E-3</v>
      </c>
      <c r="P4069" s="49">
        <v>8.5036799999999996E-3</v>
      </c>
      <c r="Q4069" s="49">
        <v>1.3125599999999999E-2</v>
      </c>
      <c r="R4069" s="49">
        <v>1.7747519999999999E-2</v>
      </c>
      <c r="S4069" s="49">
        <v>2.4287969999999999E-2</v>
      </c>
      <c r="T4069" s="49" t="s">
        <v>91</v>
      </c>
    </row>
    <row r="4070" spans="1:20" x14ac:dyDescent="0.25">
      <c r="A4070" s="49" t="str">
        <f t="shared" si="63"/>
        <v>41852ALLN/A_15SmartAC Only</v>
      </c>
      <c r="B4070" s="7">
        <v>41852</v>
      </c>
      <c r="C4070">
        <v>15</v>
      </c>
      <c r="D4070" t="s">
        <v>16</v>
      </c>
      <c r="E4070">
        <v>2.2717920999999999</v>
      </c>
      <c r="F4070">
        <v>2.0952305999999998</v>
      </c>
      <c r="G4070" t="s">
        <v>33</v>
      </c>
      <c r="H4070">
        <v>21833.774000000001</v>
      </c>
      <c r="I4070">
        <v>110266.5</v>
      </c>
      <c r="J4070">
        <v>97.583219999999997</v>
      </c>
      <c r="M4070">
        <v>1.6286100000000001E-2</v>
      </c>
      <c r="N4070" s="49">
        <v>0.17656150000000001</v>
      </c>
      <c r="O4070" s="49">
        <v>0.15571529000000001</v>
      </c>
      <c r="P4070" s="49">
        <v>0.16792987000000001</v>
      </c>
      <c r="Q4070" s="49">
        <v>0.17656150000000001</v>
      </c>
      <c r="R4070" s="49">
        <v>0.18519313000000001</v>
      </c>
      <c r="S4070" s="49">
        <v>0.19740770999999999</v>
      </c>
      <c r="T4070" s="49" t="s">
        <v>91</v>
      </c>
    </row>
    <row r="4071" spans="1:20" x14ac:dyDescent="0.25">
      <c r="A4071" s="49" t="str">
        <f t="shared" si="63"/>
        <v>41852ALLN/A_10SmartAC Only</v>
      </c>
      <c r="B4071" s="7">
        <v>41852</v>
      </c>
      <c r="C4071">
        <v>10</v>
      </c>
      <c r="D4071" t="s">
        <v>16</v>
      </c>
      <c r="E4071">
        <v>0.96673529000000002</v>
      </c>
      <c r="F4071">
        <v>0.96477561999999994</v>
      </c>
      <c r="G4071" t="s">
        <v>33</v>
      </c>
      <c r="H4071">
        <v>21833.774000000001</v>
      </c>
      <c r="I4071">
        <v>110266.5</v>
      </c>
      <c r="J4071">
        <v>79.996570000000006</v>
      </c>
      <c r="M4071">
        <v>9.1374999999999998E-3</v>
      </c>
      <c r="N4071" s="49">
        <v>1.9596700000000002E-3</v>
      </c>
      <c r="O4071" s="49">
        <v>-9.7363299999999996E-3</v>
      </c>
      <c r="P4071" s="49">
        <v>-2.8831999999999998E-3</v>
      </c>
      <c r="Q4071" s="49">
        <v>1.9596700000000002E-3</v>
      </c>
      <c r="R4071" s="49">
        <v>6.8025500000000001E-3</v>
      </c>
      <c r="S4071" s="49">
        <v>1.365567E-2</v>
      </c>
      <c r="T4071" s="49" t="s">
        <v>91</v>
      </c>
    </row>
    <row r="4072" spans="1:20" x14ac:dyDescent="0.25">
      <c r="A4072" s="49" t="str">
        <f t="shared" si="63"/>
        <v>41852ALLN/A_18SmartAC Only</v>
      </c>
      <c r="B4072" s="7">
        <v>41852</v>
      </c>
      <c r="C4072">
        <v>18</v>
      </c>
      <c r="D4072" t="s">
        <v>16</v>
      </c>
      <c r="E4072">
        <v>2.9939746</v>
      </c>
      <c r="F4072">
        <v>2.2758601000000001</v>
      </c>
      <c r="G4072" t="s">
        <v>33</v>
      </c>
      <c r="H4072">
        <v>21833.774000000001</v>
      </c>
      <c r="I4072">
        <v>110266.5</v>
      </c>
      <c r="J4072">
        <v>98.175449999999998</v>
      </c>
      <c r="M4072">
        <v>1.43096E-2</v>
      </c>
      <c r="N4072" s="49">
        <v>0.71811449999999999</v>
      </c>
      <c r="O4072" s="49">
        <v>0.69979820999999998</v>
      </c>
      <c r="P4072" s="49">
        <v>0.71053040999999995</v>
      </c>
      <c r="Q4072" s="49">
        <v>0.71811449999999999</v>
      </c>
      <c r="R4072" s="49">
        <v>0.72569859000000003</v>
      </c>
      <c r="S4072" s="49">
        <v>0.73643079</v>
      </c>
      <c r="T4072" s="49" t="s">
        <v>91</v>
      </c>
    </row>
    <row r="4073" spans="1:20" x14ac:dyDescent="0.25">
      <c r="A4073" s="49" t="str">
        <f t="shared" si="63"/>
        <v>41852ALLN/A_24SmartAC Only</v>
      </c>
      <c r="B4073" s="7">
        <v>41852</v>
      </c>
      <c r="C4073">
        <v>24</v>
      </c>
      <c r="D4073" t="s">
        <v>16</v>
      </c>
      <c r="E4073">
        <v>1.4045543</v>
      </c>
      <c r="F4073">
        <v>1.4602751</v>
      </c>
      <c r="G4073" t="s">
        <v>33</v>
      </c>
      <c r="H4073">
        <v>21833.774000000001</v>
      </c>
      <c r="I4073">
        <v>110266.5</v>
      </c>
      <c r="J4073">
        <v>76.472639999999998</v>
      </c>
      <c r="M4073">
        <v>1.07698E-2</v>
      </c>
      <c r="N4073" s="49">
        <v>-5.5720800000000001E-2</v>
      </c>
      <c r="O4073" s="49">
        <v>-6.9506139999999994E-2</v>
      </c>
      <c r="P4073" s="49">
        <v>-6.1428789999999997E-2</v>
      </c>
      <c r="Q4073" s="49">
        <v>-5.5720800000000001E-2</v>
      </c>
      <c r="R4073" s="49">
        <v>-5.0012809999999998E-2</v>
      </c>
      <c r="S4073" s="49">
        <v>-4.1935460000000001E-2</v>
      </c>
      <c r="T4073" s="49" t="s">
        <v>91</v>
      </c>
    </row>
    <row r="4074" spans="1:20" x14ac:dyDescent="0.25">
      <c r="A4074" s="49" t="str">
        <f t="shared" si="63"/>
        <v>41852ALLN/A_4SmartAC Only</v>
      </c>
      <c r="B4074" s="7">
        <v>41852</v>
      </c>
      <c r="C4074">
        <v>4</v>
      </c>
      <c r="D4074" t="s">
        <v>16</v>
      </c>
      <c r="E4074">
        <v>0.74888935999999995</v>
      </c>
      <c r="F4074">
        <v>0.73621292000000005</v>
      </c>
      <c r="G4074" t="s">
        <v>33</v>
      </c>
      <c r="H4074">
        <v>21833.774000000001</v>
      </c>
      <c r="I4074">
        <v>110266.5</v>
      </c>
      <c r="J4074">
        <v>71.366290000000006</v>
      </c>
      <c r="M4074">
        <v>5.7229000000000004E-3</v>
      </c>
      <c r="N4074" s="49">
        <v>1.2676440000000001E-2</v>
      </c>
      <c r="O4074" s="49">
        <v>5.3511299999999999E-3</v>
      </c>
      <c r="P4074" s="49">
        <v>9.6433000000000005E-3</v>
      </c>
      <c r="Q4074" s="49">
        <v>1.2676440000000001E-2</v>
      </c>
      <c r="R4074" s="49">
        <v>1.5709580000000001E-2</v>
      </c>
      <c r="S4074" s="49">
        <v>2.0001749999999999E-2</v>
      </c>
      <c r="T4074" s="49" t="s">
        <v>91</v>
      </c>
    </row>
    <row r="4075" spans="1:20" x14ac:dyDescent="0.25">
      <c r="A4075" s="49" t="str">
        <f t="shared" si="63"/>
        <v>41852ALLN/A_22SmartAC Only</v>
      </c>
      <c r="B4075" s="7">
        <v>41852</v>
      </c>
      <c r="C4075">
        <v>22</v>
      </c>
      <c r="D4075" t="s">
        <v>16</v>
      </c>
      <c r="E4075">
        <v>2.1504679000000002</v>
      </c>
      <c r="F4075">
        <v>2.2921450000000001</v>
      </c>
      <c r="G4075" t="s">
        <v>33</v>
      </c>
      <c r="H4075">
        <v>21833.774000000001</v>
      </c>
      <c r="I4075">
        <v>110266.5</v>
      </c>
      <c r="J4075">
        <v>82.53134</v>
      </c>
      <c r="M4075">
        <v>1.4165799999999999E-2</v>
      </c>
      <c r="N4075" s="49">
        <v>-0.1416771</v>
      </c>
      <c r="O4075" s="49">
        <v>-0.15980932</v>
      </c>
      <c r="P4075" s="49">
        <v>-0.14918497</v>
      </c>
      <c r="Q4075" s="49">
        <v>-0.1416771</v>
      </c>
      <c r="R4075" s="49">
        <v>-0.13416923</v>
      </c>
      <c r="S4075" s="49">
        <v>-0.12354488</v>
      </c>
      <c r="T4075" s="49" t="s">
        <v>91</v>
      </c>
    </row>
    <row r="4076" spans="1:20" x14ac:dyDescent="0.25">
      <c r="A4076" s="49" t="str">
        <f t="shared" si="63"/>
        <v>41852ALLN/A_23SmartAC Only</v>
      </c>
      <c r="B4076" s="7">
        <v>41852</v>
      </c>
      <c r="C4076">
        <v>23</v>
      </c>
      <c r="D4076" t="s">
        <v>16</v>
      </c>
      <c r="E4076">
        <v>1.7661543</v>
      </c>
      <c r="F4076">
        <v>1.8493558999999999</v>
      </c>
      <c r="G4076" t="s">
        <v>33</v>
      </c>
      <c r="H4076">
        <v>21833.774000000001</v>
      </c>
      <c r="I4076">
        <v>110266.5</v>
      </c>
      <c r="J4076">
        <v>78.943700000000007</v>
      </c>
      <c r="M4076">
        <v>1.25167E-2</v>
      </c>
      <c r="N4076" s="49">
        <v>-8.3201600000000001E-2</v>
      </c>
      <c r="O4076" s="49">
        <v>-9.9222980000000002E-2</v>
      </c>
      <c r="P4076" s="49">
        <v>-8.9835449999999997E-2</v>
      </c>
      <c r="Q4076" s="49">
        <v>-8.3201600000000001E-2</v>
      </c>
      <c r="R4076" s="49">
        <v>-7.6567750000000004E-2</v>
      </c>
      <c r="S4076" s="49">
        <v>-6.7180219999999999E-2</v>
      </c>
      <c r="T4076" s="49" t="s">
        <v>91</v>
      </c>
    </row>
    <row r="4077" spans="1:20" x14ac:dyDescent="0.25">
      <c r="A4077" s="49" t="str">
        <f t="shared" si="63"/>
        <v>41852ALLN/A_8SmartAC Only</v>
      </c>
      <c r="B4077" s="7">
        <v>41852</v>
      </c>
      <c r="C4077">
        <v>8</v>
      </c>
      <c r="D4077" t="s">
        <v>16</v>
      </c>
      <c r="E4077">
        <v>0.82870146</v>
      </c>
      <c r="F4077">
        <v>0.82189855999999994</v>
      </c>
      <c r="G4077" t="s">
        <v>33</v>
      </c>
      <c r="H4077">
        <v>21833.774000000001</v>
      </c>
      <c r="I4077">
        <v>110266.5</v>
      </c>
      <c r="J4077">
        <v>71.528350000000003</v>
      </c>
      <c r="M4077">
        <v>6.3287999999999999E-3</v>
      </c>
      <c r="N4077" s="49">
        <v>6.8028999999999997E-3</v>
      </c>
      <c r="O4077" s="49">
        <v>-1.2979599999999999E-3</v>
      </c>
      <c r="P4077" s="49">
        <v>3.4486400000000002E-3</v>
      </c>
      <c r="Q4077" s="49">
        <v>6.8028999999999997E-3</v>
      </c>
      <c r="R4077" s="49">
        <v>1.015716E-2</v>
      </c>
      <c r="S4077" s="49">
        <v>1.490376E-2</v>
      </c>
      <c r="T4077" s="49" t="s">
        <v>91</v>
      </c>
    </row>
    <row r="4078" spans="1:20" x14ac:dyDescent="0.25">
      <c r="A4078" s="49" t="str">
        <f t="shared" si="63"/>
        <v>41852ALLN/A_19SmartAC Only</v>
      </c>
      <c r="B4078" s="7">
        <v>41852</v>
      </c>
      <c r="C4078">
        <v>19</v>
      </c>
      <c r="D4078" t="s">
        <v>16</v>
      </c>
      <c r="E4078">
        <v>2.9957864000000001</v>
      </c>
      <c r="F4078">
        <v>3.1081167000000001</v>
      </c>
      <c r="G4078" t="s">
        <v>33</v>
      </c>
      <c r="H4078">
        <v>21833.774000000001</v>
      </c>
      <c r="I4078">
        <v>110266.5</v>
      </c>
      <c r="J4078">
        <v>95.947329999999994</v>
      </c>
      <c r="M4078">
        <v>1.67321E-2</v>
      </c>
      <c r="N4078" s="49">
        <v>-0.11233029999999999</v>
      </c>
      <c r="O4078" s="49">
        <v>-0.13374738999999999</v>
      </c>
      <c r="P4078" s="49">
        <v>-0.12119831</v>
      </c>
      <c r="Q4078" s="49">
        <v>-0.11233029999999999</v>
      </c>
      <c r="R4078" s="49">
        <v>-0.10346229</v>
      </c>
      <c r="S4078" s="49">
        <v>-9.0913209999999994E-2</v>
      </c>
      <c r="T4078" s="49" t="s">
        <v>91</v>
      </c>
    </row>
    <row r="4079" spans="1:20" x14ac:dyDescent="0.25">
      <c r="A4079" s="49" t="str">
        <f t="shared" si="63"/>
        <v>41852ALLN/A_17SmartAC Only</v>
      </c>
      <c r="B4079" s="7">
        <v>41852</v>
      </c>
      <c r="C4079">
        <v>17</v>
      </c>
      <c r="D4079" t="s">
        <v>16</v>
      </c>
      <c r="E4079">
        <v>2.8374252000000002</v>
      </c>
      <c r="F4079">
        <v>2.1564941000000002</v>
      </c>
      <c r="G4079" t="s">
        <v>33</v>
      </c>
      <c r="H4079">
        <v>21833.774000000001</v>
      </c>
      <c r="I4079">
        <v>110266.5</v>
      </c>
      <c r="J4079">
        <v>99.014769999999999</v>
      </c>
      <c r="M4079">
        <v>1.46985E-2</v>
      </c>
      <c r="N4079" s="49">
        <v>0.68093110000000001</v>
      </c>
      <c r="O4079" s="49">
        <v>0.66211701999999995</v>
      </c>
      <c r="P4079" s="49">
        <v>0.67314088999999999</v>
      </c>
      <c r="Q4079" s="49">
        <v>0.68093110000000001</v>
      </c>
      <c r="R4079" s="49">
        <v>0.68872131000000003</v>
      </c>
      <c r="S4079" s="49">
        <v>0.69974517999999997</v>
      </c>
      <c r="T4079" s="49" t="s">
        <v>91</v>
      </c>
    </row>
    <row r="4080" spans="1:20" x14ac:dyDescent="0.25">
      <c r="A4080" s="49" t="str">
        <f t="shared" si="63"/>
        <v>41852ALLN/A_5SmartAC Only</v>
      </c>
      <c r="B4080" s="7">
        <v>41852</v>
      </c>
      <c r="C4080">
        <v>5</v>
      </c>
      <c r="D4080" t="s">
        <v>16</v>
      </c>
      <c r="E4080">
        <v>0.71262329000000002</v>
      </c>
      <c r="F4080">
        <v>0.70379634999999996</v>
      </c>
      <c r="G4080" t="s">
        <v>33</v>
      </c>
      <c r="H4080">
        <v>21833.774000000001</v>
      </c>
      <c r="I4080">
        <v>110266.5</v>
      </c>
      <c r="J4080">
        <v>70.091409999999996</v>
      </c>
      <c r="M4080">
        <v>5.3705999999999997E-3</v>
      </c>
      <c r="N4080" s="49">
        <v>8.8269400000000001E-3</v>
      </c>
      <c r="O4080" s="49">
        <v>1.95257E-3</v>
      </c>
      <c r="P4080" s="49">
        <v>5.9805199999999996E-3</v>
      </c>
      <c r="Q4080" s="49">
        <v>8.8269400000000001E-3</v>
      </c>
      <c r="R4080" s="49">
        <v>1.1673360000000001E-2</v>
      </c>
      <c r="S4080" s="49">
        <v>1.570131E-2</v>
      </c>
      <c r="T4080" s="49" t="s">
        <v>91</v>
      </c>
    </row>
    <row r="4081" spans="1:20" x14ac:dyDescent="0.25">
      <c r="A4081" s="49" t="str">
        <f t="shared" si="63"/>
        <v>41852ALLN/A_20SmartAC Only</v>
      </c>
      <c r="B4081" s="7">
        <v>41852</v>
      </c>
      <c r="C4081">
        <v>20</v>
      </c>
      <c r="D4081" t="s">
        <v>16</v>
      </c>
      <c r="E4081">
        <v>2.7721979000000001</v>
      </c>
      <c r="F4081">
        <v>3.0479281999999999</v>
      </c>
      <c r="G4081" t="s">
        <v>33</v>
      </c>
      <c r="H4081">
        <v>21833.774000000001</v>
      </c>
      <c r="I4081">
        <v>110266.5</v>
      </c>
      <c r="J4081">
        <v>92.007130000000004</v>
      </c>
      <c r="M4081">
        <v>1.6720499999999999E-2</v>
      </c>
      <c r="N4081" s="49">
        <v>-0.27573029999999998</v>
      </c>
      <c r="O4081" s="49">
        <v>-0.29713254</v>
      </c>
      <c r="P4081" s="49">
        <v>-0.28459215999999998</v>
      </c>
      <c r="Q4081" s="49">
        <v>-0.27573029999999998</v>
      </c>
      <c r="R4081" s="49">
        <v>-0.26686842999999999</v>
      </c>
      <c r="S4081" s="49">
        <v>-0.25432806000000002</v>
      </c>
      <c r="T4081" s="49" t="s">
        <v>91</v>
      </c>
    </row>
    <row r="4082" spans="1:20" x14ac:dyDescent="0.25">
      <c r="A4082" s="49" t="str">
        <f t="shared" si="63"/>
        <v>41893ALLN/A_12SmartAC Only</v>
      </c>
      <c r="B4082" s="7">
        <v>41893</v>
      </c>
      <c r="C4082">
        <v>12</v>
      </c>
      <c r="D4082" t="s">
        <v>16</v>
      </c>
      <c r="E4082">
        <v>0.69739814</v>
      </c>
      <c r="F4082">
        <v>0.69417514000000002</v>
      </c>
      <c r="G4082" t="s">
        <v>33</v>
      </c>
      <c r="H4082">
        <v>98838.057000000001</v>
      </c>
      <c r="I4082">
        <v>109920.09</v>
      </c>
      <c r="J4082">
        <v>84.086209999999994</v>
      </c>
      <c r="M4082">
        <v>1.2261299999999999E-2</v>
      </c>
      <c r="N4082" s="49">
        <v>3.2230000000000002E-3</v>
      </c>
      <c r="O4082" s="49">
        <v>-1.247146E-2</v>
      </c>
      <c r="P4082" s="49">
        <v>-3.2754899999999998E-3</v>
      </c>
      <c r="Q4082" s="49">
        <v>3.2230000000000002E-3</v>
      </c>
      <c r="R4082" s="49">
        <v>9.7214899999999993E-3</v>
      </c>
      <c r="S4082" s="49">
        <v>1.8917460000000001E-2</v>
      </c>
      <c r="T4082" s="49" t="s">
        <v>91</v>
      </c>
    </row>
    <row r="4083" spans="1:20" x14ac:dyDescent="0.25">
      <c r="A4083" s="49" t="str">
        <f t="shared" si="63"/>
        <v>41893ALLN/A_10SmartAC Only</v>
      </c>
      <c r="B4083" s="7">
        <v>41893</v>
      </c>
      <c r="C4083">
        <v>10</v>
      </c>
      <c r="D4083" t="s">
        <v>16</v>
      </c>
      <c r="E4083">
        <v>0.64940204000000001</v>
      </c>
      <c r="F4083">
        <v>0.64168773999999995</v>
      </c>
      <c r="G4083" t="s">
        <v>33</v>
      </c>
      <c r="H4083">
        <v>98838.057000000001</v>
      </c>
      <c r="I4083">
        <v>109920.09</v>
      </c>
      <c r="J4083">
        <v>74.493229999999997</v>
      </c>
      <c r="M4083">
        <v>8.9698999999999994E-3</v>
      </c>
      <c r="N4083" s="49">
        <v>7.7143000000000003E-3</v>
      </c>
      <c r="O4083" s="49">
        <v>-3.7671699999999998E-3</v>
      </c>
      <c r="P4083" s="49">
        <v>2.9602500000000002E-3</v>
      </c>
      <c r="Q4083" s="49">
        <v>7.7143000000000003E-3</v>
      </c>
      <c r="R4083" s="49">
        <v>1.246835E-2</v>
      </c>
      <c r="S4083" s="49">
        <v>1.9195770000000001E-2</v>
      </c>
      <c r="T4083" s="49" t="s">
        <v>91</v>
      </c>
    </row>
    <row r="4084" spans="1:20" x14ac:dyDescent="0.25">
      <c r="A4084" s="49" t="str">
        <f t="shared" si="63"/>
        <v>41893ALLN/A_24SmartAC Only</v>
      </c>
      <c r="B4084" s="7">
        <v>41893</v>
      </c>
      <c r="C4084">
        <v>24</v>
      </c>
      <c r="D4084" t="s">
        <v>16</v>
      </c>
      <c r="E4084">
        <v>0.97422143999999999</v>
      </c>
      <c r="F4084">
        <v>1.0007440000000001</v>
      </c>
      <c r="G4084" t="s">
        <v>33</v>
      </c>
      <c r="H4084">
        <v>98838.057000000001</v>
      </c>
      <c r="I4084">
        <v>109920.09</v>
      </c>
      <c r="J4084">
        <v>72.901759999999996</v>
      </c>
      <c r="M4084">
        <v>1.01139E-2</v>
      </c>
      <c r="N4084" s="49">
        <v>-2.6522560000000001E-2</v>
      </c>
      <c r="O4084" s="49">
        <v>-3.9468349999999999E-2</v>
      </c>
      <c r="P4084" s="49">
        <v>-3.1882929999999997E-2</v>
      </c>
      <c r="Q4084" s="49">
        <v>-2.6522560000000001E-2</v>
      </c>
      <c r="R4084" s="49">
        <v>-2.1162190000000001E-2</v>
      </c>
      <c r="S4084" s="49">
        <v>-1.357677E-2</v>
      </c>
      <c r="T4084" s="49" t="s">
        <v>91</v>
      </c>
    </row>
    <row r="4085" spans="1:20" x14ac:dyDescent="0.25">
      <c r="A4085" s="49" t="str">
        <f t="shared" si="63"/>
        <v>41893ALLN/A_8SmartAC Only</v>
      </c>
      <c r="B4085" s="7">
        <v>41893</v>
      </c>
      <c r="C4085">
        <v>8</v>
      </c>
      <c r="D4085" t="s">
        <v>16</v>
      </c>
      <c r="E4085">
        <v>0.75379746000000003</v>
      </c>
      <c r="F4085">
        <v>0.75122308000000004</v>
      </c>
      <c r="G4085" t="s">
        <v>33</v>
      </c>
      <c r="H4085">
        <v>98838.057000000001</v>
      </c>
      <c r="I4085">
        <v>109920.09</v>
      </c>
      <c r="J4085">
        <v>64.743729999999999</v>
      </c>
      <c r="M4085">
        <v>7.3524000000000003E-3</v>
      </c>
      <c r="N4085" s="49">
        <v>2.5743799999999998E-3</v>
      </c>
      <c r="O4085" s="49">
        <v>-6.8366900000000003E-3</v>
      </c>
      <c r="P4085" s="49">
        <v>-1.3223899999999999E-3</v>
      </c>
      <c r="Q4085" s="49">
        <v>2.5743799999999998E-3</v>
      </c>
      <c r="R4085" s="49">
        <v>6.4711500000000002E-3</v>
      </c>
      <c r="S4085" s="49">
        <v>1.198545E-2</v>
      </c>
      <c r="T4085" s="49" t="s">
        <v>91</v>
      </c>
    </row>
    <row r="4086" spans="1:20" x14ac:dyDescent="0.25">
      <c r="A4086" s="49" t="str">
        <f t="shared" si="63"/>
        <v>41893ALLN/A_19SmartAC Only</v>
      </c>
      <c r="B4086" s="7">
        <v>41893</v>
      </c>
      <c r="C4086">
        <v>19</v>
      </c>
      <c r="D4086" t="s">
        <v>16</v>
      </c>
      <c r="E4086">
        <v>2.2027991999999998</v>
      </c>
      <c r="F4086">
        <v>2.4483022999999999</v>
      </c>
      <c r="G4086" t="s">
        <v>33</v>
      </c>
      <c r="H4086">
        <v>98838.057000000001</v>
      </c>
      <c r="I4086">
        <v>109920.09</v>
      </c>
      <c r="J4086">
        <v>91.638649999999998</v>
      </c>
      <c r="M4086">
        <v>1.87447E-2</v>
      </c>
      <c r="N4086" s="49">
        <v>-0.2455031</v>
      </c>
      <c r="O4086" s="49">
        <v>-0.26949632000000001</v>
      </c>
      <c r="P4086" s="49">
        <v>-0.25543779</v>
      </c>
      <c r="Q4086" s="49">
        <v>-0.2455031</v>
      </c>
      <c r="R4086" s="49">
        <v>-0.23556841000000001</v>
      </c>
      <c r="S4086" s="49">
        <v>-0.22150987999999999</v>
      </c>
      <c r="T4086" s="49" t="s">
        <v>91</v>
      </c>
    </row>
    <row r="4087" spans="1:20" x14ac:dyDescent="0.25">
      <c r="A4087" s="49" t="str">
        <f t="shared" si="63"/>
        <v>41893ALLN/A_15SmartAC Only</v>
      </c>
      <c r="B4087" s="7">
        <v>41893</v>
      </c>
      <c r="C4087">
        <v>15</v>
      </c>
      <c r="D4087" t="s">
        <v>16</v>
      </c>
      <c r="E4087">
        <v>1.3050838</v>
      </c>
      <c r="F4087">
        <v>1.2472032</v>
      </c>
      <c r="G4087" t="s">
        <v>33</v>
      </c>
      <c r="H4087">
        <v>98838.057000000001</v>
      </c>
      <c r="I4087">
        <v>109920.09</v>
      </c>
      <c r="J4087">
        <v>94.357370000000003</v>
      </c>
      <c r="M4087">
        <v>1.73197E-2</v>
      </c>
      <c r="N4087" s="49">
        <v>5.7880599999999997E-2</v>
      </c>
      <c r="O4087" s="49">
        <v>3.5711380000000001E-2</v>
      </c>
      <c r="P4087" s="49">
        <v>4.870116E-2</v>
      </c>
      <c r="Q4087" s="49">
        <v>5.7880599999999997E-2</v>
      </c>
      <c r="R4087" s="49">
        <v>6.7060040000000001E-2</v>
      </c>
      <c r="S4087" s="49">
        <v>8.0049819999999994E-2</v>
      </c>
      <c r="T4087" s="49" t="s">
        <v>91</v>
      </c>
    </row>
    <row r="4088" spans="1:20" x14ac:dyDescent="0.25">
      <c r="A4088" s="49" t="str">
        <f t="shared" si="63"/>
        <v>41893ALLN/A_21SmartAC Only</v>
      </c>
      <c r="B4088" s="7">
        <v>41893</v>
      </c>
      <c r="C4088">
        <v>21</v>
      </c>
      <c r="D4088" t="s">
        <v>16</v>
      </c>
      <c r="E4088">
        <v>1.877203</v>
      </c>
      <c r="F4088">
        <v>2.0180346</v>
      </c>
      <c r="G4088" t="s">
        <v>33</v>
      </c>
      <c r="H4088">
        <v>98838.057000000001</v>
      </c>
      <c r="I4088">
        <v>109920.09</v>
      </c>
      <c r="J4088">
        <v>81.312799999999996</v>
      </c>
      <c r="M4088">
        <v>1.6035799999999999E-2</v>
      </c>
      <c r="N4088" s="49">
        <v>-0.1408316</v>
      </c>
      <c r="O4088" s="49">
        <v>-0.16135742</v>
      </c>
      <c r="P4088" s="49">
        <v>-0.14933057</v>
      </c>
      <c r="Q4088" s="49">
        <v>-0.1408316</v>
      </c>
      <c r="R4088" s="49">
        <v>-0.13233263000000001</v>
      </c>
      <c r="S4088" s="49">
        <v>-0.12030578</v>
      </c>
      <c r="T4088" s="49" t="s">
        <v>91</v>
      </c>
    </row>
    <row r="4089" spans="1:20" x14ac:dyDescent="0.25">
      <c r="A4089" s="49" t="str">
        <f t="shared" si="63"/>
        <v>41893ALLN/A_4SmartAC Only</v>
      </c>
      <c r="B4089" s="7">
        <v>41893</v>
      </c>
      <c r="C4089">
        <v>4</v>
      </c>
      <c r="D4089" t="s">
        <v>16</v>
      </c>
      <c r="E4089">
        <v>0.55523160999999999</v>
      </c>
      <c r="F4089">
        <v>0.56265469000000001</v>
      </c>
      <c r="G4089" t="s">
        <v>33</v>
      </c>
      <c r="H4089">
        <v>98838.057000000001</v>
      </c>
      <c r="I4089">
        <v>109920.09</v>
      </c>
      <c r="J4089">
        <v>66.93974</v>
      </c>
      <c r="M4089">
        <v>5.6851000000000002E-3</v>
      </c>
      <c r="N4089" s="49">
        <v>-7.4230800000000003E-3</v>
      </c>
      <c r="O4089" s="49">
        <v>-1.4700009999999999E-2</v>
      </c>
      <c r="P4089" s="49">
        <v>-1.043618E-2</v>
      </c>
      <c r="Q4089" s="49">
        <v>-7.4230800000000003E-3</v>
      </c>
      <c r="R4089" s="49">
        <v>-4.40998E-3</v>
      </c>
      <c r="S4089" s="49">
        <v>-1.4615E-4</v>
      </c>
      <c r="T4089" s="49" t="s">
        <v>91</v>
      </c>
    </row>
    <row r="4090" spans="1:20" x14ac:dyDescent="0.25">
      <c r="A4090" s="49" t="str">
        <f t="shared" si="63"/>
        <v>41893ALLN/A_16SmartAC Only</v>
      </c>
      <c r="B4090" s="7">
        <v>41893</v>
      </c>
      <c r="C4090">
        <v>16</v>
      </c>
      <c r="D4090" t="s">
        <v>16</v>
      </c>
      <c r="E4090">
        <v>1.6456546999999999</v>
      </c>
      <c r="F4090">
        <v>1.3826493</v>
      </c>
      <c r="G4090" t="s">
        <v>33</v>
      </c>
      <c r="H4090">
        <v>98838.057000000001</v>
      </c>
      <c r="I4090">
        <v>109920.09</v>
      </c>
      <c r="J4090">
        <v>95.447779999999995</v>
      </c>
      <c r="M4090">
        <v>1.84672E-2</v>
      </c>
      <c r="N4090" s="49">
        <v>0.2630054</v>
      </c>
      <c r="O4090" s="49">
        <v>0.23936737999999999</v>
      </c>
      <c r="P4090" s="49">
        <v>0.25321778</v>
      </c>
      <c r="Q4090" s="49">
        <v>0.2630054</v>
      </c>
      <c r="R4090" s="49">
        <v>0.27279302</v>
      </c>
      <c r="S4090" s="49">
        <v>0.28664341999999998</v>
      </c>
      <c r="T4090" s="49" t="s">
        <v>91</v>
      </c>
    </row>
    <row r="4091" spans="1:20" x14ac:dyDescent="0.25">
      <c r="A4091" s="49" t="str">
        <f t="shared" si="63"/>
        <v>41893ALLN/A_3SmartAC Only</v>
      </c>
      <c r="B4091" s="7">
        <v>41893</v>
      </c>
      <c r="C4091">
        <v>3</v>
      </c>
      <c r="D4091" t="s">
        <v>16</v>
      </c>
      <c r="E4091">
        <v>0.58531546999999995</v>
      </c>
      <c r="F4091">
        <v>0.59182875000000001</v>
      </c>
      <c r="G4091" t="s">
        <v>33</v>
      </c>
      <c r="H4091">
        <v>98838.057000000001</v>
      </c>
      <c r="I4091">
        <v>109920.09</v>
      </c>
      <c r="J4091">
        <v>68.004710000000003</v>
      </c>
      <c r="M4091">
        <v>6.0721000000000004E-3</v>
      </c>
      <c r="N4091" s="49">
        <v>-6.5132799999999998E-3</v>
      </c>
      <c r="O4091" s="49">
        <v>-1.4285569999999999E-2</v>
      </c>
      <c r="P4091" s="49">
        <v>-9.7314900000000006E-3</v>
      </c>
      <c r="Q4091" s="49">
        <v>-6.5132799999999998E-3</v>
      </c>
      <c r="R4091" s="49">
        <v>-3.2950700000000002E-3</v>
      </c>
      <c r="S4091" s="49">
        <v>1.2590100000000001E-3</v>
      </c>
      <c r="T4091" s="49" t="s">
        <v>91</v>
      </c>
    </row>
    <row r="4092" spans="1:20" x14ac:dyDescent="0.25">
      <c r="A4092" s="49" t="str">
        <f t="shared" si="63"/>
        <v>41893ALLN/A_11SmartAC Only</v>
      </c>
      <c r="B4092" s="7">
        <v>41893</v>
      </c>
      <c r="C4092">
        <v>11</v>
      </c>
      <c r="D4092" t="s">
        <v>16</v>
      </c>
      <c r="E4092">
        <v>0.64409380000000005</v>
      </c>
      <c r="F4092">
        <v>0.63818074000000002</v>
      </c>
      <c r="G4092" t="s">
        <v>33</v>
      </c>
      <c r="H4092">
        <v>98838.057000000001</v>
      </c>
      <c r="I4092">
        <v>109920.09</v>
      </c>
      <c r="J4092">
        <v>79.499309999999994</v>
      </c>
      <c r="M4092">
        <v>1.04546E-2</v>
      </c>
      <c r="N4092" s="49">
        <v>5.9130600000000004E-3</v>
      </c>
      <c r="O4092" s="49">
        <v>-7.4688300000000001E-3</v>
      </c>
      <c r="P4092" s="49">
        <v>3.7211999999999998E-4</v>
      </c>
      <c r="Q4092" s="49">
        <v>5.9130600000000004E-3</v>
      </c>
      <c r="R4092" s="49">
        <v>1.1454000000000001E-2</v>
      </c>
      <c r="S4092" s="49">
        <v>1.9294950000000002E-2</v>
      </c>
      <c r="T4092" s="49" t="s">
        <v>91</v>
      </c>
    </row>
    <row r="4093" spans="1:20" x14ac:dyDescent="0.25">
      <c r="A4093" s="49" t="str">
        <f t="shared" si="63"/>
        <v>41893ALLN/A_2SmartAC Only</v>
      </c>
      <c r="B4093" s="7">
        <v>41893</v>
      </c>
      <c r="C4093">
        <v>2</v>
      </c>
      <c r="D4093" t="s">
        <v>16</v>
      </c>
      <c r="E4093">
        <v>0.63514298000000002</v>
      </c>
      <c r="F4093">
        <v>0.64427475999999995</v>
      </c>
      <c r="G4093" t="s">
        <v>33</v>
      </c>
      <c r="H4093">
        <v>98838.057000000001</v>
      </c>
      <c r="I4093">
        <v>109920.09</v>
      </c>
      <c r="J4093">
        <v>69.372280000000003</v>
      </c>
      <c r="M4093">
        <v>6.7646E-3</v>
      </c>
      <c r="N4093" s="49">
        <v>-9.1317800000000008E-3</v>
      </c>
      <c r="O4093" s="49">
        <v>-1.7790469999999999E-2</v>
      </c>
      <c r="P4093" s="49">
        <v>-1.2717020000000001E-2</v>
      </c>
      <c r="Q4093" s="49">
        <v>-9.1317800000000008E-3</v>
      </c>
      <c r="R4093" s="49">
        <v>-5.54654E-3</v>
      </c>
      <c r="S4093" s="49">
        <v>-4.7309000000000001E-4</v>
      </c>
      <c r="T4093" s="49" t="s">
        <v>91</v>
      </c>
    </row>
    <row r="4094" spans="1:20" x14ac:dyDescent="0.25">
      <c r="A4094" s="49" t="str">
        <f t="shared" si="63"/>
        <v>41893ALLN/A_23SmartAC Only</v>
      </c>
      <c r="B4094" s="7">
        <v>41893</v>
      </c>
      <c r="C4094">
        <v>23</v>
      </c>
      <c r="D4094" t="s">
        <v>16</v>
      </c>
      <c r="E4094">
        <v>1.2653519</v>
      </c>
      <c r="F4094">
        <v>1.3034490999999999</v>
      </c>
      <c r="G4094" t="s">
        <v>33</v>
      </c>
      <c r="H4094">
        <v>98838.057000000001</v>
      </c>
      <c r="I4094">
        <v>109920.09</v>
      </c>
      <c r="J4094">
        <v>75.182659999999998</v>
      </c>
      <c r="M4094">
        <v>1.22539E-2</v>
      </c>
      <c r="N4094" s="49">
        <v>-3.8097199999999998E-2</v>
      </c>
      <c r="O4094" s="49">
        <v>-5.3782190000000001E-2</v>
      </c>
      <c r="P4094" s="49">
        <v>-4.4591770000000003E-2</v>
      </c>
      <c r="Q4094" s="49">
        <v>-3.8097199999999998E-2</v>
      </c>
      <c r="R4094" s="49">
        <v>-3.160263E-2</v>
      </c>
      <c r="S4094" s="49">
        <v>-2.2412209999999998E-2</v>
      </c>
      <c r="T4094" s="49" t="s">
        <v>91</v>
      </c>
    </row>
    <row r="4095" spans="1:20" x14ac:dyDescent="0.25">
      <c r="A4095" s="49" t="str">
        <f t="shared" si="63"/>
        <v>41893ALLN/A_13SmartAC Only</v>
      </c>
      <c r="B4095" s="7">
        <v>41893</v>
      </c>
      <c r="C4095">
        <v>13</v>
      </c>
      <c r="D4095" t="s">
        <v>16</v>
      </c>
      <c r="E4095">
        <v>0.82246452999999997</v>
      </c>
      <c r="F4095">
        <v>0.82883572999999999</v>
      </c>
      <c r="G4095" t="s">
        <v>33</v>
      </c>
      <c r="H4095">
        <v>98838.057000000001</v>
      </c>
      <c r="I4095">
        <v>109920.09</v>
      </c>
      <c r="J4095">
        <v>88.255110000000002</v>
      </c>
      <c r="M4095">
        <v>1.3817400000000001E-2</v>
      </c>
      <c r="N4095" s="49">
        <v>-6.3711999999999996E-3</v>
      </c>
      <c r="O4095" s="49">
        <v>-2.4057470000000001E-2</v>
      </c>
      <c r="P4095" s="49">
        <v>-1.3694420000000001E-2</v>
      </c>
      <c r="Q4095" s="49">
        <v>-6.3711999999999996E-3</v>
      </c>
      <c r="R4095" s="49">
        <v>9.5202000000000004E-4</v>
      </c>
      <c r="S4095" s="49">
        <v>1.131507E-2</v>
      </c>
      <c r="T4095" s="49" t="s">
        <v>91</v>
      </c>
    </row>
    <row r="4096" spans="1:20" x14ac:dyDescent="0.25">
      <c r="A4096" s="49" t="str">
        <f t="shared" si="63"/>
        <v>41893ALLN/A_9SmartAC Only</v>
      </c>
      <c r="B4096" s="7">
        <v>41893</v>
      </c>
      <c r="C4096">
        <v>9</v>
      </c>
      <c r="D4096" t="s">
        <v>16</v>
      </c>
      <c r="E4096">
        <v>0.69017194000000004</v>
      </c>
      <c r="F4096">
        <v>0.68201113999999996</v>
      </c>
      <c r="G4096" t="s">
        <v>33</v>
      </c>
      <c r="H4096">
        <v>98838.057000000001</v>
      </c>
      <c r="I4096">
        <v>109920.09</v>
      </c>
      <c r="J4096">
        <v>69.246700000000004</v>
      </c>
      <c r="M4096">
        <v>7.8172999999999992E-3</v>
      </c>
      <c r="N4096" s="49">
        <v>8.1607999999999993E-3</v>
      </c>
      <c r="O4096" s="49">
        <v>-1.84534E-3</v>
      </c>
      <c r="P4096" s="49">
        <v>4.0176300000000003E-3</v>
      </c>
      <c r="Q4096" s="49">
        <v>8.1607999999999993E-3</v>
      </c>
      <c r="R4096" s="49">
        <v>1.2303969999999999E-2</v>
      </c>
      <c r="S4096" s="49">
        <v>1.8166939999999999E-2</v>
      </c>
      <c r="T4096" s="49" t="s">
        <v>91</v>
      </c>
    </row>
    <row r="4097" spans="1:20" x14ac:dyDescent="0.25">
      <c r="A4097" s="49" t="str">
        <f t="shared" si="63"/>
        <v>41893ALLN/A_17SmartAC Only</v>
      </c>
      <c r="B4097" s="7">
        <v>41893</v>
      </c>
      <c r="C4097">
        <v>17</v>
      </c>
      <c r="D4097" t="s">
        <v>16</v>
      </c>
      <c r="E4097">
        <v>1.9788490000000001</v>
      </c>
      <c r="F4097">
        <v>1.6441728</v>
      </c>
      <c r="G4097" t="s">
        <v>33</v>
      </c>
      <c r="H4097">
        <v>98838.057000000001</v>
      </c>
      <c r="I4097">
        <v>109920.09</v>
      </c>
      <c r="J4097">
        <v>95.737260000000006</v>
      </c>
      <c r="M4097">
        <v>1.9225699999999998E-2</v>
      </c>
      <c r="N4097" s="49">
        <v>0.33467619999999998</v>
      </c>
      <c r="O4097" s="49">
        <v>0.31006729999999999</v>
      </c>
      <c r="P4097" s="49">
        <v>0.32448658000000002</v>
      </c>
      <c r="Q4097" s="49">
        <v>0.33467619999999998</v>
      </c>
      <c r="R4097" s="49">
        <v>0.34486581999999999</v>
      </c>
      <c r="S4097" s="49">
        <v>0.35928510000000002</v>
      </c>
      <c r="T4097" s="49" t="s">
        <v>91</v>
      </c>
    </row>
    <row r="4098" spans="1:20" x14ac:dyDescent="0.25">
      <c r="A4098" s="49" t="str">
        <f t="shared" si="63"/>
        <v>41893ALLN/A_20SmartAC Only</v>
      </c>
      <c r="B4098" s="7">
        <v>41893</v>
      </c>
      <c r="C4098">
        <v>20</v>
      </c>
      <c r="D4098" t="s">
        <v>16</v>
      </c>
      <c r="E4098">
        <v>2.0426095000000002</v>
      </c>
      <c r="F4098">
        <v>2.3171075999999999</v>
      </c>
      <c r="G4098" t="s">
        <v>33</v>
      </c>
      <c r="H4098">
        <v>98838.057000000001</v>
      </c>
      <c r="I4098">
        <v>109920.09</v>
      </c>
      <c r="J4098">
        <v>85.836330000000004</v>
      </c>
      <c r="M4098">
        <v>1.7361600000000001E-2</v>
      </c>
      <c r="N4098" s="49">
        <v>-0.27449810000000002</v>
      </c>
      <c r="O4098" s="49">
        <v>-0.29672094999999998</v>
      </c>
      <c r="P4098" s="49">
        <v>-0.28369974999999997</v>
      </c>
      <c r="Q4098" s="49">
        <v>-0.27449810000000002</v>
      </c>
      <c r="R4098" s="49">
        <v>-0.26529645000000002</v>
      </c>
      <c r="S4098" s="49">
        <v>-0.25227525000000001</v>
      </c>
      <c r="T4098" s="49" t="s">
        <v>91</v>
      </c>
    </row>
    <row r="4099" spans="1:20" x14ac:dyDescent="0.25">
      <c r="A4099" s="49" t="str">
        <f t="shared" ref="A4099:A4162" si="64">CONCATENATE(B4099,D4099,G4099,"_",C4099,T4099)</f>
        <v>41893ALLN/A_18SmartAC Only</v>
      </c>
      <c r="B4099" s="7">
        <v>41893</v>
      </c>
      <c r="C4099">
        <v>18</v>
      </c>
      <c r="D4099" t="s">
        <v>16</v>
      </c>
      <c r="E4099">
        <v>2.2042708000000002</v>
      </c>
      <c r="F4099">
        <v>1.8424971999999999</v>
      </c>
      <c r="G4099" t="s">
        <v>33</v>
      </c>
      <c r="H4099">
        <v>98838.057000000001</v>
      </c>
      <c r="I4099">
        <v>109920.09</v>
      </c>
      <c r="J4099">
        <v>94.466650000000001</v>
      </c>
      <c r="M4099">
        <v>1.9167400000000001E-2</v>
      </c>
      <c r="N4099" s="49">
        <v>0.36177359999999997</v>
      </c>
      <c r="O4099" s="49">
        <v>0.33723933</v>
      </c>
      <c r="P4099" s="49">
        <v>0.35161488000000002</v>
      </c>
      <c r="Q4099" s="49">
        <v>0.36177359999999997</v>
      </c>
      <c r="R4099" s="49">
        <v>0.37193231999999998</v>
      </c>
      <c r="S4099" s="49">
        <v>0.38630787</v>
      </c>
      <c r="T4099" s="49" t="s">
        <v>91</v>
      </c>
    </row>
    <row r="4100" spans="1:20" x14ac:dyDescent="0.25">
      <c r="A4100" s="49" t="str">
        <f t="shared" si="64"/>
        <v>41893ALLN/A_5SmartAC Only</v>
      </c>
      <c r="B4100" s="7">
        <v>41893</v>
      </c>
      <c r="C4100">
        <v>5</v>
      </c>
      <c r="D4100" t="s">
        <v>16</v>
      </c>
      <c r="E4100">
        <v>0.55721337999999998</v>
      </c>
      <c r="F4100">
        <v>0.56163574999999999</v>
      </c>
      <c r="G4100" t="s">
        <v>33</v>
      </c>
      <c r="H4100">
        <v>98838.057000000001</v>
      </c>
      <c r="I4100">
        <v>109920.09</v>
      </c>
      <c r="J4100">
        <v>65.460030000000003</v>
      </c>
      <c r="M4100">
        <v>5.6487000000000004E-3</v>
      </c>
      <c r="N4100" s="49">
        <v>-4.4223700000000001E-3</v>
      </c>
      <c r="O4100" s="49">
        <v>-1.165271E-2</v>
      </c>
      <c r="P4100" s="49">
        <v>-7.4161799999999996E-3</v>
      </c>
      <c r="Q4100" s="49">
        <v>-4.4223700000000001E-3</v>
      </c>
      <c r="R4100" s="49">
        <v>-1.4285599999999999E-3</v>
      </c>
      <c r="S4100" s="49">
        <v>2.8079699999999999E-3</v>
      </c>
      <c r="T4100" s="49" t="s">
        <v>91</v>
      </c>
    </row>
    <row r="4101" spans="1:20" x14ac:dyDescent="0.25">
      <c r="A4101" s="49" t="str">
        <f t="shared" si="64"/>
        <v>41893ALLN/A_14SmartAC Only</v>
      </c>
      <c r="B4101" s="7">
        <v>41893</v>
      </c>
      <c r="C4101">
        <v>14</v>
      </c>
      <c r="D4101" t="s">
        <v>16</v>
      </c>
      <c r="E4101">
        <v>1.0347618999999999</v>
      </c>
      <c r="F4101">
        <v>1.0396235</v>
      </c>
      <c r="G4101" t="s">
        <v>33</v>
      </c>
      <c r="H4101">
        <v>98838.057000000001</v>
      </c>
      <c r="I4101">
        <v>109920.09</v>
      </c>
      <c r="J4101">
        <v>91.654750000000007</v>
      </c>
      <c r="M4101">
        <v>1.5764899999999998E-2</v>
      </c>
      <c r="N4101" s="49">
        <v>-4.8615999999999998E-3</v>
      </c>
      <c r="O4101" s="49">
        <v>-2.5040670000000001E-2</v>
      </c>
      <c r="P4101" s="49">
        <v>-1.3217E-2</v>
      </c>
      <c r="Q4101" s="49">
        <v>-4.8615999999999998E-3</v>
      </c>
      <c r="R4101" s="49">
        <v>3.4938E-3</v>
      </c>
      <c r="S4101" s="49">
        <v>1.531747E-2</v>
      </c>
      <c r="T4101" s="49" t="s">
        <v>91</v>
      </c>
    </row>
    <row r="4102" spans="1:20" x14ac:dyDescent="0.25">
      <c r="A4102" s="49" t="str">
        <f t="shared" si="64"/>
        <v>41893ALLN/A_7SmartAC Only</v>
      </c>
      <c r="B4102" s="7">
        <v>41893</v>
      </c>
      <c r="C4102">
        <v>7</v>
      </c>
      <c r="D4102" t="s">
        <v>16</v>
      </c>
      <c r="E4102">
        <v>0.70240522000000005</v>
      </c>
      <c r="F4102">
        <v>0.70988441000000002</v>
      </c>
      <c r="G4102" t="s">
        <v>33</v>
      </c>
      <c r="H4102">
        <v>98838.057000000001</v>
      </c>
      <c r="I4102">
        <v>109920.09</v>
      </c>
      <c r="J4102">
        <v>63.272509999999997</v>
      </c>
      <c r="M4102">
        <v>6.9166000000000002E-3</v>
      </c>
      <c r="N4102" s="49">
        <v>-7.4791900000000001E-3</v>
      </c>
      <c r="O4102" s="49">
        <v>-1.633244E-2</v>
      </c>
      <c r="P4102" s="49">
        <v>-1.114499E-2</v>
      </c>
      <c r="Q4102" s="49">
        <v>-7.4791900000000001E-3</v>
      </c>
      <c r="R4102" s="49">
        <v>-3.8133899999999998E-3</v>
      </c>
      <c r="S4102" s="49">
        <v>1.3740600000000001E-3</v>
      </c>
      <c r="T4102" s="49" t="s">
        <v>91</v>
      </c>
    </row>
    <row r="4103" spans="1:20" x14ac:dyDescent="0.25">
      <c r="A4103" s="49" t="str">
        <f t="shared" si="64"/>
        <v>41893ALLN/A_6SmartAC Only</v>
      </c>
      <c r="B4103" s="7">
        <v>41893</v>
      </c>
      <c r="C4103">
        <v>6</v>
      </c>
      <c r="D4103" t="s">
        <v>16</v>
      </c>
      <c r="E4103">
        <v>0.59423013000000002</v>
      </c>
      <c r="F4103">
        <v>0.60333261999999999</v>
      </c>
      <c r="G4103" t="s">
        <v>33</v>
      </c>
      <c r="H4103">
        <v>98838.057000000001</v>
      </c>
      <c r="I4103">
        <v>109920.09</v>
      </c>
      <c r="J4103">
        <v>64.303250000000006</v>
      </c>
      <c r="M4103">
        <v>5.9037999999999998E-3</v>
      </c>
      <c r="N4103" s="49">
        <v>-9.1024899999999995E-3</v>
      </c>
      <c r="O4103" s="49">
        <v>-1.665935E-2</v>
      </c>
      <c r="P4103" s="49">
        <v>-1.2231499999999999E-2</v>
      </c>
      <c r="Q4103" s="49">
        <v>-9.1024899999999995E-3</v>
      </c>
      <c r="R4103" s="49">
        <v>-5.9734799999999998E-3</v>
      </c>
      <c r="S4103" s="49">
        <v>-1.5456300000000001E-3</v>
      </c>
      <c r="T4103" s="49" t="s">
        <v>91</v>
      </c>
    </row>
    <row r="4104" spans="1:20" x14ac:dyDescent="0.25">
      <c r="A4104" s="49" t="str">
        <f t="shared" si="64"/>
        <v>41893ALLN/A_1SmartAC Only</v>
      </c>
      <c r="B4104" s="7">
        <v>41893</v>
      </c>
      <c r="C4104">
        <v>1</v>
      </c>
      <c r="D4104" t="s">
        <v>16</v>
      </c>
      <c r="E4104">
        <v>0.73575128999999995</v>
      </c>
      <c r="F4104">
        <v>0.74136458999999999</v>
      </c>
      <c r="G4104" t="s">
        <v>33</v>
      </c>
      <c r="H4104">
        <v>98838.057000000001</v>
      </c>
      <c r="I4104">
        <v>109920.09</v>
      </c>
      <c r="J4104">
        <v>70.573449999999994</v>
      </c>
      <c r="M4104">
        <v>7.9655000000000004E-3</v>
      </c>
      <c r="N4104" s="49">
        <v>-5.6132999999999999E-3</v>
      </c>
      <c r="O4104" s="49">
        <v>-1.5809139999999999E-2</v>
      </c>
      <c r="P4104" s="49">
        <v>-9.8350199999999999E-3</v>
      </c>
      <c r="Q4104" s="49">
        <v>-5.6132999999999999E-3</v>
      </c>
      <c r="R4104" s="49">
        <v>-1.3915900000000001E-3</v>
      </c>
      <c r="S4104" s="49">
        <v>4.5825400000000004E-3</v>
      </c>
      <c r="T4104" s="49" t="s">
        <v>91</v>
      </c>
    </row>
    <row r="4105" spans="1:20" x14ac:dyDescent="0.25">
      <c r="A4105" s="49" t="str">
        <f t="shared" si="64"/>
        <v>41893ALLN/A_22SmartAC Only</v>
      </c>
      <c r="B4105" s="7">
        <v>41893</v>
      </c>
      <c r="C4105">
        <v>22</v>
      </c>
      <c r="D4105" t="s">
        <v>16</v>
      </c>
      <c r="E4105">
        <v>1.5970388</v>
      </c>
      <c r="F4105">
        <v>1.6773142000000001</v>
      </c>
      <c r="G4105" t="s">
        <v>33</v>
      </c>
      <c r="H4105">
        <v>98838.057000000001</v>
      </c>
      <c r="I4105">
        <v>109920.09</v>
      </c>
      <c r="J4105">
        <v>78.192139999999995</v>
      </c>
      <c r="M4105">
        <v>1.42726E-2</v>
      </c>
      <c r="N4105" s="49">
        <v>-8.0275399999999997E-2</v>
      </c>
      <c r="O4105" s="49">
        <v>-9.8544329999999999E-2</v>
      </c>
      <c r="P4105" s="49">
        <v>-8.7839879999999995E-2</v>
      </c>
      <c r="Q4105" s="49">
        <v>-8.0275399999999997E-2</v>
      </c>
      <c r="R4105" s="49">
        <v>-7.2710919999999998E-2</v>
      </c>
      <c r="S4105" s="49">
        <v>-6.2006470000000001E-2</v>
      </c>
      <c r="T4105" s="49" t="s">
        <v>91</v>
      </c>
    </row>
    <row r="4106" spans="1:20" x14ac:dyDescent="0.25">
      <c r="A4106" s="49" t="str">
        <f t="shared" si="64"/>
        <v>41820Greater Bay AreaN/A_3SmartAC Only</v>
      </c>
      <c r="B4106" s="7">
        <v>41820</v>
      </c>
      <c r="C4106">
        <v>3</v>
      </c>
      <c r="D4106" t="s">
        <v>10</v>
      </c>
      <c r="E4106">
        <v>0.62098942999999995</v>
      </c>
      <c r="F4106">
        <v>0.61634761999999998</v>
      </c>
      <c r="G4106" t="s">
        <v>33</v>
      </c>
      <c r="H4106">
        <v>7689.4520000000002</v>
      </c>
      <c r="I4106">
        <v>37902.472999999998</v>
      </c>
      <c r="J4106">
        <v>67.13879</v>
      </c>
      <c r="M4106">
        <v>9.0725000000000007E-3</v>
      </c>
      <c r="N4106" s="49">
        <v>4.6418099999999997E-3</v>
      </c>
      <c r="O4106" s="49">
        <v>-6.9709899999999998E-3</v>
      </c>
      <c r="P4106" s="49">
        <v>-1.6662E-4</v>
      </c>
      <c r="Q4106" s="49">
        <v>4.6418099999999997E-3</v>
      </c>
      <c r="R4106" s="49">
        <v>9.4502300000000004E-3</v>
      </c>
      <c r="S4106" s="49">
        <v>1.6254609999999999E-2</v>
      </c>
      <c r="T4106" s="49" t="s">
        <v>91</v>
      </c>
    </row>
    <row r="4107" spans="1:20" x14ac:dyDescent="0.25">
      <c r="A4107" s="49" t="str">
        <f t="shared" si="64"/>
        <v>41820Greater Bay AreaN/A_2SmartAC Only</v>
      </c>
      <c r="B4107" s="7">
        <v>41820</v>
      </c>
      <c r="C4107">
        <v>2</v>
      </c>
      <c r="D4107" t="s">
        <v>10</v>
      </c>
      <c r="E4107">
        <v>0.70606327999999996</v>
      </c>
      <c r="F4107">
        <v>0.70543345000000002</v>
      </c>
      <c r="G4107" t="s">
        <v>33</v>
      </c>
      <c r="H4107">
        <v>7689.4520000000002</v>
      </c>
      <c r="I4107">
        <v>37902.472999999998</v>
      </c>
      <c r="J4107">
        <v>69.130619999999993</v>
      </c>
      <c r="M4107">
        <v>1.1114300000000001E-2</v>
      </c>
      <c r="N4107" s="49">
        <v>6.2982999999999995E-4</v>
      </c>
      <c r="O4107" s="49">
        <v>-1.3596469999999999E-2</v>
      </c>
      <c r="P4107" s="49">
        <v>-5.2607499999999998E-3</v>
      </c>
      <c r="Q4107" s="49">
        <v>6.2982999999999995E-4</v>
      </c>
      <c r="R4107" s="49">
        <v>6.5204099999999999E-3</v>
      </c>
      <c r="S4107" s="49">
        <v>1.485613E-2</v>
      </c>
      <c r="T4107" s="49" t="s">
        <v>91</v>
      </c>
    </row>
    <row r="4108" spans="1:20" x14ac:dyDescent="0.25">
      <c r="A4108" s="49" t="str">
        <f t="shared" si="64"/>
        <v>41820Greater Bay AreaN/A_11SmartAC Only</v>
      </c>
      <c r="B4108" s="7">
        <v>41820</v>
      </c>
      <c r="C4108">
        <v>11</v>
      </c>
      <c r="D4108" t="s">
        <v>10</v>
      </c>
      <c r="E4108">
        <v>0.87372673000000001</v>
      </c>
      <c r="F4108">
        <v>0.85840636999999997</v>
      </c>
      <c r="G4108" t="s">
        <v>33</v>
      </c>
      <c r="H4108">
        <v>7689.4520000000002</v>
      </c>
      <c r="I4108">
        <v>37902.472999999998</v>
      </c>
      <c r="J4108">
        <v>86.546660000000003</v>
      </c>
      <c r="M4108">
        <v>1.69943E-2</v>
      </c>
      <c r="N4108" s="49">
        <v>1.532036E-2</v>
      </c>
      <c r="O4108" s="49">
        <v>-6.4323399999999999E-3</v>
      </c>
      <c r="P4108" s="49">
        <v>6.3133800000000004E-3</v>
      </c>
      <c r="Q4108" s="49">
        <v>1.532036E-2</v>
      </c>
      <c r="R4108" s="49">
        <v>2.4327339999999999E-2</v>
      </c>
      <c r="S4108" s="49">
        <v>3.7073059999999998E-2</v>
      </c>
      <c r="T4108" s="49" t="s">
        <v>91</v>
      </c>
    </row>
    <row r="4109" spans="1:20" x14ac:dyDescent="0.25">
      <c r="A4109" s="49" t="str">
        <f t="shared" si="64"/>
        <v>41820Greater Bay AreaN/A_15SmartAC Only</v>
      </c>
      <c r="B4109" s="7">
        <v>41820</v>
      </c>
      <c r="C4109">
        <v>15</v>
      </c>
      <c r="D4109" t="s">
        <v>10</v>
      </c>
      <c r="E4109">
        <v>1.9530932000000001</v>
      </c>
      <c r="F4109">
        <v>1.7306087000000001</v>
      </c>
      <c r="G4109" t="s">
        <v>33</v>
      </c>
      <c r="H4109">
        <v>7689.4520000000002</v>
      </c>
      <c r="I4109">
        <v>37902.472999999998</v>
      </c>
      <c r="J4109">
        <v>95.446309999999997</v>
      </c>
      <c r="M4109">
        <v>2.6922999999999999E-2</v>
      </c>
      <c r="N4109" s="49">
        <v>0.2224845</v>
      </c>
      <c r="O4109" s="49">
        <v>0.18802305999999999</v>
      </c>
      <c r="P4109" s="49">
        <v>0.20821530999999999</v>
      </c>
      <c r="Q4109" s="49">
        <v>0.2224845</v>
      </c>
      <c r="R4109" s="49">
        <v>0.23675368999999999</v>
      </c>
      <c r="S4109" s="49">
        <v>0.25694593999999998</v>
      </c>
      <c r="T4109" s="49" t="s">
        <v>91</v>
      </c>
    </row>
    <row r="4110" spans="1:20" x14ac:dyDescent="0.25">
      <c r="A4110" s="49" t="str">
        <f t="shared" si="64"/>
        <v>41820Greater Bay AreaN/A_17SmartAC Only</v>
      </c>
      <c r="B4110" s="7">
        <v>41820</v>
      </c>
      <c r="C4110">
        <v>17</v>
      </c>
      <c r="D4110" t="s">
        <v>10</v>
      </c>
      <c r="E4110">
        <v>2.3504729000000002</v>
      </c>
      <c r="F4110">
        <v>1.7811036</v>
      </c>
      <c r="G4110" t="s">
        <v>33</v>
      </c>
      <c r="H4110">
        <v>7689.4520000000002</v>
      </c>
      <c r="I4110">
        <v>37902.472999999998</v>
      </c>
      <c r="J4110">
        <v>91.161060000000006</v>
      </c>
      <c r="M4110">
        <v>2.43536E-2</v>
      </c>
      <c r="N4110" s="49">
        <v>0.56936929999999997</v>
      </c>
      <c r="O4110" s="49">
        <v>0.53819669000000003</v>
      </c>
      <c r="P4110" s="49">
        <v>0.55646189000000001</v>
      </c>
      <c r="Q4110" s="49">
        <v>0.56936929999999997</v>
      </c>
      <c r="R4110" s="49">
        <v>0.58227671000000003</v>
      </c>
      <c r="S4110" s="49">
        <v>0.60054191000000001</v>
      </c>
      <c r="T4110" s="49" t="s">
        <v>91</v>
      </c>
    </row>
    <row r="4111" spans="1:20" x14ac:dyDescent="0.25">
      <c r="A4111" s="49" t="str">
        <f t="shared" si="64"/>
        <v>41820Greater Bay AreaN/A_9SmartAC Only</v>
      </c>
      <c r="B4111" s="7">
        <v>41820</v>
      </c>
      <c r="C4111">
        <v>9</v>
      </c>
      <c r="D4111" t="s">
        <v>10</v>
      </c>
      <c r="E4111">
        <v>0.72363021999999999</v>
      </c>
      <c r="F4111">
        <v>0.71892148</v>
      </c>
      <c r="G4111" t="s">
        <v>33</v>
      </c>
      <c r="H4111">
        <v>7689.4520000000002</v>
      </c>
      <c r="I4111">
        <v>37902.472999999998</v>
      </c>
      <c r="J4111">
        <v>73.767060000000001</v>
      </c>
      <c r="M4111">
        <v>1.14278E-2</v>
      </c>
      <c r="N4111" s="49">
        <v>4.7087400000000003E-3</v>
      </c>
      <c r="O4111" s="49">
        <v>-9.9188399999999999E-3</v>
      </c>
      <c r="P4111" s="49">
        <v>-1.3479900000000001E-3</v>
      </c>
      <c r="Q4111" s="49">
        <v>4.7087400000000003E-3</v>
      </c>
      <c r="R4111" s="49">
        <v>1.0765469999999999E-2</v>
      </c>
      <c r="S4111" s="49">
        <v>1.9336320000000001E-2</v>
      </c>
      <c r="T4111" s="49" t="s">
        <v>91</v>
      </c>
    </row>
    <row r="4112" spans="1:20" x14ac:dyDescent="0.25">
      <c r="A4112" s="49" t="str">
        <f t="shared" si="64"/>
        <v>41820Greater Bay AreaN/A_8SmartAC Only</v>
      </c>
      <c r="B4112" s="7">
        <v>41820</v>
      </c>
      <c r="C4112">
        <v>8</v>
      </c>
      <c r="D4112" t="s">
        <v>10</v>
      </c>
      <c r="E4112">
        <v>0.68023758000000001</v>
      </c>
      <c r="F4112">
        <v>0.66868386999999996</v>
      </c>
      <c r="G4112" t="s">
        <v>33</v>
      </c>
      <c r="H4112">
        <v>7689.4520000000002</v>
      </c>
      <c r="I4112">
        <v>37902.472999999998</v>
      </c>
      <c r="J4112">
        <v>68.270930000000007</v>
      </c>
      <c r="M4112">
        <v>8.7985000000000008E-3</v>
      </c>
      <c r="N4112" s="49">
        <v>1.155371E-2</v>
      </c>
      <c r="O4112" s="49">
        <v>2.9163000000000003E-4</v>
      </c>
      <c r="P4112" s="49">
        <v>6.8905099999999999E-3</v>
      </c>
      <c r="Q4112" s="49">
        <v>1.155371E-2</v>
      </c>
      <c r="R4112" s="49">
        <v>1.6216919999999999E-2</v>
      </c>
      <c r="S4112" s="49">
        <v>2.2815789999999999E-2</v>
      </c>
      <c r="T4112" s="49" t="s">
        <v>91</v>
      </c>
    </row>
    <row r="4113" spans="1:20" x14ac:dyDescent="0.25">
      <c r="A4113" s="49" t="str">
        <f t="shared" si="64"/>
        <v>41820Greater Bay AreaN/A_10SmartAC Only</v>
      </c>
      <c r="B4113" s="7">
        <v>41820</v>
      </c>
      <c r="C4113">
        <v>10</v>
      </c>
      <c r="D4113" t="s">
        <v>10</v>
      </c>
      <c r="E4113">
        <v>0.76550362999999999</v>
      </c>
      <c r="F4113">
        <v>0.75068455000000001</v>
      </c>
      <c r="G4113" t="s">
        <v>33</v>
      </c>
      <c r="H4113">
        <v>7689.4520000000002</v>
      </c>
      <c r="I4113">
        <v>37902.472999999998</v>
      </c>
      <c r="J4113">
        <v>80.107240000000004</v>
      </c>
      <c r="M4113">
        <v>1.3901699999999999E-2</v>
      </c>
      <c r="N4113" s="49">
        <v>1.481908E-2</v>
      </c>
      <c r="O4113" s="49">
        <v>-2.9751000000000001E-3</v>
      </c>
      <c r="P4113" s="49">
        <v>7.45118E-3</v>
      </c>
      <c r="Q4113" s="49">
        <v>1.481908E-2</v>
      </c>
      <c r="R4113" s="49">
        <v>2.2186979999999999E-2</v>
      </c>
      <c r="S4113" s="49">
        <v>3.2613259999999998E-2</v>
      </c>
      <c r="T4113" s="49" t="s">
        <v>91</v>
      </c>
    </row>
    <row r="4114" spans="1:20" x14ac:dyDescent="0.25">
      <c r="A4114" s="49" t="str">
        <f t="shared" si="64"/>
        <v>41820Greater Bay AreaN/A_21SmartAC Only</v>
      </c>
      <c r="B4114" s="7">
        <v>41820</v>
      </c>
      <c r="C4114">
        <v>21</v>
      </c>
      <c r="D4114" t="s">
        <v>10</v>
      </c>
      <c r="E4114">
        <v>1.9702622000000001</v>
      </c>
      <c r="F4114">
        <v>2.0756673999999999</v>
      </c>
      <c r="G4114" t="s">
        <v>33</v>
      </c>
      <c r="H4114">
        <v>7689.4520000000002</v>
      </c>
      <c r="I4114">
        <v>37902.472999999998</v>
      </c>
      <c r="J4114">
        <v>77.59845</v>
      </c>
      <c r="M4114">
        <v>2.4426900000000001E-2</v>
      </c>
      <c r="N4114" s="49">
        <v>-0.1054052</v>
      </c>
      <c r="O4114" s="49">
        <v>-0.13667162999999999</v>
      </c>
      <c r="P4114" s="49">
        <v>-0.11835146000000001</v>
      </c>
      <c r="Q4114" s="49">
        <v>-0.1054052</v>
      </c>
      <c r="R4114" s="49">
        <v>-9.2458940000000003E-2</v>
      </c>
      <c r="S4114" s="49">
        <v>-7.4138770000000007E-2</v>
      </c>
      <c r="T4114" s="49" t="s">
        <v>91</v>
      </c>
    </row>
    <row r="4115" spans="1:20" x14ac:dyDescent="0.25">
      <c r="A4115" s="49" t="str">
        <f t="shared" si="64"/>
        <v>41820Greater Bay AreaN/A_14SmartAC Only</v>
      </c>
      <c r="B4115" s="7">
        <v>41820</v>
      </c>
      <c r="C4115">
        <v>14</v>
      </c>
      <c r="D4115" t="s">
        <v>10</v>
      </c>
      <c r="E4115">
        <v>1.6636238999999999</v>
      </c>
      <c r="F4115">
        <v>1.6051309</v>
      </c>
      <c r="G4115" t="s">
        <v>33</v>
      </c>
      <c r="H4115">
        <v>7689.4520000000002</v>
      </c>
      <c r="I4115">
        <v>37902.472999999998</v>
      </c>
      <c r="J4115">
        <v>94.697460000000007</v>
      </c>
      <c r="M4115">
        <v>2.6791700000000002E-2</v>
      </c>
      <c r="N4115" s="49">
        <v>5.8493000000000003E-2</v>
      </c>
      <c r="O4115" s="49">
        <v>2.4199620000000002E-2</v>
      </c>
      <c r="P4115" s="49">
        <v>4.4293399999999997E-2</v>
      </c>
      <c r="Q4115" s="49">
        <v>5.8493000000000003E-2</v>
      </c>
      <c r="R4115" s="49">
        <v>7.2692599999999996E-2</v>
      </c>
      <c r="S4115" s="49">
        <v>9.2786380000000002E-2</v>
      </c>
      <c r="T4115" s="49" t="s">
        <v>91</v>
      </c>
    </row>
    <row r="4116" spans="1:20" x14ac:dyDescent="0.25">
      <c r="A4116" s="49" t="str">
        <f t="shared" si="64"/>
        <v>41820Greater Bay AreaN/A_5SmartAC Only</v>
      </c>
      <c r="B4116" s="7">
        <v>41820</v>
      </c>
      <c r="C4116">
        <v>5</v>
      </c>
      <c r="D4116" t="s">
        <v>10</v>
      </c>
      <c r="E4116">
        <v>0.54623458000000003</v>
      </c>
      <c r="F4116">
        <v>0.54097627000000004</v>
      </c>
      <c r="G4116" t="s">
        <v>33</v>
      </c>
      <c r="H4116">
        <v>7689.4520000000002</v>
      </c>
      <c r="I4116">
        <v>37902.472999999998</v>
      </c>
      <c r="J4116">
        <v>65.121480000000005</v>
      </c>
      <c r="M4116">
        <v>7.2845999999999996E-3</v>
      </c>
      <c r="N4116" s="49">
        <v>5.2583100000000004E-3</v>
      </c>
      <c r="O4116" s="49">
        <v>-4.0659800000000003E-3</v>
      </c>
      <c r="P4116" s="49">
        <v>1.39747E-3</v>
      </c>
      <c r="Q4116" s="49">
        <v>5.2583100000000004E-3</v>
      </c>
      <c r="R4116" s="49">
        <v>9.1191499999999995E-3</v>
      </c>
      <c r="S4116" s="49">
        <v>1.4582599999999999E-2</v>
      </c>
      <c r="T4116" s="49" t="s">
        <v>91</v>
      </c>
    </row>
    <row r="4117" spans="1:20" x14ac:dyDescent="0.25">
      <c r="A4117" s="49" t="str">
        <f t="shared" si="64"/>
        <v>41820Greater Bay AreaN/A_7SmartAC Only</v>
      </c>
      <c r="B4117" s="7">
        <v>41820</v>
      </c>
      <c r="C4117">
        <v>7</v>
      </c>
      <c r="D4117" t="s">
        <v>10</v>
      </c>
      <c r="E4117">
        <v>0.61098896000000003</v>
      </c>
      <c r="F4117">
        <v>0.61200697000000004</v>
      </c>
      <c r="G4117" t="s">
        <v>33</v>
      </c>
      <c r="H4117">
        <v>7689.4520000000002</v>
      </c>
      <c r="I4117">
        <v>37902.472999999998</v>
      </c>
      <c r="J4117">
        <v>64.644469999999998</v>
      </c>
      <c r="M4117">
        <v>7.5816E-3</v>
      </c>
      <c r="N4117" s="49">
        <v>-1.01801E-3</v>
      </c>
      <c r="O4117" s="49">
        <v>-1.072246E-2</v>
      </c>
      <c r="P4117" s="49">
        <v>-5.0362599999999999E-3</v>
      </c>
      <c r="Q4117" s="49">
        <v>-1.01801E-3</v>
      </c>
      <c r="R4117" s="49">
        <v>3.0002399999999999E-3</v>
      </c>
      <c r="S4117" s="49">
        <v>8.6864400000000001E-3</v>
      </c>
      <c r="T4117" s="49" t="s">
        <v>91</v>
      </c>
    </row>
    <row r="4118" spans="1:20" x14ac:dyDescent="0.25">
      <c r="A4118" s="49" t="str">
        <f t="shared" si="64"/>
        <v>41820Greater Bay AreaN/A_4SmartAC Only</v>
      </c>
      <c r="B4118" s="7">
        <v>41820</v>
      </c>
      <c r="C4118">
        <v>4</v>
      </c>
      <c r="D4118" t="s">
        <v>10</v>
      </c>
      <c r="E4118">
        <v>0.56754216999999996</v>
      </c>
      <c r="F4118">
        <v>0.56473108999999999</v>
      </c>
      <c r="G4118" t="s">
        <v>33</v>
      </c>
      <c r="H4118">
        <v>7689.4520000000002</v>
      </c>
      <c r="I4118">
        <v>37902.472999999998</v>
      </c>
      <c r="J4118">
        <v>65.686220000000006</v>
      </c>
      <c r="M4118">
        <v>7.9533E-3</v>
      </c>
      <c r="N4118" s="49">
        <v>2.8110800000000001E-3</v>
      </c>
      <c r="O4118" s="49">
        <v>-7.3691399999999997E-3</v>
      </c>
      <c r="P4118" s="49">
        <v>-1.4041699999999999E-3</v>
      </c>
      <c r="Q4118" s="49">
        <v>2.8110800000000001E-3</v>
      </c>
      <c r="R4118" s="49">
        <v>7.0263299999999999E-3</v>
      </c>
      <c r="S4118" s="49">
        <v>1.2991300000000001E-2</v>
      </c>
      <c r="T4118" s="49" t="s">
        <v>91</v>
      </c>
    </row>
    <row r="4119" spans="1:20" x14ac:dyDescent="0.25">
      <c r="A4119" s="49" t="str">
        <f t="shared" si="64"/>
        <v>41820Greater Bay AreaN/A_12SmartAC Only</v>
      </c>
      <c r="B4119" s="7">
        <v>41820</v>
      </c>
      <c r="C4119">
        <v>12</v>
      </c>
      <c r="D4119" t="s">
        <v>10</v>
      </c>
      <c r="E4119">
        <v>1.0705644000000001</v>
      </c>
      <c r="F4119">
        <v>1.0333836999999999</v>
      </c>
      <c r="G4119" t="s">
        <v>33</v>
      </c>
      <c r="H4119">
        <v>7689.4520000000002</v>
      </c>
      <c r="I4119">
        <v>37902.472999999998</v>
      </c>
      <c r="J4119">
        <v>90.585750000000004</v>
      </c>
      <c r="M4119">
        <v>2.0503199999999999E-2</v>
      </c>
      <c r="N4119" s="49">
        <v>3.7180699999999997E-2</v>
      </c>
      <c r="O4119" s="49">
        <v>1.0936599999999999E-2</v>
      </c>
      <c r="P4119" s="49">
        <v>2.6314000000000001E-2</v>
      </c>
      <c r="Q4119" s="49">
        <v>3.7180699999999997E-2</v>
      </c>
      <c r="R4119" s="49">
        <v>4.8047399999999997E-2</v>
      </c>
      <c r="S4119" s="49">
        <v>6.3424800000000003E-2</v>
      </c>
      <c r="T4119" s="49" t="s">
        <v>91</v>
      </c>
    </row>
    <row r="4120" spans="1:20" x14ac:dyDescent="0.25">
      <c r="A4120" s="49" t="str">
        <f t="shared" si="64"/>
        <v>41820Greater Bay AreaN/A_19SmartAC Only</v>
      </c>
      <c r="B4120" s="7">
        <v>41820</v>
      </c>
      <c r="C4120">
        <v>19</v>
      </c>
      <c r="D4120" t="s">
        <v>10</v>
      </c>
      <c r="E4120">
        <v>2.4312722</v>
      </c>
      <c r="F4120">
        <v>2.5156052</v>
      </c>
      <c r="G4120" t="s">
        <v>33</v>
      </c>
      <c r="H4120">
        <v>7689.4520000000002</v>
      </c>
      <c r="I4120">
        <v>37902.472999999998</v>
      </c>
      <c r="J4120">
        <v>84.920240000000007</v>
      </c>
      <c r="M4120">
        <v>2.7799999999999998E-2</v>
      </c>
      <c r="N4120" s="49">
        <v>-8.4333000000000005E-2</v>
      </c>
      <c r="O4120" s="49">
        <v>-0.119917</v>
      </c>
      <c r="P4120" s="49">
        <v>-9.9067000000000002E-2</v>
      </c>
      <c r="Q4120" s="49">
        <v>-8.4333000000000005E-2</v>
      </c>
      <c r="R4120" s="49">
        <v>-6.9598999999999994E-2</v>
      </c>
      <c r="S4120" s="49">
        <v>-4.8749000000000001E-2</v>
      </c>
      <c r="T4120" s="49" t="s">
        <v>91</v>
      </c>
    </row>
    <row r="4121" spans="1:20" x14ac:dyDescent="0.25">
      <c r="A4121" s="49" t="str">
        <f t="shared" si="64"/>
        <v>41820Greater Bay AreaN/A_23SmartAC Only</v>
      </c>
      <c r="B4121" s="7">
        <v>41820</v>
      </c>
      <c r="C4121">
        <v>23</v>
      </c>
      <c r="D4121" t="s">
        <v>10</v>
      </c>
      <c r="E4121">
        <v>1.4247901999999999</v>
      </c>
      <c r="F4121">
        <v>1.4709087000000001</v>
      </c>
      <c r="G4121" t="s">
        <v>33</v>
      </c>
      <c r="H4121">
        <v>7689.4520000000002</v>
      </c>
      <c r="I4121">
        <v>37902.472999999998</v>
      </c>
      <c r="J4121">
        <v>72.572779999999995</v>
      </c>
      <c r="M4121">
        <v>1.8882400000000001E-2</v>
      </c>
      <c r="N4121" s="49">
        <v>-4.61185E-2</v>
      </c>
      <c r="O4121" s="49">
        <v>-7.0287970000000005E-2</v>
      </c>
      <c r="P4121" s="49">
        <v>-5.6126170000000003E-2</v>
      </c>
      <c r="Q4121" s="49">
        <v>-4.61185E-2</v>
      </c>
      <c r="R4121" s="49">
        <v>-3.6110829999999997E-2</v>
      </c>
      <c r="S4121" s="49">
        <v>-2.1949030000000001E-2</v>
      </c>
      <c r="T4121" s="49" t="s">
        <v>91</v>
      </c>
    </row>
    <row r="4122" spans="1:20" x14ac:dyDescent="0.25">
      <c r="A4122" s="49" t="str">
        <f t="shared" si="64"/>
        <v>41820Greater Bay AreaN/A_6SmartAC Only</v>
      </c>
      <c r="B4122" s="7">
        <v>41820</v>
      </c>
      <c r="C4122">
        <v>6</v>
      </c>
      <c r="D4122" t="s">
        <v>10</v>
      </c>
      <c r="E4122">
        <v>0.55860513000000001</v>
      </c>
      <c r="F4122">
        <v>0.55711418999999995</v>
      </c>
      <c r="G4122" t="s">
        <v>33</v>
      </c>
      <c r="H4122">
        <v>7689.4520000000002</v>
      </c>
      <c r="I4122">
        <v>37902.472999999998</v>
      </c>
      <c r="J4122">
        <v>64.2928</v>
      </c>
      <c r="M4122">
        <v>7.0707000000000001E-3</v>
      </c>
      <c r="N4122" s="49">
        <v>1.4909400000000001E-3</v>
      </c>
      <c r="O4122" s="49">
        <v>-7.5595599999999999E-3</v>
      </c>
      <c r="P4122" s="49">
        <v>-2.2565300000000001E-3</v>
      </c>
      <c r="Q4122" s="49">
        <v>1.4909400000000001E-3</v>
      </c>
      <c r="R4122" s="49">
        <v>5.2384099999999998E-3</v>
      </c>
      <c r="S4122" s="49">
        <v>1.0541439999999999E-2</v>
      </c>
      <c r="T4122" s="49" t="s">
        <v>91</v>
      </c>
    </row>
    <row r="4123" spans="1:20" x14ac:dyDescent="0.25">
      <c r="A4123" s="49" t="str">
        <f t="shared" si="64"/>
        <v>41820Greater Bay AreaN/A_18SmartAC Only</v>
      </c>
      <c r="B4123" s="7">
        <v>41820</v>
      </c>
      <c r="C4123">
        <v>18</v>
      </c>
      <c r="D4123" t="s">
        <v>10</v>
      </c>
      <c r="E4123">
        <v>2.4615071999999998</v>
      </c>
      <c r="F4123">
        <v>1.8883919</v>
      </c>
      <c r="G4123" t="s">
        <v>33</v>
      </c>
      <c r="H4123">
        <v>7689.4520000000002</v>
      </c>
      <c r="I4123">
        <v>37902.472999999998</v>
      </c>
      <c r="J4123">
        <v>88.952870000000004</v>
      </c>
      <c r="M4123">
        <v>2.3466299999999999E-2</v>
      </c>
      <c r="N4123" s="49">
        <v>0.57311529999999999</v>
      </c>
      <c r="O4123" s="49">
        <v>0.54307844000000005</v>
      </c>
      <c r="P4123" s="49">
        <v>0.56067816000000004</v>
      </c>
      <c r="Q4123" s="49">
        <v>0.57311529999999999</v>
      </c>
      <c r="R4123" s="49">
        <v>0.58555243999999995</v>
      </c>
      <c r="S4123" s="49">
        <v>0.60315216000000005</v>
      </c>
      <c r="T4123" s="49" t="s">
        <v>91</v>
      </c>
    </row>
    <row r="4124" spans="1:20" x14ac:dyDescent="0.25">
      <c r="A4124" s="49" t="str">
        <f t="shared" si="64"/>
        <v>41820Greater Bay AreaN/A_13SmartAC Only</v>
      </c>
      <c r="B4124" s="7">
        <v>41820</v>
      </c>
      <c r="C4124">
        <v>13</v>
      </c>
      <c r="D4124" t="s">
        <v>10</v>
      </c>
      <c r="E4124">
        <v>1.3470983999999999</v>
      </c>
      <c r="F4124">
        <v>1.2828134</v>
      </c>
      <c r="G4124" t="s">
        <v>33</v>
      </c>
      <c r="H4124">
        <v>7689.4520000000002</v>
      </c>
      <c r="I4124">
        <v>37902.472999999998</v>
      </c>
      <c r="J4124">
        <v>93.490570000000005</v>
      </c>
      <c r="M4124">
        <v>2.36461E-2</v>
      </c>
      <c r="N4124" s="49">
        <v>6.4284999999999995E-2</v>
      </c>
      <c r="O4124" s="49">
        <v>3.4017989999999998E-2</v>
      </c>
      <c r="P4124" s="49">
        <v>5.1752569999999998E-2</v>
      </c>
      <c r="Q4124" s="49">
        <v>6.4284999999999995E-2</v>
      </c>
      <c r="R4124" s="49">
        <v>7.6817430000000006E-2</v>
      </c>
      <c r="S4124" s="49">
        <v>9.4552010000000006E-2</v>
      </c>
      <c r="T4124" s="49" t="s">
        <v>91</v>
      </c>
    </row>
    <row r="4125" spans="1:20" x14ac:dyDescent="0.25">
      <c r="A4125" s="49" t="str">
        <f t="shared" si="64"/>
        <v>41820Greater Bay AreaN/A_22SmartAC Only</v>
      </c>
      <c r="B4125" s="7">
        <v>41820</v>
      </c>
      <c r="C4125">
        <v>22</v>
      </c>
      <c r="D4125" t="s">
        <v>10</v>
      </c>
      <c r="E4125">
        <v>1.7553466</v>
      </c>
      <c r="F4125">
        <v>1.8239217000000001</v>
      </c>
      <c r="G4125" t="s">
        <v>33</v>
      </c>
      <c r="H4125">
        <v>7689.4520000000002</v>
      </c>
      <c r="I4125">
        <v>37902.472999999998</v>
      </c>
      <c r="J4125">
        <v>75.051599999999993</v>
      </c>
      <c r="M4125">
        <v>2.19099E-2</v>
      </c>
      <c r="N4125" s="49">
        <v>-6.85751E-2</v>
      </c>
      <c r="O4125" s="49">
        <v>-9.6619769999999994E-2</v>
      </c>
      <c r="P4125" s="49">
        <v>-8.0187350000000004E-2</v>
      </c>
      <c r="Q4125" s="49">
        <v>-6.85751E-2</v>
      </c>
      <c r="R4125" s="49">
        <v>-5.6962850000000002E-2</v>
      </c>
      <c r="S4125" s="49">
        <v>-4.0530429999999999E-2</v>
      </c>
      <c r="T4125" s="49" t="s">
        <v>91</v>
      </c>
    </row>
    <row r="4126" spans="1:20" x14ac:dyDescent="0.25">
      <c r="A4126" s="49" t="str">
        <f t="shared" si="64"/>
        <v>41820Greater Bay AreaN/A_20SmartAC Only</v>
      </c>
      <c r="B4126" s="7">
        <v>41820</v>
      </c>
      <c r="C4126">
        <v>20</v>
      </c>
      <c r="D4126" t="s">
        <v>10</v>
      </c>
      <c r="E4126">
        <v>2.2540263</v>
      </c>
      <c r="F4126">
        <v>2.4101233999999998</v>
      </c>
      <c r="G4126" t="s">
        <v>33</v>
      </c>
      <c r="H4126">
        <v>7689.4520000000002</v>
      </c>
      <c r="I4126">
        <v>37902.472999999998</v>
      </c>
      <c r="J4126">
        <v>81.509320000000002</v>
      </c>
      <c r="M4126">
        <v>2.72524E-2</v>
      </c>
      <c r="N4126" s="49">
        <v>-0.15609709999999999</v>
      </c>
      <c r="O4126" s="49">
        <v>-0.19098017</v>
      </c>
      <c r="P4126" s="49">
        <v>-0.17054087000000001</v>
      </c>
      <c r="Q4126" s="49">
        <v>-0.15609709999999999</v>
      </c>
      <c r="R4126" s="49">
        <v>-0.14165332999999999</v>
      </c>
      <c r="S4126" s="49">
        <v>-0.12121403</v>
      </c>
      <c r="T4126" s="49" t="s">
        <v>91</v>
      </c>
    </row>
    <row r="4127" spans="1:20" x14ac:dyDescent="0.25">
      <c r="A4127" s="49" t="str">
        <f t="shared" si="64"/>
        <v>41820Greater Bay AreaN/A_16SmartAC Only</v>
      </c>
      <c r="B4127" s="7">
        <v>41820</v>
      </c>
      <c r="C4127">
        <v>16</v>
      </c>
      <c r="D4127" t="s">
        <v>10</v>
      </c>
      <c r="E4127">
        <v>2.1836058</v>
      </c>
      <c r="F4127">
        <v>1.664166</v>
      </c>
      <c r="G4127" t="s">
        <v>33</v>
      </c>
      <c r="H4127">
        <v>7689.4520000000002</v>
      </c>
      <c r="I4127">
        <v>37902.472999999998</v>
      </c>
      <c r="J4127">
        <v>94.257130000000004</v>
      </c>
      <c r="M4127">
        <v>2.48373E-2</v>
      </c>
      <c r="N4127" s="49">
        <v>0.51943980000000001</v>
      </c>
      <c r="O4127" s="49">
        <v>0.48764805999999999</v>
      </c>
      <c r="P4127" s="49">
        <v>0.50627602999999999</v>
      </c>
      <c r="Q4127" s="49">
        <v>0.51943980000000001</v>
      </c>
      <c r="R4127" s="49">
        <v>0.53260357000000003</v>
      </c>
      <c r="S4127" s="49">
        <v>0.55123153999999996</v>
      </c>
      <c r="T4127" s="49" t="s">
        <v>91</v>
      </c>
    </row>
    <row r="4128" spans="1:20" x14ac:dyDescent="0.25">
      <c r="A4128" s="49" t="str">
        <f t="shared" si="64"/>
        <v>41820Greater Bay AreaN/A_24SmartAC Only</v>
      </c>
      <c r="B4128" s="7">
        <v>41820</v>
      </c>
      <c r="C4128">
        <v>24</v>
      </c>
      <c r="D4128" t="s">
        <v>10</v>
      </c>
      <c r="E4128">
        <v>1.0972170000000001</v>
      </c>
      <c r="F4128">
        <v>1.1160521000000001</v>
      </c>
      <c r="G4128" t="s">
        <v>33</v>
      </c>
      <c r="H4128">
        <v>7689.4520000000002</v>
      </c>
      <c r="I4128">
        <v>37902.472999999998</v>
      </c>
      <c r="J4128">
        <v>70.496489999999994</v>
      </c>
      <c r="M4128">
        <v>1.5855399999999999E-2</v>
      </c>
      <c r="N4128" s="49">
        <v>-1.88351E-2</v>
      </c>
      <c r="O4128" s="49">
        <v>-3.913001E-2</v>
      </c>
      <c r="P4128" s="49">
        <v>-2.7238459999999999E-2</v>
      </c>
      <c r="Q4128" s="49">
        <v>-1.88351E-2</v>
      </c>
      <c r="R4128" s="49">
        <v>-1.043174E-2</v>
      </c>
      <c r="S4128" s="49">
        <v>1.45981E-3</v>
      </c>
      <c r="T4128" s="49" t="s">
        <v>91</v>
      </c>
    </row>
    <row r="4129" spans="1:20" x14ac:dyDescent="0.25">
      <c r="A4129" s="49" t="str">
        <f t="shared" si="64"/>
        <v>41820Greater Bay AreaN/A_1SmartAC Only</v>
      </c>
      <c r="B4129" s="7">
        <v>41820</v>
      </c>
      <c r="C4129">
        <v>1</v>
      </c>
      <c r="D4129" t="s">
        <v>10</v>
      </c>
      <c r="E4129">
        <v>0.85374678999999998</v>
      </c>
      <c r="F4129">
        <v>0.84413368</v>
      </c>
      <c r="G4129" t="s">
        <v>33</v>
      </c>
      <c r="H4129">
        <v>7689.4520000000002</v>
      </c>
      <c r="I4129">
        <v>37902.472999999998</v>
      </c>
      <c r="J4129">
        <v>70.730180000000004</v>
      </c>
      <c r="M4129">
        <v>1.30078E-2</v>
      </c>
      <c r="N4129" s="49">
        <v>9.6131099999999994E-3</v>
      </c>
      <c r="O4129" s="49">
        <v>-7.0368699999999998E-3</v>
      </c>
      <c r="P4129" s="49">
        <v>2.7189800000000002E-3</v>
      </c>
      <c r="Q4129" s="49">
        <v>9.6131099999999994E-3</v>
      </c>
      <c r="R4129" s="49">
        <v>1.6507239999999999E-2</v>
      </c>
      <c r="S4129" s="49">
        <v>2.6263089999999999E-2</v>
      </c>
      <c r="T4129" s="49" t="s">
        <v>91</v>
      </c>
    </row>
    <row r="4130" spans="1:20" x14ac:dyDescent="0.25">
      <c r="A4130" s="49" t="str">
        <f t="shared" si="64"/>
        <v>41850Greater Bay Area1_5SmartAC Only</v>
      </c>
      <c r="B4130" s="7">
        <v>41850</v>
      </c>
      <c r="C4130">
        <v>5</v>
      </c>
      <c r="D4130" t="s">
        <v>10</v>
      </c>
      <c r="E4130">
        <v>0.54943169999999997</v>
      </c>
      <c r="F4130">
        <v>0.55546569000000001</v>
      </c>
      <c r="G4130">
        <v>1</v>
      </c>
      <c r="H4130">
        <v>3814.5160000000001</v>
      </c>
      <c r="I4130">
        <v>37771.563000000002</v>
      </c>
      <c r="J4130">
        <v>64.166820000000001</v>
      </c>
      <c r="M4130">
        <v>1.33551E-2</v>
      </c>
      <c r="N4130" s="49">
        <v>-6.0339900000000004E-3</v>
      </c>
      <c r="O4130" s="49">
        <v>-2.312852E-2</v>
      </c>
      <c r="P4130" s="49">
        <v>-1.3112189999999999E-2</v>
      </c>
      <c r="Q4130" s="49">
        <v>-6.0339900000000004E-3</v>
      </c>
      <c r="R4130" s="49">
        <v>1.0442100000000001E-3</v>
      </c>
      <c r="S4130" s="49">
        <v>1.1060540000000001E-2</v>
      </c>
      <c r="T4130" s="49" t="s">
        <v>91</v>
      </c>
    </row>
    <row r="4131" spans="1:20" x14ac:dyDescent="0.25">
      <c r="A4131" s="49" t="str">
        <f t="shared" si="64"/>
        <v>41850Greater Bay Area1_24SmartAC Only</v>
      </c>
      <c r="B4131" s="7">
        <v>41850</v>
      </c>
      <c r="C4131">
        <v>24</v>
      </c>
      <c r="D4131" t="s">
        <v>10</v>
      </c>
      <c r="E4131">
        <v>1.0843659000000001</v>
      </c>
      <c r="F4131">
        <v>1.0942718</v>
      </c>
      <c r="G4131">
        <v>1</v>
      </c>
      <c r="H4131">
        <v>3814.5160000000001</v>
      </c>
      <c r="I4131">
        <v>37771.563000000002</v>
      </c>
      <c r="J4131">
        <v>68.65643</v>
      </c>
      <c r="M4131">
        <v>2.7671999999999999E-2</v>
      </c>
      <c r="N4131" s="49">
        <v>-9.9059000000000005E-3</v>
      </c>
      <c r="O4131" s="49">
        <v>-4.5326060000000001E-2</v>
      </c>
      <c r="P4131" s="49">
        <v>-2.457206E-2</v>
      </c>
      <c r="Q4131" s="49">
        <v>-9.9059000000000005E-3</v>
      </c>
      <c r="R4131" s="49">
        <v>4.7602599999999997E-3</v>
      </c>
      <c r="S4131" s="49">
        <v>2.551426E-2</v>
      </c>
      <c r="T4131" s="49" t="s">
        <v>91</v>
      </c>
    </row>
    <row r="4132" spans="1:20" x14ac:dyDescent="0.25">
      <c r="A4132" s="49" t="str">
        <f t="shared" si="64"/>
        <v>41850Greater Bay Area1_12SmartAC Only</v>
      </c>
      <c r="B4132" s="7">
        <v>41850</v>
      </c>
      <c r="C4132">
        <v>12</v>
      </c>
      <c r="D4132" t="s">
        <v>10</v>
      </c>
      <c r="E4132">
        <v>0.81993945000000001</v>
      </c>
      <c r="F4132">
        <v>0.84235970000000004</v>
      </c>
      <c r="G4132">
        <v>1</v>
      </c>
      <c r="H4132">
        <v>3814.5160000000001</v>
      </c>
      <c r="I4132">
        <v>37771.563000000002</v>
      </c>
      <c r="J4132">
        <v>77.087190000000007</v>
      </c>
      <c r="M4132">
        <v>3.2752999999999997E-2</v>
      </c>
      <c r="N4132" s="49">
        <v>-2.2420249999999999E-2</v>
      </c>
      <c r="O4132" s="49">
        <v>-6.4344090000000007E-2</v>
      </c>
      <c r="P4132" s="49">
        <v>-3.9779340000000003E-2</v>
      </c>
      <c r="Q4132" s="49">
        <v>-2.2420249999999999E-2</v>
      </c>
      <c r="R4132" s="49">
        <v>-5.0611600000000003E-3</v>
      </c>
      <c r="S4132" s="49">
        <v>1.9503590000000001E-2</v>
      </c>
      <c r="T4132" s="49" t="s">
        <v>91</v>
      </c>
    </row>
    <row r="4133" spans="1:20" x14ac:dyDescent="0.25">
      <c r="A4133" s="49" t="str">
        <f t="shared" si="64"/>
        <v>41850Greater Bay Area1_22SmartAC Only</v>
      </c>
      <c r="B4133" s="7">
        <v>41850</v>
      </c>
      <c r="C4133">
        <v>22</v>
      </c>
      <c r="D4133" t="s">
        <v>10</v>
      </c>
      <c r="E4133">
        <v>1.7073436</v>
      </c>
      <c r="F4133">
        <v>1.7480582</v>
      </c>
      <c r="G4133">
        <v>1</v>
      </c>
      <c r="H4133">
        <v>3814.5160000000001</v>
      </c>
      <c r="I4133">
        <v>37771.563000000002</v>
      </c>
      <c r="J4133">
        <v>73.271690000000007</v>
      </c>
      <c r="M4133">
        <v>3.7209800000000001E-2</v>
      </c>
      <c r="N4133" s="49">
        <v>-4.0714599999999997E-2</v>
      </c>
      <c r="O4133" s="49">
        <v>-8.8343140000000001E-2</v>
      </c>
      <c r="P4133" s="49">
        <v>-6.0435790000000003E-2</v>
      </c>
      <c r="Q4133" s="49">
        <v>-4.0714599999999997E-2</v>
      </c>
      <c r="R4133" s="49">
        <v>-2.0993410000000001E-2</v>
      </c>
      <c r="S4133" s="49">
        <v>6.9139400000000004E-3</v>
      </c>
      <c r="T4133" s="49" t="s">
        <v>91</v>
      </c>
    </row>
    <row r="4134" spans="1:20" x14ac:dyDescent="0.25">
      <c r="A4134" s="49" t="str">
        <f t="shared" si="64"/>
        <v>41850Greater Bay Area1_14SmartAC Only</v>
      </c>
      <c r="B4134" s="7">
        <v>41850</v>
      </c>
      <c r="C4134">
        <v>14</v>
      </c>
      <c r="D4134" t="s">
        <v>10</v>
      </c>
      <c r="E4134">
        <v>1.1990050999999999</v>
      </c>
      <c r="F4134">
        <v>1.2098716</v>
      </c>
      <c r="G4134">
        <v>1</v>
      </c>
      <c r="H4134">
        <v>3814.5160000000001</v>
      </c>
      <c r="I4134">
        <v>37771.563000000002</v>
      </c>
      <c r="J4134">
        <v>83.996650000000002</v>
      </c>
      <c r="M4134">
        <v>4.1657199999999998E-2</v>
      </c>
      <c r="N4134" s="49">
        <v>-1.0866499999999999E-2</v>
      </c>
      <c r="O4134" s="49">
        <v>-6.4187720000000004E-2</v>
      </c>
      <c r="P4134" s="49">
        <v>-3.294482E-2</v>
      </c>
      <c r="Q4134" s="49">
        <v>-1.0866499999999999E-2</v>
      </c>
      <c r="R4134" s="49">
        <v>1.1211820000000001E-2</v>
      </c>
      <c r="S4134" s="49">
        <v>4.2454720000000001E-2</v>
      </c>
      <c r="T4134" s="49" t="s">
        <v>91</v>
      </c>
    </row>
    <row r="4135" spans="1:20" x14ac:dyDescent="0.25">
      <c r="A4135" s="49" t="str">
        <f t="shared" si="64"/>
        <v>41850Greater Bay Area1_4SmartAC Only</v>
      </c>
      <c r="B4135" s="7">
        <v>41850</v>
      </c>
      <c r="C4135">
        <v>4</v>
      </c>
      <c r="D4135" t="s">
        <v>10</v>
      </c>
      <c r="E4135">
        <v>0.57305813000000005</v>
      </c>
      <c r="F4135">
        <v>0.57388357999999995</v>
      </c>
      <c r="G4135">
        <v>1</v>
      </c>
      <c r="H4135">
        <v>3814.5160000000001</v>
      </c>
      <c r="I4135">
        <v>37771.563000000002</v>
      </c>
      <c r="J4135">
        <v>65.201610000000002</v>
      </c>
      <c r="M4135">
        <v>1.45582E-2</v>
      </c>
      <c r="N4135" s="49">
        <v>-8.2545000000000003E-4</v>
      </c>
      <c r="O4135" s="49">
        <v>-1.945995E-2</v>
      </c>
      <c r="P4135" s="49">
        <v>-8.5412999999999999E-3</v>
      </c>
      <c r="Q4135" s="49">
        <v>-8.2545000000000003E-4</v>
      </c>
      <c r="R4135" s="49">
        <v>6.8903999999999997E-3</v>
      </c>
      <c r="S4135" s="49">
        <v>1.780905E-2</v>
      </c>
      <c r="T4135" s="49" t="s">
        <v>91</v>
      </c>
    </row>
    <row r="4136" spans="1:20" x14ac:dyDescent="0.25">
      <c r="A4136" s="49" t="str">
        <f t="shared" si="64"/>
        <v>41850Greater Bay Area1_19SmartAC Only</v>
      </c>
      <c r="B4136" s="7">
        <v>41850</v>
      </c>
      <c r="C4136">
        <v>19</v>
      </c>
      <c r="D4136" t="s">
        <v>10</v>
      </c>
      <c r="E4136">
        <v>2.3443323</v>
      </c>
      <c r="F4136">
        <v>2.3082695000000002</v>
      </c>
      <c r="G4136">
        <v>1</v>
      </c>
      <c r="H4136">
        <v>3814.5160000000001</v>
      </c>
      <c r="I4136">
        <v>37771.563000000002</v>
      </c>
      <c r="J4136">
        <v>86.283590000000004</v>
      </c>
      <c r="M4136">
        <v>4.84343E-2</v>
      </c>
      <c r="N4136" s="49">
        <v>3.6062799999999999E-2</v>
      </c>
      <c r="O4136" s="49">
        <v>-2.5933100000000001E-2</v>
      </c>
      <c r="P4136" s="49">
        <v>1.039262E-2</v>
      </c>
      <c r="Q4136" s="49">
        <v>3.6062799999999999E-2</v>
      </c>
      <c r="R4136" s="49">
        <v>6.173298E-2</v>
      </c>
      <c r="S4136" s="49">
        <v>9.8058699999999999E-2</v>
      </c>
      <c r="T4136" s="49" t="s">
        <v>91</v>
      </c>
    </row>
    <row r="4137" spans="1:20" x14ac:dyDescent="0.25">
      <c r="A4137" s="49" t="str">
        <f t="shared" si="64"/>
        <v>41850Greater Bay Area1_21SmartAC Only</v>
      </c>
      <c r="B4137" s="7">
        <v>41850</v>
      </c>
      <c r="C4137">
        <v>21</v>
      </c>
      <c r="D4137" t="s">
        <v>10</v>
      </c>
      <c r="E4137">
        <v>1.9215412000000001</v>
      </c>
      <c r="F4137">
        <v>1.9218462999999999</v>
      </c>
      <c r="G4137">
        <v>1</v>
      </c>
      <c r="H4137">
        <v>3814.5160000000001</v>
      </c>
      <c r="I4137">
        <v>37771.563000000002</v>
      </c>
      <c r="J4137">
        <v>76.465630000000004</v>
      </c>
      <c r="M4137">
        <v>4.05914E-2</v>
      </c>
      <c r="N4137" s="49">
        <v>-3.0509999999999999E-4</v>
      </c>
      <c r="O4137" s="49">
        <v>-5.2262089999999997E-2</v>
      </c>
      <c r="P4137" s="49">
        <v>-2.1818540000000001E-2</v>
      </c>
      <c r="Q4137" s="49">
        <v>-3.0509999999999999E-4</v>
      </c>
      <c r="R4137" s="49">
        <v>2.1208339999999999E-2</v>
      </c>
      <c r="S4137" s="49">
        <v>5.1651889999999999E-2</v>
      </c>
      <c r="T4137" s="49" t="s">
        <v>91</v>
      </c>
    </row>
    <row r="4138" spans="1:20" x14ac:dyDescent="0.25">
      <c r="A4138" s="49" t="str">
        <f t="shared" si="64"/>
        <v>41850Greater Bay Area1_13SmartAC Only</v>
      </c>
      <c r="B4138" s="7">
        <v>41850</v>
      </c>
      <c r="C4138">
        <v>13</v>
      </c>
      <c r="D4138" t="s">
        <v>10</v>
      </c>
      <c r="E4138">
        <v>1.002189</v>
      </c>
      <c r="F4138">
        <v>0.97744635000000002</v>
      </c>
      <c r="G4138">
        <v>1</v>
      </c>
      <c r="H4138">
        <v>3814.5160000000001</v>
      </c>
      <c r="I4138">
        <v>37771.563000000002</v>
      </c>
      <c r="J4138">
        <v>81.328239999999994</v>
      </c>
      <c r="M4138">
        <v>3.7057800000000002E-2</v>
      </c>
      <c r="N4138" s="49">
        <v>2.4742650000000001E-2</v>
      </c>
      <c r="O4138" s="49">
        <v>-2.2691329999999999E-2</v>
      </c>
      <c r="P4138" s="49">
        <v>5.1020199999999996E-3</v>
      </c>
      <c r="Q4138" s="49">
        <v>2.4742650000000001E-2</v>
      </c>
      <c r="R4138" s="49">
        <v>4.4383279999999997E-2</v>
      </c>
      <c r="S4138" s="49">
        <v>7.2176630000000006E-2</v>
      </c>
      <c r="T4138" s="49" t="s">
        <v>91</v>
      </c>
    </row>
    <row r="4139" spans="1:20" x14ac:dyDescent="0.25">
      <c r="A4139" s="49" t="str">
        <f t="shared" si="64"/>
        <v>41850Greater Bay Area1_6SmartAC Only</v>
      </c>
      <c r="B4139" s="7">
        <v>41850</v>
      </c>
      <c r="C4139">
        <v>6</v>
      </c>
      <c r="D4139" t="s">
        <v>10</v>
      </c>
      <c r="E4139">
        <v>0.56390923999999998</v>
      </c>
      <c r="F4139">
        <v>0.56798044000000003</v>
      </c>
      <c r="G4139">
        <v>1</v>
      </c>
      <c r="H4139">
        <v>3814.5160000000001</v>
      </c>
      <c r="I4139">
        <v>37771.563000000002</v>
      </c>
      <c r="J4139">
        <v>63.375399999999999</v>
      </c>
      <c r="M4139">
        <v>1.30983E-2</v>
      </c>
      <c r="N4139" s="49">
        <v>-4.0711999999999996E-3</v>
      </c>
      <c r="O4139" s="49">
        <v>-2.0837020000000001E-2</v>
      </c>
      <c r="P4139" s="49">
        <v>-1.10133E-2</v>
      </c>
      <c r="Q4139" s="49">
        <v>-4.0711999999999996E-3</v>
      </c>
      <c r="R4139" s="49">
        <v>2.8709E-3</v>
      </c>
      <c r="S4139" s="49">
        <v>1.269462E-2</v>
      </c>
      <c r="T4139" s="49" t="s">
        <v>91</v>
      </c>
    </row>
    <row r="4140" spans="1:20" x14ac:dyDescent="0.25">
      <c r="A4140" s="49" t="str">
        <f t="shared" si="64"/>
        <v>41850Greater Bay Area1_20SmartAC Only</v>
      </c>
      <c r="B4140" s="7">
        <v>41850</v>
      </c>
      <c r="C4140">
        <v>20</v>
      </c>
      <c r="D4140" t="s">
        <v>10</v>
      </c>
      <c r="E4140">
        <v>2.1888700999999999</v>
      </c>
      <c r="F4140">
        <v>2.1441070999999998</v>
      </c>
      <c r="G4140">
        <v>1</v>
      </c>
      <c r="H4140">
        <v>3814.5160000000001</v>
      </c>
      <c r="I4140">
        <v>37771.563000000002</v>
      </c>
      <c r="J4140">
        <v>81.753410000000002</v>
      </c>
      <c r="M4140">
        <v>4.5347199999999997E-2</v>
      </c>
      <c r="N4140" s="49">
        <v>4.4762999999999997E-2</v>
      </c>
      <c r="O4140" s="49">
        <v>-1.328142E-2</v>
      </c>
      <c r="P4140" s="49">
        <v>2.0728980000000001E-2</v>
      </c>
      <c r="Q4140" s="49">
        <v>4.4762999999999997E-2</v>
      </c>
      <c r="R4140" s="49">
        <v>6.879702E-2</v>
      </c>
      <c r="S4140" s="49">
        <v>0.10280742</v>
      </c>
      <c r="T4140" s="49" t="s">
        <v>91</v>
      </c>
    </row>
    <row r="4141" spans="1:20" x14ac:dyDescent="0.25">
      <c r="A4141" s="49" t="str">
        <f t="shared" si="64"/>
        <v>41850Greater Bay Area1_23SmartAC Only</v>
      </c>
      <c r="B4141" s="7">
        <v>41850</v>
      </c>
      <c r="C4141">
        <v>23</v>
      </c>
      <c r="D4141" t="s">
        <v>10</v>
      </c>
      <c r="E4141">
        <v>1.4173534000000001</v>
      </c>
      <c r="F4141">
        <v>1.4314808000000001</v>
      </c>
      <c r="G4141">
        <v>1</v>
      </c>
      <c r="H4141">
        <v>3814.5160000000001</v>
      </c>
      <c r="I4141">
        <v>37771.563000000002</v>
      </c>
      <c r="J4141">
        <v>71.102260000000001</v>
      </c>
      <c r="M4141">
        <v>3.32422E-2</v>
      </c>
      <c r="N4141" s="49">
        <v>-1.41274E-2</v>
      </c>
      <c r="O4141" s="49">
        <v>-5.6677419999999999E-2</v>
      </c>
      <c r="P4141" s="49">
        <v>-3.174577E-2</v>
      </c>
      <c r="Q4141" s="49">
        <v>-1.41274E-2</v>
      </c>
      <c r="R4141" s="49">
        <v>3.4909699999999999E-3</v>
      </c>
      <c r="S4141" s="49">
        <v>2.8422619999999999E-2</v>
      </c>
      <c r="T4141" s="49" t="s">
        <v>91</v>
      </c>
    </row>
    <row r="4142" spans="1:20" x14ac:dyDescent="0.25">
      <c r="A4142" s="49" t="str">
        <f t="shared" si="64"/>
        <v>41850Greater Bay Area1_1SmartAC Only</v>
      </c>
      <c r="B4142" s="7">
        <v>41850</v>
      </c>
      <c r="C4142">
        <v>1</v>
      </c>
      <c r="D4142" t="s">
        <v>10</v>
      </c>
      <c r="E4142">
        <v>0.86264792000000001</v>
      </c>
      <c r="F4142">
        <v>0.87091766999999998</v>
      </c>
      <c r="G4142">
        <v>1</v>
      </c>
      <c r="H4142">
        <v>3814.5160000000001</v>
      </c>
      <c r="I4142">
        <v>37771.563000000002</v>
      </c>
      <c r="J4142">
        <v>69.869749999999996</v>
      </c>
      <c r="M4142">
        <v>2.43465E-2</v>
      </c>
      <c r="N4142" s="49">
        <v>-8.2697499999999993E-3</v>
      </c>
      <c r="O4142" s="49">
        <v>-3.9433269999999999E-2</v>
      </c>
      <c r="P4142" s="49">
        <v>-2.117339E-2</v>
      </c>
      <c r="Q4142" s="49">
        <v>-8.2697499999999993E-3</v>
      </c>
      <c r="R4142" s="49">
        <v>4.6338999999999998E-3</v>
      </c>
      <c r="S4142" s="49">
        <v>2.2893770000000001E-2</v>
      </c>
      <c r="T4142" s="49" t="s">
        <v>91</v>
      </c>
    </row>
    <row r="4143" spans="1:20" x14ac:dyDescent="0.25">
      <c r="A4143" s="49" t="str">
        <f t="shared" si="64"/>
        <v>41850Greater Bay Area1_16SmartAC Only</v>
      </c>
      <c r="B4143" s="7">
        <v>41850</v>
      </c>
      <c r="C4143">
        <v>16</v>
      </c>
      <c r="D4143" t="s">
        <v>10</v>
      </c>
      <c r="E4143">
        <v>1.8086589</v>
      </c>
      <c r="F4143">
        <v>1.7742685</v>
      </c>
      <c r="G4143">
        <v>1</v>
      </c>
      <c r="H4143">
        <v>3814.5160000000001</v>
      </c>
      <c r="I4143">
        <v>37771.563000000002</v>
      </c>
      <c r="J4143">
        <v>90.215069999999997</v>
      </c>
      <c r="M4143">
        <v>4.8966700000000002E-2</v>
      </c>
      <c r="N4143" s="49">
        <v>3.4390400000000002E-2</v>
      </c>
      <c r="O4143" s="49">
        <v>-2.828698E-2</v>
      </c>
      <c r="P4143" s="49">
        <v>8.4380500000000008E-3</v>
      </c>
      <c r="Q4143" s="49">
        <v>3.4390400000000002E-2</v>
      </c>
      <c r="R4143" s="49">
        <v>6.0342750000000001E-2</v>
      </c>
      <c r="S4143" s="49">
        <v>9.7067780000000006E-2</v>
      </c>
      <c r="T4143" s="49" t="s">
        <v>91</v>
      </c>
    </row>
    <row r="4144" spans="1:20" x14ac:dyDescent="0.25">
      <c r="A4144" s="49" t="str">
        <f t="shared" si="64"/>
        <v>41850Greater Bay Area1_3SmartAC Only</v>
      </c>
      <c r="B4144" s="7">
        <v>41850</v>
      </c>
      <c r="C4144">
        <v>3</v>
      </c>
      <c r="D4144" t="s">
        <v>10</v>
      </c>
      <c r="E4144">
        <v>0.63310233000000005</v>
      </c>
      <c r="F4144">
        <v>0.62732670000000001</v>
      </c>
      <c r="G4144">
        <v>1</v>
      </c>
      <c r="H4144">
        <v>3814.5160000000001</v>
      </c>
      <c r="I4144">
        <v>37771.563000000002</v>
      </c>
      <c r="J4144">
        <v>65.933229999999995</v>
      </c>
      <c r="M4144">
        <v>1.7507700000000001E-2</v>
      </c>
      <c r="N4144" s="49">
        <v>5.7756300000000003E-3</v>
      </c>
      <c r="O4144" s="49">
        <v>-1.663423E-2</v>
      </c>
      <c r="P4144" s="49">
        <v>-3.50345E-3</v>
      </c>
      <c r="Q4144" s="49">
        <v>5.7756300000000003E-3</v>
      </c>
      <c r="R4144" s="49">
        <v>1.5054710000000001E-2</v>
      </c>
      <c r="S4144" s="49">
        <v>2.8185490000000001E-2</v>
      </c>
      <c r="T4144" s="49" t="s">
        <v>91</v>
      </c>
    </row>
    <row r="4145" spans="1:20" x14ac:dyDescent="0.25">
      <c r="A4145" s="49" t="str">
        <f t="shared" si="64"/>
        <v>41850Greater Bay Area1_7SmartAC Only</v>
      </c>
      <c r="B4145" s="7">
        <v>41850</v>
      </c>
      <c r="C4145">
        <v>7</v>
      </c>
      <c r="D4145" t="s">
        <v>10</v>
      </c>
      <c r="E4145">
        <v>0.61884026000000003</v>
      </c>
      <c r="F4145">
        <v>0.62847564</v>
      </c>
      <c r="G4145">
        <v>1</v>
      </c>
      <c r="H4145">
        <v>3814.5160000000001</v>
      </c>
      <c r="I4145">
        <v>37771.563000000002</v>
      </c>
      <c r="J4145">
        <v>63.175719999999998</v>
      </c>
      <c r="M4145">
        <v>1.40903E-2</v>
      </c>
      <c r="N4145" s="49">
        <v>-9.6353800000000007E-3</v>
      </c>
      <c r="O4145" s="49">
        <v>-2.7670960000000001E-2</v>
      </c>
      <c r="P4145" s="49">
        <v>-1.7103239999999999E-2</v>
      </c>
      <c r="Q4145" s="49">
        <v>-9.6353800000000007E-3</v>
      </c>
      <c r="R4145" s="49">
        <v>-2.16752E-3</v>
      </c>
      <c r="S4145" s="49">
        <v>8.4002E-3</v>
      </c>
      <c r="T4145" s="49" t="s">
        <v>91</v>
      </c>
    </row>
    <row r="4146" spans="1:20" x14ac:dyDescent="0.25">
      <c r="A4146" s="49" t="str">
        <f t="shared" si="64"/>
        <v>41850Greater Bay Area1_17SmartAC Only</v>
      </c>
      <c r="B4146" s="7">
        <v>41850</v>
      </c>
      <c r="C4146">
        <v>17</v>
      </c>
      <c r="D4146" t="s">
        <v>10</v>
      </c>
      <c r="E4146">
        <v>2.0962613999999999</v>
      </c>
      <c r="F4146">
        <v>2.0434646999999999</v>
      </c>
      <c r="G4146">
        <v>1</v>
      </c>
      <c r="H4146">
        <v>3814.5160000000001</v>
      </c>
      <c r="I4146">
        <v>37771.563000000002</v>
      </c>
      <c r="J4146">
        <v>89.891800000000003</v>
      </c>
      <c r="M4146">
        <v>4.9924400000000001E-2</v>
      </c>
      <c r="N4146" s="49">
        <v>5.2796700000000002E-2</v>
      </c>
      <c r="O4146" s="49">
        <v>-1.110653E-2</v>
      </c>
      <c r="P4146" s="49">
        <v>2.6336769999999999E-2</v>
      </c>
      <c r="Q4146" s="49">
        <v>5.2796700000000002E-2</v>
      </c>
      <c r="R4146" s="49">
        <v>7.9256629999999995E-2</v>
      </c>
      <c r="S4146" s="49">
        <v>0.11669992999999999</v>
      </c>
      <c r="T4146" s="49" t="s">
        <v>91</v>
      </c>
    </row>
    <row r="4147" spans="1:20" x14ac:dyDescent="0.25">
      <c r="A4147" s="49" t="str">
        <f t="shared" si="64"/>
        <v>41850Greater Bay Area1_11SmartAC Only</v>
      </c>
      <c r="B4147" s="7">
        <v>41850</v>
      </c>
      <c r="C4147">
        <v>11</v>
      </c>
      <c r="D4147" t="s">
        <v>10</v>
      </c>
      <c r="E4147">
        <v>0.72632509000000001</v>
      </c>
      <c r="F4147">
        <v>0.67894821000000005</v>
      </c>
      <c r="G4147">
        <v>1</v>
      </c>
      <c r="H4147">
        <v>3814.5160000000001</v>
      </c>
      <c r="I4147">
        <v>37771.563000000002</v>
      </c>
      <c r="J4147">
        <v>73.072310000000002</v>
      </c>
      <c r="M4147">
        <v>2.6466699999999999E-2</v>
      </c>
      <c r="N4147" s="49">
        <v>4.7376880000000003E-2</v>
      </c>
      <c r="O4147" s="49">
        <v>1.3499499999999999E-2</v>
      </c>
      <c r="P4147" s="49">
        <v>3.3349530000000002E-2</v>
      </c>
      <c r="Q4147" s="49">
        <v>4.7376880000000003E-2</v>
      </c>
      <c r="R4147" s="49">
        <v>6.1404229999999997E-2</v>
      </c>
      <c r="S4147" s="49">
        <v>8.1254259999999995E-2</v>
      </c>
      <c r="T4147" s="49" t="s">
        <v>91</v>
      </c>
    </row>
    <row r="4148" spans="1:20" x14ac:dyDescent="0.25">
      <c r="A4148" s="49" t="str">
        <f t="shared" si="64"/>
        <v>41850Greater Bay Area1_2SmartAC Only</v>
      </c>
      <c r="B4148" s="7">
        <v>41850</v>
      </c>
      <c r="C4148">
        <v>2</v>
      </c>
      <c r="D4148" t="s">
        <v>10</v>
      </c>
      <c r="E4148">
        <v>0.71883803000000002</v>
      </c>
      <c r="F4148">
        <v>0.72057165000000001</v>
      </c>
      <c r="G4148">
        <v>1</v>
      </c>
      <c r="H4148">
        <v>3814.5160000000001</v>
      </c>
      <c r="I4148">
        <v>37771.563000000002</v>
      </c>
      <c r="J4148">
        <v>68.004530000000003</v>
      </c>
      <c r="M4148">
        <v>2.05008E-2</v>
      </c>
      <c r="N4148" s="49">
        <v>-1.73362E-3</v>
      </c>
      <c r="O4148" s="49">
        <v>-2.7974639999999999E-2</v>
      </c>
      <c r="P4148" s="49">
        <v>-1.2599040000000001E-2</v>
      </c>
      <c r="Q4148" s="49">
        <v>-1.73362E-3</v>
      </c>
      <c r="R4148" s="49">
        <v>9.1318000000000007E-3</v>
      </c>
      <c r="S4148" s="49">
        <v>2.4507399999999999E-2</v>
      </c>
      <c r="T4148" s="49" t="s">
        <v>91</v>
      </c>
    </row>
    <row r="4149" spans="1:20" x14ac:dyDescent="0.25">
      <c r="A4149" s="49" t="str">
        <f t="shared" si="64"/>
        <v>41850Greater Bay Area1_18SmartAC Only</v>
      </c>
      <c r="B4149" s="7">
        <v>41850</v>
      </c>
      <c r="C4149">
        <v>18</v>
      </c>
      <c r="D4149" t="s">
        <v>10</v>
      </c>
      <c r="E4149">
        <v>2.2996322999999999</v>
      </c>
      <c r="F4149">
        <v>2.2474577</v>
      </c>
      <c r="G4149">
        <v>1</v>
      </c>
      <c r="H4149">
        <v>3814.5160000000001</v>
      </c>
      <c r="I4149">
        <v>37771.563000000002</v>
      </c>
      <c r="J4149">
        <v>88.130300000000005</v>
      </c>
      <c r="M4149">
        <v>5.0269300000000003E-2</v>
      </c>
      <c r="N4149" s="49">
        <v>5.2174600000000002E-2</v>
      </c>
      <c r="O4149" s="49">
        <v>-1.21701E-2</v>
      </c>
      <c r="P4149" s="49">
        <v>2.5531870000000002E-2</v>
      </c>
      <c r="Q4149" s="49">
        <v>5.2174600000000002E-2</v>
      </c>
      <c r="R4149" s="49">
        <v>7.8817330000000005E-2</v>
      </c>
      <c r="S4149" s="49">
        <v>0.11651930000000001</v>
      </c>
      <c r="T4149" s="49" t="s">
        <v>91</v>
      </c>
    </row>
    <row r="4150" spans="1:20" x14ac:dyDescent="0.25">
      <c r="A4150" s="49" t="str">
        <f t="shared" si="64"/>
        <v>41850Greater Bay Area1_8SmartAC Only</v>
      </c>
      <c r="B4150" s="7">
        <v>41850</v>
      </c>
      <c r="C4150">
        <v>8</v>
      </c>
      <c r="D4150" t="s">
        <v>10</v>
      </c>
      <c r="E4150">
        <v>0.68911573000000004</v>
      </c>
      <c r="F4150">
        <v>0.67328814000000003</v>
      </c>
      <c r="G4150">
        <v>1</v>
      </c>
      <c r="H4150">
        <v>3814.5160000000001</v>
      </c>
      <c r="I4150">
        <v>37771.563000000002</v>
      </c>
      <c r="J4150">
        <v>64.275019999999998</v>
      </c>
      <c r="M4150">
        <v>1.55914E-2</v>
      </c>
      <c r="N4150" s="49">
        <v>1.5827589999999999E-2</v>
      </c>
      <c r="O4150" s="49">
        <v>-4.1294000000000001E-3</v>
      </c>
      <c r="P4150" s="49">
        <v>7.5641500000000004E-3</v>
      </c>
      <c r="Q4150" s="49">
        <v>1.5827589999999999E-2</v>
      </c>
      <c r="R4150" s="49">
        <v>2.4091029999999999E-2</v>
      </c>
      <c r="S4150" s="49">
        <v>3.5784580000000003E-2</v>
      </c>
      <c r="T4150" s="49" t="s">
        <v>91</v>
      </c>
    </row>
    <row r="4151" spans="1:20" x14ac:dyDescent="0.25">
      <c r="A4151" s="49" t="str">
        <f t="shared" si="64"/>
        <v>41850Greater Bay Area1_10SmartAC Only</v>
      </c>
      <c r="B4151" s="7">
        <v>41850</v>
      </c>
      <c r="C4151">
        <v>10</v>
      </c>
      <c r="D4151" t="s">
        <v>10</v>
      </c>
      <c r="E4151">
        <v>0.68350306999999999</v>
      </c>
      <c r="F4151">
        <v>0.66752228999999996</v>
      </c>
      <c r="G4151">
        <v>1</v>
      </c>
      <c r="H4151">
        <v>3814.5160000000001</v>
      </c>
      <c r="I4151">
        <v>37771.563000000002</v>
      </c>
      <c r="J4151">
        <v>70.624809999999997</v>
      </c>
      <c r="M4151">
        <v>2.1660599999999999E-2</v>
      </c>
      <c r="N4151" s="49">
        <v>1.598078E-2</v>
      </c>
      <c r="O4151" s="49">
        <v>-1.174479E-2</v>
      </c>
      <c r="P4151" s="49">
        <v>4.5006600000000001E-3</v>
      </c>
      <c r="Q4151" s="49">
        <v>1.598078E-2</v>
      </c>
      <c r="R4151" s="49">
        <v>2.74609E-2</v>
      </c>
      <c r="S4151" s="49">
        <v>4.3706349999999998E-2</v>
      </c>
      <c r="T4151" s="49" t="s">
        <v>91</v>
      </c>
    </row>
    <row r="4152" spans="1:20" x14ac:dyDescent="0.25">
      <c r="A4152" s="49" t="str">
        <f t="shared" si="64"/>
        <v>41850Greater Bay Area1_15SmartAC Only</v>
      </c>
      <c r="B4152" s="7">
        <v>41850</v>
      </c>
      <c r="C4152">
        <v>15</v>
      </c>
      <c r="D4152" t="s">
        <v>10</v>
      </c>
      <c r="E4152">
        <v>1.4840666</v>
      </c>
      <c r="F4152">
        <v>1.462833</v>
      </c>
      <c r="G4152">
        <v>1</v>
      </c>
      <c r="H4152">
        <v>3814.5160000000001</v>
      </c>
      <c r="I4152">
        <v>37771.563000000002</v>
      </c>
      <c r="J4152">
        <v>86.734049999999996</v>
      </c>
      <c r="M4152">
        <v>4.5565000000000001E-2</v>
      </c>
      <c r="N4152" s="49">
        <v>2.1233599999999998E-2</v>
      </c>
      <c r="O4152" s="49">
        <v>-3.70896E-2</v>
      </c>
      <c r="P4152" s="49">
        <v>-2.9158500000000002E-3</v>
      </c>
      <c r="Q4152" s="49">
        <v>2.1233599999999998E-2</v>
      </c>
      <c r="R4152" s="49">
        <v>4.5383050000000001E-2</v>
      </c>
      <c r="S4152" s="49">
        <v>7.9556799999999997E-2</v>
      </c>
      <c r="T4152" s="49" t="s">
        <v>91</v>
      </c>
    </row>
    <row r="4153" spans="1:20" x14ac:dyDescent="0.25">
      <c r="A4153" s="49" t="str">
        <f t="shared" si="64"/>
        <v>41850Greater Bay Area1_9SmartAC Only</v>
      </c>
      <c r="B4153" s="7">
        <v>41850</v>
      </c>
      <c r="C4153">
        <v>9</v>
      </c>
      <c r="D4153" t="s">
        <v>10</v>
      </c>
      <c r="E4153">
        <v>0.67822769999999999</v>
      </c>
      <c r="F4153">
        <v>0.67501423000000005</v>
      </c>
      <c r="G4153">
        <v>1</v>
      </c>
      <c r="H4153">
        <v>3814.5160000000001</v>
      </c>
      <c r="I4153">
        <v>37771.563000000002</v>
      </c>
      <c r="J4153">
        <v>67.337940000000003</v>
      </c>
      <c r="M4153">
        <v>1.75003E-2</v>
      </c>
      <c r="N4153" s="49">
        <v>3.21347E-3</v>
      </c>
      <c r="O4153" s="49">
        <v>-1.9186910000000001E-2</v>
      </c>
      <c r="P4153" s="49">
        <v>-6.0616899999999998E-3</v>
      </c>
      <c r="Q4153" s="49">
        <v>3.21347E-3</v>
      </c>
      <c r="R4153" s="49">
        <v>1.2488630000000001E-2</v>
      </c>
      <c r="S4153" s="49">
        <v>2.5613850000000001E-2</v>
      </c>
      <c r="T4153" s="49" t="s">
        <v>91</v>
      </c>
    </row>
    <row r="4154" spans="1:20" x14ac:dyDescent="0.25">
      <c r="A4154" s="49" t="str">
        <f t="shared" si="64"/>
        <v>41850Greater Bay Area2_16SmartAC Only</v>
      </c>
      <c r="B4154" s="7">
        <v>41850</v>
      </c>
      <c r="C4154">
        <v>16</v>
      </c>
      <c r="D4154" t="s">
        <v>10</v>
      </c>
      <c r="E4154">
        <v>1.8086589</v>
      </c>
      <c r="F4154">
        <v>1.8167106</v>
      </c>
      <c r="G4154">
        <v>2</v>
      </c>
      <c r="H4154">
        <v>3872.922</v>
      </c>
      <c r="I4154">
        <v>37771.563000000002</v>
      </c>
      <c r="J4154">
        <v>90.215069999999997</v>
      </c>
      <c r="M4154">
        <v>4.9334500000000003E-2</v>
      </c>
      <c r="N4154" s="49">
        <v>-8.0517000000000002E-3</v>
      </c>
      <c r="O4154" s="49">
        <v>-7.1199860000000004E-2</v>
      </c>
      <c r="P4154" s="49">
        <v>-3.4198989999999999E-2</v>
      </c>
      <c r="Q4154" s="49">
        <v>-8.0517000000000002E-3</v>
      </c>
      <c r="R4154" s="49">
        <v>1.8095590000000002E-2</v>
      </c>
      <c r="S4154" s="49">
        <v>5.509646E-2</v>
      </c>
      <c r="T4154" s="49" t="s">
        <v>91</v>
      </c>
    </row>
    <row r="4155" spans="1:20" x14ac:dyDescent="0.25">
      <c r="A4155" s="49" t="str">
        <f t="shared" si="64"/>
        <v>41850Greater Bay Area2_7SmartAC Only</v>
      </c>
      <c r="B4155" s="7">
        <v>41850</v>
      </c>
      <c r="C4155">
        <v>7</v>
      </c>
      <c r="D4155" t="s">
        <v>10</v>
      </c>
      <c r="E4155">
        <v>0.61884026000000003</v>
      </c>
      <c r="F4155">
        <v>0.64497884999999999</v>
      </c>
      <c r="G4155">
        <v>2</v>
      </c>
      <c r="H4155">
        <v>3872.922</v>
      </c>
      <c r="I4155">
        <v>37771.563000000002</v>
      </c>
      <c r="J4155">
        <v>63.175719999999998</v>
      </c>
      <c r="M4155">
        <v>1.36563E-2</v>
      </c>
      <c r="N4155" s="49">
        <v>-2.613859E-2</v>
      </c>
      <c r="O4155" s="49">
        <v>-4.3618650000000002E-2</v>
      </c>
      <c r="P4155" s="49">
        <v>-3.3376429999999999E-2</v>
      </c>
      <c r="Q4155" s="49">
        <v>-2.613859E-2</v>
      </c>
      <c r="R4155" s="49">
        <v>-1.8900750000000001E-2</v>
      </c>
      <c r="S4155" s="49">
        <v>-8.6585299999999994E-3</v>
      </c>
      <c r="T4155" s="49" t="s">
        <v>91</v>
      </c>
    </row>
    <row r="4156" spans="1:20" x14ac:dyDescent="0.25">
      <c r="A4156" s="49" t="str">
        <f t="shared" si="64"/>
        <v>41850Greater Bay Area2_2SmartAC Only</v>
      </c>
      <c r="B4156" s="7">
        <v>41850</v>
      </c>
      <c r="C4156">
        <v>2</v>
      </c>
      <c r="D4156" t="s">
        <v>10</v>
      </c>
      <c r="E4156">
        <v>0.71883803000000002</v>
      </c>
      <c r="F4156">
        <v>0.74330742000000005</v>
      </c>
      <c r="G4156">
        <v>2</v>
      </c>
      <c r="H4156">
        <v>3872.922</v>
      </c>
      <c r="I4156">
        <v>37771.563000000002</v>
      </c>
      <c r="J4156">
        <v>68.004530000000003</v>
      </c>
      <c r="M4156">
        <v>2.0332099999999999E-2</v>
      </c>
      <c r="N4156" s="49">
        <v>-2.4469390000000001E-2</v>
      </c>
      <c r="O4156" s="49">
        <v>-5.0494480000000001E-2</v>
      </c>
      <c r="P4156" s="49">
        <v>-3.5245400000000003E-2</v>
      </c>
      <c r="Q4156" s="49">
        <v>-2.4469390000000001E-2</v>
      </c>
      <c r="R4156" s="49">
        <v>-1.369338E-2</v>
      </c>
      <c r="S4156" s="49">
        <v>1.5556999999999999E-3</v>
      </c>
      <c r="T4156" s="49" t="s">
        <v>91</v>
      </c>
    </row>
    <row r="4157" spans="1:20" x14ac:dyDescent="0.25">
      <c r="A4157" s="49" t="str">
        <f t="shared" si="64"/>
        <v>41850Greater Bay Area2_9SmartAC Only</v>
      </c>
      <c r="B4157" s="7">
        <v>41850</v>
      </c>
      <c r="C4157">
        <v>9</v>
      </c>
      <c r="D4157" t="s">
        <v>10</v>
      </c>
      <c r="E4157">
        <v>0.67822769999999999</v>
      </c>
      <c r="F4157">
        <v>0.67257962000000004</v>
      </c>
      <c r="G4157">
        <v>2</v>
      </c>
      <c r="H4157">
        <v>3872.922</v>
      </c>
      <c r="I4157">
        <v>37771.563000000002</v>
      </c>
      <c r="J4157">
        <v>67.337940000000003</v>
      </c>
      <c r="M4157">
        <v>1.7229499999999998E-2</v>
      </c>
      <c r="N4157" s="49">
        <v>5.6480799999999998E-3</v>
      </c>
      <c r="O4157" s="49">
        <v>-1.6405679999999999E-2</v>
      </c>
      <c r="P4157" s="49">
        <v>-3.4835600000000001E-3</v>
      </c>
      <c r="Q4157" s="49">
        <v>5.6480799999999998E-3</v>
      </c>
      <c r="R4157" s="49">
        <v>1.477971E-2</v>
      </c>
      <c r="S4157" s="49">
        <v>2.7701839999999998E-2</v>
      </c>
      <c r="T4157" s="49" t="s">
        <v>91</v>
      </c>
    </row>
    <row r="4158" spans="1:20" x14ac:dyDescent="0.25">
      <c r="A4158" s="49" t="str">
        <f t="shared" si="64"/>
        <v>41850Greater Bay Area2_5SmartAC Only</v>
      </c>
      <c r="B4158" s="7">
        <v>41850</v>
      </c>
      <c r="C4158">
        <v>5</v>
      </c>
      <c r="D4158" t="s">
        <v>10</v>
      </c>
      <c r="E4158">
        <v>0.54943169999999997</v>
      </c>
      <c r="F4158">
        <v>0.57037970999999998</v>
      </c>
      <c r="G4158">
        <v>2</v>
      </c>
      <c r="H4158">
        <v>3872.922</v>
      </c>
      <c r="I4158">
        <v>37771.563000000002</v>
      </c>
      <c r="J4158">
        <v>64.166820000000001</v>
      </c>
      <c r="M4158">
        <v>1.3565600000000001E-2</v>
      </c>
      <c r="N4158" s="49">
        <v>-2.094801E-2</v>
      </c>
      <c r="O4158" s="49">
        <v>-3.8311980000000002E-2</v>
      </c>
      <c r="P4158" s="49">
        <v>-2.8137780000000001E-2</v>
      </c>
      <c r="Q4158" s="49">
        <v>-2.094801E-2</v>
      </c>
      <c r="R4158" s="49">
        <v>-1.375824E-2</v>
      </c>
      <c r="S4158" s="49">
        <v>-3.5840400000000001E-3</v>
      </c>
      <c r="T4158" s="49" t="s">
        <v>91</v>
      </c>
    </row>
    <row r="4159" spans="1:20" x14ac:dyDescent="0.25">
      <c r="A4159" s="49" t="str">
        <f t="shared" si="64"/>
        <v>41850Greater Bay Area2_15SmartAC Only</v>
      </c>
      <c r="B4159" s="7">
        <v>41850</v>
      </c>
      <c r="C4159">
        <v>15</v>
      </c>
      <c r="D4159" t="s">
        <v>10</v>
      </c>
      <c r="E4159">
        <v>1.4840666</v>
      </c>
      <c r="F4159">
        <v>1.5101297</v>
      </c>
      <c r="G4159">
        <v>2</v>
      </c>
      <c r="H4159">
        <v>3872.922</v>
      </c>
      <c r="I4159">
        <v>37771.563000000002</v>
      </c>
      <c r="J4159">
        <v>86.734049999999996</v>
      </c>
      <c r="M4159">
        <v>4.6162599999999998E-2</v>
      </c>
      <c r="N4159" s="49">
        <v>-2.6063099999999999E-2</v>
      </c>
      <c r="O4159" s="49">
        <v>-8.5151229999999994E-2</v>
      </c>
      <c r="P4159" s="49">
        <v>-5.0529280000000003E-2</v>
      </c>
      <c r="Q4159" s="49">
        <v>-2.6063099999999999E-2</v>
      </c>
      <c r="R4159" s="49">
        <v>-1.5969199999999999E-3</v>
      </c>
      <c r="S4159" s="49">
        <v>3.3025029999999997E-2</v>
      </c>
      <c r="T4159" s="49" t="s">
        <v>91</v>
      </c>
    </row>
    <row r="4160" spans="1:20" x14ac:dyDescent="0.25">
      <c r="A4160" s="49" t="str">
        <f t="shared" si="64"/>
        <v>41850Greater Bay Area2_14SmartAC Only</v>
      </c>
      <c r="B4160" s="7">
        <v>41850</v>
      </c>
      <c r="C4160">
        <v>14</v>
      </c>
      <c r="D4160" t="s">
        <v>10</v>
      </c>
      <c r="E4160">
        <v>1.1990050999999999</v>
      </c>
      <c r="F4160">
        <v>1.2100367999999999</v>
      </c>
      <c r="G4160">
        <v>2</v>
      </c>
      <c r="H4160">
        <v>3872.922</v>
      </c>
      <c r="I4160">
        <v>37771.563000000002</v>
      </c>
      <c r="J4160">
        <v>83.996650000000002</v>
      </c>
      <c r="M4160">
        <v>4.1826799999999997E-2</v>
      </c>
      <c r="N4160" s="49">
        <v>-1.10317E-2</v>
      </c>
      <c r="O4160" s="49">
        <v>-6.4570000000000002E-2</v>
      </c>
      <c r="P4160" s="49">
        <v>-3.3199899999999997E-2</v>
      </c>
      <c r="Q4160" s="49">
        <v>-1.10317E-2</v>
      </c>
      <c r="R4160" s="49">
        <v>1.1136500000000001E-2</v>
      </c>
      <c r="S4160" s="49">
        <v>4.2506599999999999E-2</v>
      </c>
      <c r="T4160" s="49" t="s">
        <v>91</v>
      </c>
    </row>
    <row r="4161" spans="1:20" x14ac:dyDescent="0.25">
      <c r="A4161" s="49" t="str">
        <f t="shared" si="64"/>
        <v>41850Greater Bay Area2_17SmartAC Only</v>
      </c>
      <c r="B4161" s="7">
        <v>41850</v>
      </c>
      <c r="C4161">
        <v>17</v>
      </c>
      <c r="D4161" t="s">
        <v>10</v>
      </c>
      <c r="E4161">
        <v>2.0962613999999999</v>
      </c>
      <c r="F4161">
        <v>2.0680139</v>
      </c>
      <c r="G4161">
        <v>2</v>
      </c>
      <c r="H4161">
        <v>3872.922</v>
      </c>
      <c r="I4161">
        <v>37771.563000000002</v>
      </c>
      <c r="J4161">
        <v>89.891800000000003</v>
      </c>
      <c r="M4161">
        <v>5.0148400000000003E-2</v>
      </c>
      <c r="N4161" s="49">
        <v>2.8247499999999998E-2</v>
      </c>
      <c r="O4161" s="49">
        <v>-3.5942450000000001E-2</v>
      </c>
      <c r="P4161" s="49">
        <v>1.6688499999999999E-3</v>
      </c>
      <c r="Q4161" s="49">
        <v>2.8247499999999998E-2</v>
      </c>
      <c r="R4161" s="49">
        <v>5.4826149999999997E-2</v>
      </c>
      <c r="S4161" s="49">
        <v>9.2437450000000004E-2</v>
      </c>
      <c r="T4161" s="49" t="s">
        <v>91</v>
      </c>
    </row>
    <row r="4162" spans="1:20" x14ac:dyDescent="0.25">
      <c r="A4162" s="49" t="str">
        <f t="shared" si="64"/>
        <v>41850Greater Bay Area2_23SmartAC Only</v>
      </c>
      <c r="B4162" s="7">
        <v>41850</v>
      </c>
      <c r="C4162">
        <v>23</v>
      </c>
      <c r="D4162" t="s">
        <v>10</v>
      </c>
      <c r="E4162">
        <v>1.4173534000000001</v>
      </c>
      <c r="F4162">
        <v>1.4246539</v>
      </c>
      <c r="G4162">
        <v>2</v>
      </c>
      <c r="H4162">
        <v>3872.922</v>
      </c>
      <c r="I4162">
        <v>37771.563000000002</v>
      </c>
      <c r="J4162">
        <v>71.102260000000001</v>
      </c>
      <c r="M4162">
        <v>3.2333899999999999E-2</v>
      </c>
      <c r="N4162" s="49">
        <v>-7.3004999999999997E-3</v>
      </c>
      <c r="O4162" s="49">
        <v>-4.8687889999999998E-2</v>
      </c>
      <c r="P4162" s="49">
        <v>-2.4437469999999999E-2</v>
      </c>
      <c r="Q4162" s="49">
        <v>-7.3004999999999997E-3</v>
      </c>
      <c r="R4162" s="49">
        <v>9.8364699999999999E-3</v>
      </c>
      <c r="S4162" s="49">
        <v>3.4086890000000002E-2</v>
      </c>
      <c r="T4162" s="49" t="s">
        <v>91</v>
      </c>
    </row>
    <row r="4163" spans="1:20" x14ac:dyDescent="0.25">
      <c r="A4163" s="49" t="str">
        <f t="shared" ref="A4163:A4226" si="65">CONCATENATE(B4163,D4163,G4163,"_",C4163,T4163)</f>
        <v>41850Greater Bay Area2_21SmartAC Only</v>
      </c>
      <c r="B4163" s="7">
        <v>41850</v>
      </c>
      <c r="C4163">
        <v>21</v>
      </c>
      <c r="D4163" t="s">
        <v>10</v>
      </c>
      <c r="E4163">
        <v>1.9215412000000001</v>
      </c>
      <c r="F4163">
        <v>1.9604983</v>
      </c>
      <c r="G4163">
        <v>2</v>
      </c>
      <c r="H4163">
        <v>3872.922</v>
      </c>
      <c r="I4163">
        <v>37771.563000000002</v>
      </c>
      <c r="J4163">
        <v>76.465630000000004</v>
      </c>
      <c r="M4163">
        <v>4.08286E-2</v>
      </c>
      <c r="N4163" s="49">
        <v>-3.8957100000000001E-2</v>
      </c>
      <c r="O4163" s="49">
        <v>-9.1217709999999994E-2</v>
      </c>
      <c r="P4163" s="49">
        <v>-6.0596259999999999E-2</v>
      </c>
      <c r="Q4163" s="49">
        <v>-3.8957100000000001E-2</v>
      </c>
      <c r="R4163" s="49">
        <v>-1.731794E-2</v>
      </c>
      <c r="S4163" s="49">
        <v>1.3303509999999999E-2</v>
      </c>
      <c r="T4163" s="49" t="s">
        <v>91</v>
      </c>
    </row>
    <row r="4164" spans="1:20" x14ac:dyDescent="0.25">
      <c r="A4164" s="49" t="str">
        <f t="shared" si="65"/>
        <v>41850Greater Bay Area2_24SmartAC Only</v>
      </c>
      <c r="B4164" s="7">
        <v>41850</v>
      </c>
      <c r="C4164">
        <v>24</v>
      </c>
      <c r="D4164" t="s">
        <v>10</v>
      </c>
      <c r="E4164">
        <v>1.0843659000000001</v>
      </c>
      <c r="F4164">
        <v>1.1048818</v>
      </c>
      <c r="G4164">
        <v>2</v>
      </c>
      <c r="H4164">
        <v>3872.922</v>
      </c>
      <c r="I4164">
        <v>37771.563000000002</v>
      </c>
      <c r="J4164">
        <v>68.65643</v>
      </c>
      <c r="M4164">
        <v>2.7136199999999999E-2</v>
      </c>
      <c r="N4164" s="49">
        <v>-2.05159E-2</v>
      </c>
      <c r="O4164" s="49">
        <v>-5.5250239999999999E-2</v>
      </c>
      <c r="P4164" s="49">
        <v>-3.489809E-2</v>
      </c>
      <c r="Q4164" s="49">
        <v>-2.05159E-2</v>
      </c>
      <c r="R4164" s="49">
        <v>-6.1337099999999997E-3</v>
      </c>
      <c r="S4164" s="49">
        <v>1.4218440000000001E-2</v>
      </c>
      <c r="T4164" s="49" t="s">
        <v>91</v>
      </c>
    </row>
    <row r="4165" spans="1:20" x14ac:dyDescent="0.25">
      <c r="A4165" s="49" t="str">
        <f t="shared" si="65"/>
        <v>41850Greater Bay Area2_22SmartAC Only</v>
      </c>
      <c r="B4165" s="7">
        <v>41850</v>
      </c>
      <c r="C4165">
        <v>22</v>
      </c>
      <c r="D4165" t="s">
        <v>10</v>
      </c>
      <c r="E4165">
        <v>1.7073436</v>
      </c>
      <c r="F4165">
        <v>1.7658433</v>
      </c>
      <c r="G4165">
        <v>2</v>
      </c>
      <c r="H4165">
        <v>3872.922</v>
      </c>
      <c r="I4165">
        <v>37771.563000000002</v>
      </c>
      <c r="J4165">
        <v>73.271690000000007</v>
      </c>
      <c r="M4165">
        <v>3.6831900000000001E-2</v>
      </c>
      <c r="N4165" s="49">
        <v>-5.8499700000000002E-2</v>
      </c>
      <c r="O4165" s="49">
        <v>-0.10564453</v>
      </c>
      <c r="P4165" s="49">
        <v>-7.8020610000000004E-2</v>
      </c>
      <c r="Q4165" s="49">
        <v>-5.8499700000000002E-2</v>
      </c>
      <c r="R4165" s="49">
        <v>-3.8978789999999999E-2</v>
      </c>
      <c r="S4165" s="49">
        <v>-1.135487E-2</v>
      </c>
      <c r="T4165" s="49" t="s">
        <v>91</v>
      </c>
    </row>
    <row r="4166" spans="1:20" x14ac:dyDescent="0.25">
      <c r="A4166" s="49" t="str">
        <f t="shared" si="65"/>
        <v>41850Greater Bay Area2_1SmartAC Only</v>
      </c>
      <c r="B4166" s="7">
        <v>41850</v>
      </c>
      <c r="C4166">
        <v>1</v>
      </c>
      <c r="D4166" t="s">
        <v>10</v>
      </c>
      <c r="E4166">
        <v>0.86264792000000001</v>
      </c>
      <c r="F4166">
        <v>0.88583566999999996</v>
      </c>
      <c r="G4166">
        <v>2</v>
      </c>
      <c r="H4166">
        <v>3872.922</v>
      </c>
      <c r="I4166">
        <v>37771.563000000002</v>
      </c>
      <c r="J4166">
        <v>69.869749999999996</v>
      </c>
      <c r="M4166">
        <v>2.3758000000000001E-2</v>
      </c>
      <c r="N4166" s="49">
        <v>-2.318775E-2</v>
      </c>
      <c r="O4166" s="49">
        <v>-5.3597989999999998E-2</v>
      </c>
      <c r="P4166" s="49">
        <v>-3.5779489999999997E-2</v>
      </c>
      <c r="Q4166" s="49">
        <v>-2.318775E-2</v>
      </c>
      <c r="R4166" s="49">
        <v>-1.0596009999999999E-2</v>
      </c>
      <c r="S4166" s="49">
        <v>7.2224899999999998E-3</v>
      </c>
      <c r="T4166" s="49" t="s">
        <v>91</v>
      </c>
    </row>
    <row r="4167" spans="1:20" x14ac:dyDescent="0.25">
      <c r="A4167" s="49" t="str">
        <f t="shared" si="65"/>
        <v>41850Greater Bay Area2_10SmartAC Only</v>
      </c>
      <c r="B4167" s="7">
        <v>41850</v>
      </c>
      <c r="C4167">
        <v>10</v>
      </c>
      <c r="D4167" t="s">
        <v>10</v>
      </c>
      <c r="E4167">
        <v>0.68350306999999999</v>
      </c>
      <c r="F4167">
        <v>0.67928379000000005</v>
      </c>
      <c r="G4167">
        <v>2</v>
      </c>
      <c r="H4167">
        <v>3872.922</v>
      </c>
      <c r="I4167">
        <v>37771.563000000002</v>
      </c>
      <c r="J4167">
        <v>70.624809999999997</v>
      </c>
      <c r="M4167">
        <v>2.1942699999999999E-2</v>
      </c>
      <c r="N4167" s="49">
        <v>4.2192799999999997E-3</v>
      </c>
      <c r="O4167" s="49">
        <v>-2.3867380000000001E-2</v>
      </c>
      <c r="P4167" s="49">
        <v>-7.4103499999999996E-3</v>
      </c>
      <c r="Q4167" s="49">
        <v>4.2192799999999997E-3</v>
      </c>
      <c r="R4167" s="49">
        <v>1.5848910000000001E-2</v>
      </c>
      <c r="S4167" s="49">
        <v>3.2305939999999998E-2</v>
      </c>
      <c r="T4167" s="49" t="s">
        <v>91</v>
      </c>
    </row>
    <row r="4168" spans="1:20" x14ac:dyDescent="0.25">
      <c r="A4168" s="49" t="str">
        <f t="shared" si="65"/>
        <v>41850Greater Bay Area2_6SmartAC Only</v>
      </c>
      <c r="B4168" s="7">
        <v>41850</v>
      </c>
      <c r="C4168">
        <v>6</v>
      </c>
      <c r="D4168" t="s">
        <v>10</v>
      </c>
      <c r="E4168">
        <v>0.56390923999999998</v>
      </c>
      <c r="F4168">
        <v>0.58362451999999998</v>
      </c>
      <c r="G4168">
        <v>2</v>
      </c>
      <c r="H4168">
        <v>3872.922</v>
      </c>
      <c r="I4168">
        <v>37771.563000000002</v>
      </c>
      <c r="J4168">
        <v>63.375399999999999</v>
      </c>
      <c r="M4168">
        <v>1.2915299999999999E-2</v>
      </c>
      <c r="N4168" s="49">
        <v>-1.9715280000000002E-2</v>
      </c>
      <c r="O4168" s="49">
        <v>-3.6246859999999999E-2</v>
      </c>
      <c r="P4168" s="49">
        <v>-2.656039E-2</v>
      </c>
      <c r="Q4168" s="49">
        <v>-1.9715280000000002E-2</v>
      </c>
      <c r="R4168" s="49">
        <v>-1.287017E-2</v>
      </c>
      <c r="S4168" s="49">
        <v>-3.1836999999999998E-3</v>
      </c>
      <c r="T4168" s="49" t="s">
        <v>91</v>
      </c>
    </row>
    <row r="4169" spans="1:20" x14ac:dyDescent="0.25">
      <c r="A4169" s="49" t="str">
        <f t="shared" si="65"/>
        <v>41850Greater Bay Area2_12SmartAC Only</v>
      </c>
      <c r="B4169" s="7">
        <v>41850</v>
      </c>
      <c r="C4169">
        <v>12</v>
      </c>
      <c r="D4169" t="s">
        <v>10</v>
      </c>
      <c r="E4169">
        <v>0.81993945000000001</v>
      </c>
      <c r="F4169">
        <v>0.74913644000000001</v>
      </c>
      <c r="G4169">
        <v>2</v>
      </c>
      <c r="H4169">
        <v>3872.922</v>
      </c>
      <c r="I4169">
        <v>37771.563000000002</v>
      </c>
      <c r="J4169">
        <v>77.087190000000007</v>
      </c>
      <c r="M4169">
        <v>3.12138E-2</v>
      </c>
      <c r="N4169" s="49">
        <v>7.080301E-2</v>
      </c>
      <c r="O4169" s="49">
        <v>3.0849350000000001E-2</v>
      </c>
      <c r="P4169" s="49">
        <v>5.4259700000000001E-2</v>
      </c>
      <c r="Q4169" s="49">
        <v>7.080301E-2</v>
      </c>
      <c r="R4169" s="49">
        <v>8.7346320000000005E-2</v>
      </c>
      <c r="S4169" s="49">
        <v>0.11075667</v>
      </c>
      <c r="T4169" s="49" t="s">
        <v>91</v>
      </c>
    </row>
    <row r="4170" spans="1:20" x14ac:dyDescent="0.25">
      <c r="A4170" s="49" t="str">
        <f t="shared" si="65"/>
        <v>41850Greater Bay Area2_13SmartAC Only</v>
      </c>
      <c r="B4170" s="7">
        <v>41850</v>
      </c>
      <c r="C4170">
        <v>13</v>
      </c>
      <c r="D4170" t="s">
        <v>10</v>
      </c>
      <c r="E4170">
        <v>1.002189</v>
      </c>
      <c r="F4170">
        <v>0.98957956000000002</v>
      </c>
      <c r="G4170">
        <v>2</v>
      </c>
      <c r="H4170">
        <v>3872.922</v>
      </c>
      <c r="I4170">
        <v>37771.563000000002</v>
      </c>
      <c r="J4170">
        <v>81.328239999999994</v>
      </c>
      <c r="M4170">
        <v>3.7650099999999999E-2</v>
      </c>
      <c r="N4170" s="49">
        <v>1.260944E-2</v>
      </c>
      <c r="O4170" s="49">
        <v>-3.558269E-2</v>
      </c>
      <c r="P4170" s="49">
        <v>-7.3451100000000002E-3</v>
      </c>
      <c r="Q4170" s="49">
        <v>1.260944E-2</v>
      </c>
      <c r="R4170" s="49">
        <v>3.2563990000000001E-2</v>
      </c>
      <c r="S4170" s="49">
        <v>6.0801569999999999E-2</v>
      </c>
      <c r="T4170" s="49" t="s">
        <v>91</v>
      </c>
    </row>
    <row r="4171" spans="1:20" x14ac:dyDescent="0.25">
      <c r="A4171" s="49" t="str">
        <f t="shared" si="65"/>
        <v>41850Greater Bay Area2_18SmartAC Only</v>
      </c>
      <c r="B4171" s="7">
        <v>41850</v>
      </c>
      <c r="C4171">
        <v>18</v>
      </c>
      <c r="D4171" t="s">
        <v>10</v>
      </c>
      <c r="E4171">
        <v>2.2996322999999999</v>
      </c>
      <c r="F4171">
        <v>2.2770684999999999</v>
      </c>
      <c r="G4171">
        <v>2</v>
      </c>
      <c r="H4171">
        <v>3872.922</v>
      </c>
      <c r="I4171">
        <v>37771.563000000002</v>
      </c>
      <c r="J4171">
        <v>88.130300000000005</v>
      </c>
      <c r="M4171">
        <v>4.9925200000000003E-2</v>
      </c>
      <c r="N4171" s="49">
        <v>2.2563799999999998E-2</v>
      </c>
      <c r="O4171" s="49">
        <v>-4.1340460000000002E-2</v>
      </c>
      <c r="P4171" s="49">
        <v>-3.8965599999999999E-3</v>
      </c>
      <c r="Q4171" s="49">
        <v>2.2563799999999998E-2</v>
      </c>
      <c r="R4171" s="49">
        <v>4.9024159999999997E-2</v>
      </c>
      <c r="S4171" s="49">
        <v>8.6468059999999999E-2</v>
      </c>
      <c r="T4171" s="49" t="s">
        <v>91</v>
      </c>
    </row>
    <row r="4172" spans="1:20" x14ac:dyDescent="0.25">
      <c r="A4172" s="49" t="str">
        <f t="shared" si="65"/>
        <v>41850Greater Bay Area2_19SmartAC Only</v>
      </c>
      <c r="B4172" s="7">
        <v>41850</v>
      </c>
      <c r="C4172">
        <v>19</v>
      </c>
      <c r="D4172" t="s">
        <v>10</v>
      </c>
      <c r="E4172">
        <v>2.3443323</v>
      </c>
      <c r="F4172">
        <v>2.3301636000000001</v>
      </c>
      <c r="G4172">
        <v>2</v>
      </c>
      <c r="H4172">
        <v>3872.922</v>
      </c>
      <c r="I4172">
        <v>37771.563000000002</v>
      </c>
      <c r="J4172">
        <v>86.283590000000004</v>
      </c>
      <c r="M4172">
        <v>4.7852800000000001E-2</v>
      </c>
      <c r="N4172" s="49">
        <v>1.4168699999999999E-2</v>
      </c>
      <c r="O4172" s="49">
        <v>-4.7082880000000001E-2</v>
      </c>
      <c r="P4172" s="49">
        <v>-1.119328E-2</v>
      </c>
      <c r="Q4172" s="49">
        <v>1.4168699999999999E-2</v>
      </c>
      <c r="R4172" s="49">
        <v>3.9530679999999999E-2</v>
      </c>
      <c r="S4172" s="49">
        <v>7.5420280000000006E-2</v>
      </c>
      <c r="T4172" s="49" t="s">
        <v>91</v>
      </c>
    </row>
    <row r="4173" spans="1:20" x14ac:dyDescent="0.25">
      <c r="A4173" s="49" t="str">
        <f t="shared" si="65"/>
        <v>41850Greater Bay Area2_8SmartAC Only</v>
      </c>
      <c r="B4173" s="7">
        <v>41850</v>
      </c>
      <c r="C4173">
        <v>8</v>
      </c>
      <c r="D4173" t="s">
        <v>10</v>
      </c>
      <c r="E4173">
        <v>0.68911573000000004</v>
      </c>
      <c r="F4173">
        <v>0.67843799999999999</v>
      </c>
      <c r="G4173">
        <v>2</v>
      </c>
      <c r="H4173">
        <v>3872.922</v>
      </c>
      <c r="I4173">
        <v>37771.563000000002</v>
      </c>
      <c r="J4173">
        <v>64.275019999999998</v>
      </c>
      <c r="M4173">
        <v>1.53186E-2</v>
      </c>
      <c r="N4173" s="49">
        <v>1.067773E-2</v>
      </c>
      <c r="O4173" s="49">
        <v>-8.93008E-3</v>
      </c>
      <c r="P4173" s="49">
        <v>2.55887E-3</v>
      </c>
      <c r="Q4173" s="49">
        <v>1.067773E-2</v>
      </c>
      <c r="R4173" s="49">
        <v>1.8796589999999998E-2</v>
      </c>
      <c r="S4173" s="49">
        <v>3.028554E-2</v>
      </c>
      <c r="T4173" s="49" t="s">
        <v>91</v>
      </c>
    </row>
    <row r="4174" spans="1:20" x14ac:dyDescent="0.25">
      <c r="A4174" s="49" t="str">
        <f t="shared" si="65"/>
        <v>41850Greater Bay Area2_3SmartAC Only</v>
      </c>
      <c r="B4174" s="7">
        <v>41850</v>
      </c>
      <c r="C4174">
        <v>3</v>
      </c>
      <c r="D4174" t="s">
        <v>10</v>
      </c>
      <c r="E4174">
        <v>0.63310233000000005</v>
      </c>
      <c r="F4174">
        <v>0.65787158999999995</v>
      </c>
      <c r="G4174">
        <v>2</v>
      </c>
      <c r="H4174">
        <v>3872.922</v>
      </c>
      <c r="I4174">
        <v>37771.563000000002</v>
      </c>
      <c r="J4174">
        <v>65.933229999999995</v>
      </c>
      <c r="M4174">
        <v>1.7679899999999998E-2</v>
      </c>
      <c r="N4174" s="49">
        <v>-2.4769260000000001E-2</v>
      </c>
      <c r="O4174" s="49">
        <v>-4.7399530000000002E-2</v>
      </c>
      <c r="P4174" s="49">
        <v>-3.4139610000000001E-2</v>
      </c>
      <c r="Q4174" s="49">
        <v>-2.4769260000000001E-2</v>
      </c>
      <c r="R4174" s="49">
        <v>-1.539891E-2</v>
      </c>
      <c r="S4174" s="49">
        <v>-2.1389899999999999E-3</v>
      </c>
      <c r="T4174" s="49" t="s">
        <v>91</v>
      </c>
    </row>
    <row r="4175" spans="1:20" x14ac:dyDescent="0.25">
      <c r="A4175" s="49" t="str">
        <f t="shared" si="65"/>
        <v>41850Greater Bay Area2_20SmartAC Only</v>
      </c>
      <c r="B4175" s="7">
        <v>41850</v>
      </c>
      <c r="C4175">
        <v>20</v>
      </c>
      <c r="D4175" t="s">
        <v>10</v>
      </c>
      <c r="E4175">
        <v>2.1888700999999999</v>
      </c>
      <c r="F4175">
        <v>2.1715816999999999</v>
      </c>
      <c r="G4175">
        <v>2</v>
      </c>
      <c r="H4175">
        <v>3872.922</v>
      </c>
      <c r="I4175">
        <v>37771.563000000002</v>
      </c>
      <c r="J4175">
        <v>81.753410000000002</v>
      </c>
      <c r="M4175">
        <v>4.5073099999999998E-2</v>
      </c>
      <c r="N4175" s="49">
        <v>1.7288399999999999E-2</v>
      </c>
      <c r="O4175" s="49">
        <v>-4.0405169999999997E-2</v>
      </c>
      <c r="P4175" s="49">
        <v>-6.6003399999999997E-3</v>
      </c>
      <c r="Q4175" s="49">
        <v>1.7288399999999999E-2</v>
      </c>
      <c r="R4175" s="49">
        <v>4.1177140000000001E-2</v>
      </c>
      <c r="S4175" s="49">
        <v>7.4981969999999995E-2</v>
      </c>
      <c r="T4175" s="49" t="s">
        <v>91</v>
      </c>
    </row>
    <row r="4176" spans="1:20" x14ac:dyDescent="0.25">
      <c r="A4176" s="49" t="str">
        <f t="shared" si="65"/>
        <v>41850Greater Bay Area2_4SmartAC Only</v>
      </c>
      <c r="B4176" s="7">
        <v>41850</v>
      </c>
      <c r="C4176">
        <v>4</v>
      </c>
      <c r="D4176" t="s">
        <v>10</v>
      </c>
      <c r="E4176">
        <v>0.57305813000000005</v>
      </c>
      <c r="F4176">
        <v>0.59774835999999998</v>
      </c>
      <c r="G4176">
        <v>2</v>
      </c>
      <c r="H4176">
        <v>3872.922</v>
      </c>
      <c r="I4176">
        <v>37771.563000000002</v>
      </c>
      <c r="J4176">
        <v>65.201610000000002</v>
      </c>
      <c r="M4176">
        <v>1.5066100000000001E-2</v>
      </c>
      <c r="N4176" s="49">
        <v>-2.4690230000000001E-2</v>
      </c>
      <c r="O4176" s="49">
        <v>-4.3974840000000001E-2</v>
      </c>
      <c r="P4176" s="49">
        <v>-3.2675259999999998E-2</v>
      </c>
      <c r="Q4176" s="49">
        <v>-2.4690230000000001E-2</v>
      </c>
      <c r="R4176" s="49">
        <v>-1.67052E-2</v>
      </c>
      <c r="S4176" s="49">
        <v>-5.4056199999999999E-3</v>
      </c>
      <c r="T4176" s="49" t="s">
        <v>91</v>
      </c>
    </row>
    <row r="4177" spans="1:20" x14ac:dyDescent="0.25">
      <c r="A4177" s="49" t="str">
        <f t="shared" si="65"/>
        <v>41850Greater Bay Area2_11SmartAC Only</v>
      </c>
      <c r="B4177" s="7">
        <v>41850</v>
      </c>
      <c r="C4177">
        <v>11</v>
      </c>
      <c r="D4177" t="s">
        <v>10</v>
      </c>
      <c r="E4177">
        <v>0.72632509000000001</v>
      </c>
      <c r="F4177">
        <v>0.69668492000000004</v>
      </c>
      <c r="G4177">
        <v>2</v>
      </c>
      <c r="H4177">
        <v>3872.922</v>
      </c>
      <c r="I4177">
        <v>37771.563000000002</v>
      </c>
      <c r="J4177">
        <v>73.072310000000002</v>
      </c>
      <c r="M4177">
        <v>2.6987400000000002E-2</v>
      </c>
      <c r="N4177" s="49">
        <v>2.964017E-2</v>
      </c>
      <c r="O4177" s="49">
        <v>-4.9037000000000004E-3</v>
      </c>
      <c r="P4177" s="49">
        <v>1.5336850000000001E-2</v>
      </c>
      <c r="Q4177" s="49">
        <v>2.964017E-2</v>
      </c>
      <c r="R4177" s="49">
        <v>4.3943490000000002E-2</v>
      </c>
      <c r="S4177" s="49">
        <v>6.4184039999999998E-2</v>
      </c>
      <c r="T4177" s="49" t="s">
        <v>91</v>
      </c>
    </row>
    <row r="4178" spans="1:20" x14ac:dyDescent="0.25">
      <c r="A4178" s="49" t="str">
        <f t="shared" si="65"/>
        <v>41850Greater Bay Area3_8SmartAC Only</v>
      </c>
      <c r="B4178" s="7">
        <v>41850</v>
      </c>
      <c r="C4178">
        <v>8</v>
      </c>
      <c r="D4178" t="s">
        <v>10</v>
      </c>
      <c r="E4178">
        <v>0.68911573000000004</v>
      </c>
      <c r="F4178">
        <v>0.6922374</v>
      </c>
      <c r="G4178">
        <v>3</v>
      </c>
      <c r="H4178">
        <v>3698.7109999999998</v>
      </c>
      <c r="I4178">
        <v>37771.563000000002</v>
      </c>
      <c r="J4178">
        <v>64.275019999999998</v>
      </c>
      <c r="M4178">
        <v>1.5603000000000001E-2</v>
      </c>
      <c r="N4178" s="49">
        <v>-3.12167E-3</v>
      </c>
      <c r="O4178" s="49">
        <v>-2.3093510000000001E-2</v>
      </c>
      <c r="P4178" s="49">
        <v>-1.139126E-2</v>
      </c>
      <c r="Q4178" s="49">
        <v>-3.12167E-3</v>
      </c>
      <c r="R4178" s="49">
        <v>5.1479200000000003E-3</v>
      </c>
      <c r="S4178" s="49">
        <v>1.6850170000000001E-2</v>
      </c>
      <c r="T4178" s="49" t="s">
        <v>91</v>
      </c>
    </row>
    <row r="4179" spans="1:20" x14ac:dyDescent="0.25">
      <c r="A4179" s="49" t="str">
        <f t="shared" si="65"/>
        <v>41850Greater Bay Area3_24SmartAC Only</v>
      </c>
      <c r="B4179" s="7">
        <v>41850</v>
      </c>
      <c r="C4179">
        <v>24</v>
      </c>
      <c r="D4179" t="s">
        <v>10</v>
      </c>
      <c r="E4179">
        <v>1.0843659000000001</v>
      </c>
      <c r="F4179">
        <v>1.0843611</v>
      </c>
      <c r="G4179">
        <v>3</v>
      </c>
      <c r="H4179">
        <v>3698.7109999999998</v>
      </c>
      <c r="I4179">
        <v>37771.563000000002</v>
      </c>
      <c r="J4179">
        <v>68.65643</v>
      </c>
      <c r="M4179">
        <v>2.7147999999999999E-2</v>
      </c>
      <c r="N4179" s="45">
        <v>4.7999999999999998E-6</v>
      </c>
      <c r="O4179" s="49">
        <v>-3.474464E-2</v>
      </c>
      <c r="P4179" s="49">
        <v>-1.438364E-2</v>
      </c>
      <c r="Q4179" s="45">
        <v>4.7999999999999998E-6</v>
      </c>
      <c r="R4179" s="49">
        <v>1.439324E-2</v>
      </c>
      <c r="S4179" s="49">
        <v>3.4754239999999999E-2</v>
      </c>
      <c r="T4179" s="49" t="s">
        <v>91</v>
      </c>
    </row>
    <row r="4180" spans="1:20" x14ac:dyDescent="0.25">
      <c r="A4180" s="49" t="str">
        <f t="shared" si="65"/>
        <v>41850Greater Bay Area3_6SmartAC Only</v>
      </c>
      <c r="B4180" s="7">
        <v>41850</v>
      </c>
      <c r="C4180">
        <v>6</v>
      </c>
      <c r="D4180" t="s">
        <v>10</v>
      </c>
      <c r="E4180">
        <v>0.56390923999999998</v>
      </c>
      <c r="F4180">
        <v>0.58387464</v>
      </c>
      <c r="G4180">
        <v>3</v>
      </c>
      <c r="H4180">
        <v>3698.7109999999998</v>
      </c>
      <c r="I4180">
        <v>37771.563000000002</v>
      </c>
      <c r="J4180">
        <v>63.375399999999999</v>
      </c>
      <c r="M4180">
        <v>1.3155699999999999E-2</v>
      </c>
      <c r="N4180" s="49">
        <v>-1.9965400000000001E-2</v>
      </c>
      <c r="O4180" s="49">
        <v>-3.6804700000000003E-2</v>
      </c>
      <c r="P4180" s="49">
        <v>-2.6937920000000001E-2</v>
      </c>
      <c r="Q4180" s="49">
        <v>-1.9965400000000001E-2</v>
      </c>
      <c r="R4180" s="49">
        <v>-1.299288E-2</v>
      </c>
      <c r="S4180" s="49">
        <v>-3.1261000000000001E-3</v>
      </c>
      <c r="T4180" s="49" t="s">
        <v>91</v>
      </c>
    </row>
    <row r="4181" spans="1:20" x14ac:dyDescent="0.25">
      <c r="A4181" s="49" t="str">
        <f t="shared" si="65"/>
        <v>41850Greater Bay Area3_4SmartAC Only</v>
      </c>
      <c r="B4181" s="7">
        <v>41850</v>
      </c>
      <c r="C4181">
        <v>4</v>
      </c>
      <c r="D4181" t="s">
        <v>10</v>
      </c>
      <c r="E4181">
        <v>0.57305813000000005</v>
      </c>
      <c r="F4181">
        <v>0.58713808000000001</v>
      </c>
      <c r="G4181">
        <v>3</v>
      </c>
      <c r="H4181">
        <v>3698.7109999999998</v>
      </c>
      <c r="I4181">
        <v>37771.563000000002</v>
      </c>
      <c r="J4181">
        <v>65.201610000000002</v>
      </c>
      <c r="M4181">
        <v>1.43743E-2</v>
      </c>
      <c r="N4181" s="49">
        <v>-1.4079950000000001E-2</v>
      </c>
      <c r="O4181" s="49">
        <v>-3.2479050000000002E-2</v>
      </c>
      <c r="P4181" s="49">
        <v>-2.1698329999999998E-2</v>
      </c>
      <c r="Q4181" s="49">
        <v>-1.4079950000000001E-2</v>
      </c>
      <c r="R4181" s="49">
        <v>-6.4615699999999998E-3</v>
      </c>
      <c r="S4181" s="49">
        <v>4.3191499999999999E-3</v>
      </c>
      <c r="T4181" s="49" t="s">
        <v>91</v>
      </c>
    </row>
    <row r="4182" spans="1:20" x14ac:dyDescent="0.25">
      <c r="A4182" s="49" t="str">
        <f t="shared" si="65"/>
        <v>41850Greater Bay Area3_22SmartAC Only</v>
      </c>
      <c r="B4182" s="7">
        <v>41850</v>
      </c>
      <c r="C4182">
        <v>22</v>
      </c>
      <c r="D4182" t="s">
        <v>10</v>
      </c>
      <c r="E4182">
        <v>1.7073436</v>
      </c>
      <c r="F4182">
        <v>1.7823397000000001</v>
      </c>
      <c r="G4182">
        <v>3</v>
      </c>
      <c r="H4182">
        <v>3698.7109999999998</v>
      </c>
      <c r="I4182">
        <v>37771.563000000002</v>
      </c>
      <c r="J4182">
        <v>73.271690000000007</v>
      </c>
      <c r="M4182">
        <v>3.6790400000000001E-2</v>
      </c>
      <c r="N4182" s="49">
        <v>-7.4996099999999996E-2</v>
      </c>
      <c r="O4182" s="49">
        <v>-0.12208781</v>
      </c>
      <c r="P4182" s="49">
        <v>-9.4495010000000004E-2</v>
      </c>
      <c r="Q4182" s="49">
        <v>-7.4996099999999996E-2</v>
      </c>
      <c r="R4182" s="49">
        <v>-5.5497190000000002E-2</v>
      </c>
      <c r="S4182" s="49">
        <v>-2.7904390000000001E-2</v>
      </c>
      <c r="T4182" s="49" t="s">
        <v>91</v>
      </c>
    </row>
    <row r="4183" spans="1:20" x14ac:dyDescent="0.25">
      <c r="A4183" s="49" t="str">
        <f t="shared" si="65"/>
        <v>41850Greater Bay Area3_21SmartAC Only</v>
      </c>
      <c r="B4183" s="7">
        <v>41850</v>
      </c>
      <c r="C4183">
        <v>21</v>
      </c>
      <c r="D4183" t="s">
        <v>10</v>
      </c>
      <c r="E4183">
        <v>1.9215412000000001</v>
      </c>
      <c r="F4183">
        <v>1.9712272</v>
      </c>
      <c r="G4183">
        <v>3</v>
      </c>
      <c r="H4183">
        <v>3698.7109999999998</v>
      </c>
      <c r="I4183">
        <v>37771.563000000002</v>
      </c>
      <c r="J4183">
        <v>76.465630000000004</v>
      </c>
      <c r="M4183">
        <v>4.06877E-2</v>
      </c>
      <c r="N4183" s="49">
        <v>-4.9686000000000001E-2</v>
      </c>
      <c r="O4183" s="49">
        <v>-0.10176626</v>
      </c>
      <c r="P4183" s="49">
        <v>-7.1250480000000005E-2</v>
      </c>
      <c r="Q4183" s="49">
        <v>-4.9686000000000001E-2</v>
      </c>
      <c r="R4183" s="49">
        <v>-2.8121520000000001E-2</v>
      </c>
      <c r="S4183" s="49">
        <v>2.3942600000000001E-3</v>
      </c>
      <c r="T4183" s="49" t="s">
        <v>91</v>
      </c>
    </row>
    <row r="4184" spans="1:20" x14ac:dyDescent="0.25">
      <c r="A4184" s="49" t="str">
        <f t="shared" si="65"/>
        <v>41850Greater Bay Area3_20SmartAC Only</v>
      </c>
      <c r="B4184" s="7">
        <v>41850</v>
      </c>
      <c r="C4184">
        <v>20</v>
      </c>
      <c r="D4184" t="s">
        <v>10</v>
      </c>
      <c r="E4184">
        <v>2.1888700999999999</v>
      </c>
      <c r="F4184">
        <v>2.1733392999999999</v>
      </c>
      <c r="G4184">
        <v>3</v>
      </c>
      <c r="H4184">
        <v>3698.7109999999998</v>
      </c>
      <c r="I4184">
        <v>37771.563000000002</v>
      </c>
      <c r="J4184">
        <v>81.753410000000002</v>
      </c>
      <c r="M4184">
        <v>4.4882400000000003E-2</v>
      </c>
      <c r="N4184" s="49">
        <v>1.5530800000000001E-2</v>
      </c>
      <c r="O4184" s="49">
        <v>-4.1918669999999998E-2</v>
      </c>
      <c r="P4184" s="49">
        <v>-8.2568699999999995E-3</v>
      </c>
      <c r="Q4184" s="49">
        <v>1.5530800000000001E-2</v>
      </c>
      <c r="R4184" s="49">
        <v>3.9318470000000001E-2</v>
      </c>
      <c r="S4184" s="49">
        <v>7.298027E-2</v>
      </c>
      <c r="T4184" s="49" t="s">
        <v>91</v>
      </c>
    </row>
    <row r="4185" spans="1:20" x14ac:dyDescent="0.25">
      <c r="A4185" s="49" t="str">
        <f t="shared" si="65"/>
        <v>41850Greater Bay Area3_2SmartAC Only</v>
      </c>
      <c r="B4185" s="7">
        <v>41850</v>
      </c>
      <c r="C4185">
        <v>2</v>
      </c>
      <c r="D4185" t="s">
        <v>10</v>
      </c>
      <c r="E4185">
        <v>0.71883803000000002</v>
      </c>
      <c r="F4185">
        <v>0.72190986000000001</v>
      </c>
      <c r="G4185">
        <v>3</v>
      </c>
      <c r="H4185">
        <v>3698.7109999999998</v>
      </c>
      <c r="I4185">
        <v>37771.563000000002</v>
      </c>
      <c r="J4185">
        <v>68.004530000000003</v>
      </c>
      <c r="M4185">
        <v>1.9494299999999999E-2</v>
      </c>
      <c r="N4185" s="49">
        <v>-3.0718299999999998E-3</v>
      </c>
      <c r="O4185" s="49">
        <v>-2.8024529999999999E-2</v>
      </c>
      <c r="P4185" s="49">
        <v>-1.340381E-2</v>
      </c>
      <c r="Q4185" s="49">
        <v>-3.0718299999999998E-3</v>
      </c>
      <c r="R4185" s="49">
        <v>7.2601499999999999E-3</v>
      </c>
      <c r="S4185" s="49">
        <v>2.188087E-2</v>
      </c>
      <c r="T4185" s="49" t="s">
        <v>91</v>
      </c>
    </row>
    <row r="4186" spans="1:20" x14ac:dyDescent="0.25">
      <c r="A4186" s="49" t="str">
        <f t="shared" si="65"/>
        <v>41850Greater Bay Area3_16SmartAC Only</v>
      </c>
      <c r="B4186" s="7">
        <v>41850</v>
      </c>
      <c r="C4186">
        <v>16</v>
      </c>
      <c r="D4186" t="s">
        <v>10</v>
      </c>
      <c r="E4186">
        <v>1.8086589</v>
      </c>
      <c r="F4186">
        <v>1.8524807000000001</v>
      </c>
      <c r="G4186">
        <v>3</v>
      </c>
      <c r="H4186">
        <v>3698.7109999999998</v>
      </c>
      <c r="I4186">
        <v>37771.563000000002</v>
      </c>
      <c r="J4186">
        <v>90.215069999999997</v>
      </c>
      <c r="M4186">
        <v>4.9623300000000002E-2</v>
      </c>
      <c r="N4186" s="45">
        <v>-4.3821800000000001E-2</v>
      </c>
      <c r="O4186" s="49">
        <v>-0.10733962</v>
      </c>
      <c r="P4186" s="49">
        <v>-7.0122149999999994E-2</v>
      </c>
      <c r="Q4186" s="45">
        <v>-4.3821800000000001E-2</v>
      </c>
      <c r="R4186" s="49">
        <v>-1.7521450000000001E-2</v>
      </c>
      <c r="S4186" s="49">
        <v>1.9696020000000002E-2</v>
      </c>
      <c r="T4186" s="49" t="s">
        <v>91</v>
      </c>
    </row>
    <row r="4187" spans="1:20" x14ac:dyDescent="0.25">
      <c r="A4187" s="49" t="str">
        <f t="shared" si="65"/>
        <v>41850Greater Bay Area3_1SmartAC Only</v>
      </c>
      <c r="B4187" s="7">
        <v>41850</v>
      </c>
      <c r="C4187">
        <v>1</v>
      </c>
      <c r="D4187" t="s">
        <v>10</v>
      </c>
      <c r="E4187">
        <v>0.86264792000000001</v>
      </c>
      <c r="F4187">
        <v>0.85596510000000003</v>
      </c>
      <c r="G4187">
        <v>3</v>
      </c>
      <c r="H4187">
        <v>3698.7109999999998</v>
      </c>
      <c r="I4187">
        <v>37771.563000000002</v>
      </c>
      <c r="J4187">
        <v>69.869749999999996</v>
      </c>
      <c r="M4187">
        <v>2.2966400000000001E-2</v>
      </c>
      <c r="N4187" s="49">
        <v>6.6828199999999999E-3</v>
      </c>
      <c r="O4187" s="49">
        <v>-2.2714169999999999E-2</v>
      </c>
      <c r="P4187" s="49">
        <v>-5.4893700000000004E-3</v>
      </c>
      <c r="Q4187" s="49">
        <v>6.6828199999999999E-3</v>
      </c>
      <c r="R4187" s="49">
        <v>1.8855009999999998E-2</v>
      </c>
      <c r="S4187" s="49">
        <v>3.6079809999999997E-2</v>
      </c>
      <c r="T4187" s="49" t="s">
        <v>91</v>
      </c>
    </row>
    <row r="4188" spans="1:20" x14ac:dyDescent="0.25">
      <c r="A4188" s="49" t="str">
        <f t="shared" si="65"/>
        <v>41850Greater Bay Area3_9SmartAC Only</v>
      </c>
      <c r="B4188" s="7">
        <v>41850</v>
      </c>
      <c r="C4188">
        <v>9</v>
      </c>
      <c r="D4188" t="s">
        <v>10</v>
      </c>
      <c r="E4188">
        <v>0.67822769999999999</v>
      </c>
      <c r="F4188">
        <v>0.68108911000000005</v>
      </c>
      <c r="G4188">
        <v>3</v>
      </c>
      <c r="H4188">
        <v>3698.7109999999998</v>
      </c>
      <c r="I4188">
        <v>37771.563000000002</v>
      </c>
      <c r="J4188">
        <v>67.337940000000003</v>
      </c>
      <c r="M4188">
        <v>1.7021499999999998E-2</v>
      </c>
      <c r="N4188" s="49">
        <v>-2.86141E-3</v>
      </c>
      <c r="O4188" s="49">
        <v>-2.4648929999999999E-2</v>
      </c>
      <c r="P4188" s="49">
        <v>-1.1882810000000001E-2</v>
      </c>
      <c r="Q4188" s="49">
        <v>-2.86141E-3</v>
      </c>
      <c r="R4188" s="49">
        <v>6.1599799999999998E-3</v>
      </c>
      <c r="S4188" s="49">
        <v>1.8926109999999999E-2</v>
      </c>
      <c r="T4188" s="49" t="s">
        <v>91</v>
      </c>
    </row>
    <row r="4189" spans="1:20" x14ac:dyDescent="0.25">
      <c r="A4189" s="49" t="str">
        <f t="shared" si="65"/>
        <v>41850Greater Bay Area3_19SmartAC Only</v>
      </c>
      <c r="B4189" s="7">
        <v>41850</v>
      </c>
      <c r="C4189">
        <v>19</v>
      </c>
      <c r="D4189" t="s">
        <v>10</v>
      </c>
      <c r="E4189">
        <v>2.3443323</v>
      </c>
      <c r="F4189">
        <v>2.3496199</v>
      </c>
      <c r="G4189">
        <v>3</v>
      </c>
      <c r="H4189">
        <v>3698.7109999999998</v>
      </c>
      <c r="I4189">
        <v>37771.563000000002</v>
      </c>
      <c r="J4189">
        <v>86.283590000000004</v>
      </c>
      <c r="M4189">
        <v>4.8907100000000002E-2</v>
      </c>
      <c r="N4189" s="49">
        <v>-5.2875999999999999E-3</v>
      </c>
      <c r="O4189" s="49">
        <v>-6.7888690000000002E-2</v>
      </c>
      <c r="P4189" s="49">
        <v>-3.1208360000000001E-2</v>
      </c>
      <c r="Q4189" s="49">
        <v>-5.2875999999999999E-3</v>
      </c>
      <c r="R4189" s="49">
        <v>2.0633160000000001E-2</v>
      </c>
      <c r="S4189" s="49">
        <v>5.7313490000000002E-2</v>
      </c>
      <c r="T4189" s="49" t="s">
        <v>91</v>
      </c>
    </row>
    <row r="4190" spans="1:20" x14ac:dyDescent="0.25">
      <c r="A4190" s="49" t="str">
        <f t="shared" si="65"/>
        <v>41850Greater Bay Area3_5SmartAC Only</v>
      </c>
      <c r="B4190" s="7">
        <v>41850</v>
      </c>
      <c r="C4190">
        <v>5</v>
      </c>
      <c r="D4190" t="s">
        <v>10</v>
      </c>
      <c r="E4190">
        <v>0.54943169999999997</v>
      </c>
      <c r="F4190">
        <v>0.56743054000000004</v>
      </c>
      <c r="G4190">
        <v>3</v>
      </c>
      <c r="H4190">
        <v>3698.7109999999998</v>
      </c>
      <c r="I4190">
        <v>37771.563000000002</v>
      </c>
      <c r="J4190">
        <v>64.166820000000001</v>
      </c>
      <c r="M4190">
        <v>1.31691E-2</v>
      </c>
      <c r="N4190" s="49">
        <v>-1.7998839999999999E-2</v>
      </c>
      <c r="O4190" s="49">
        <v>-3.4855289999999997E-2</v>
      </c>
      <c r="P4190" s="49">
        <v>-2.4978460000000001E-2</v>
      </c>
      <c r="Q4190" s="49">
        <v>-1.7998839999999999E-2</v>
      </c>
      <c r="R4190" s="49">
        <v>-1.101922E-2</v>
      </c>
      <c r="S4190" s="49">
        <v>-1.1423900000000001E-3</v>
      </c>
      <c r="T4190" s="49" t="s">
        <v>91</v>
      </c>
    </row>
    <row r="4191" spans="1:20" x14ac:dyDescent="0.25">
      <c r="A4191" s="49" t="str">
        <f t="shared" si="65"/>
        <v>41850Greater Bay Area3_12SmartAC Only</v>
      </c>
      <c r="B4191" s="7">
        <v>41850</v>
      </c>
      <c r="C4191">
        <v>12</v>
      </c>
      <c r="D4191" t="s">
        <v>10</v>
      </c>
      <c r="E4191">
        <v>0.81993945000000001</v>
      </c>
      <c r="F4191">
        <v>0.81536357000000004</v>
      </c>
      <c r="G4191">
        <v>3</v>
      </c>
      <c r="H4191">
        <v>3698.7109999999998</v>
      </c>
      <c r="I4191">
        <v>37771.563000000002</v>
      </c>
      <c r="J4191">
        <v>77.087190000000007</v>
      </c>
      <c r="M4191">
        <v>3.17606E-2</v>
      </c>
      <c r="N4191" s="45">
        <v>4.5758800000000001E-3</v>
      </c>
      <c r="O4191" s="49">
        <v>-3.6077690000000003E-2</v>
      </c>
      <c r="P4191" s="49">
        <v>-1.2257240000000001E-2</v>
      </c>
      <c r="Q4191" s="45">
        <v>4.5758800000000001E-3</v>
      </c>
      <c r="R4191" s="49">
        <v>2.1409000000000001E-2</v>
      </c>
      <c r="S4191" s="49">
        <v>4.5229449999999997E-2</v>
      </c>
      <c r="T4191" s="49" t="s">
        <v>91</v>
      </c>
    </row>
    <row r="4192" spans="1:20" x14ac:dyDescent="0.25">
      <c r="A4192" s="49" t="str">
        <f t="shared" si="65"/>
        <v>41850Greater Bay Area3_14SmartAC Only</v>
      </c>
      <c r="B4192" s="7">
        <v>41850</v>
      </c>
      <c r="C4192">
        <v>14</v>
      </c>
      <c r="D4192" t="s">
        <v>10</v>
      </c>
      <c r="E4192">
        <v>1.1990050999999999</v>
      </c>
      <c r="F4192">
        <v>1.3090276999999999</v>
      </c>
      <c r="G4192">
        <v>3</v>
      </c>
      <c r="H4192">
        <v>3698.7109999999998</v>
      </c>
      <c r="I4192">
        <v>37771.563000000002</v>
      </c>
      <c r="J4192">
        <v>83.996650000000002</v>
      </c>
      <c r="M4192">
        <v>4.1979900000000001E-2</v>
      </c>
      <c r="N4192" s="49">
        <v>-0.1100226</v>
      </c>
      <c r="O4192" s="49">
        <v>-0.16375687</v>
      </c>
      <c r="P4192" s="49">
        <v>-0.13227195</v>
      </c>
      <c r="Q4192" s="49">
        <v>-0.1100226</v>
      </c>
      <c r="R4192" s="49">
        <v>-8.7773249999999997E-2</v>
      </c>
      <c r="S4192" s="49">
        <v>-5.6288329999999998E-2</v>
      </c>
      <c r="T4192" s="49" t="s">
        <v>91</v>
      </c>
    </row>
    <row r="4193" spans="1:20" x14ac:dyDescent="0.25">
      <c r="A4193" s="49" t="str">
        <f t="shared" si="65"/>
        <v>41850Greater Bay Area3_11SmartAC Only</v>
      </c>
      <c r="B4193" s="7">
        <v>41850</v>
      </c>
      <c r="C4193">
        <v>11</v>
      </c>
      <c r="D4193" t="s">
        <v>10</v>
      </c>
      <c r="E4193">
        <v>0.72632509000000001</v>
      </c>
      <c r="F4193">
        <v>0.75773506000000002</v>
      </c>
      <c r="G4193">
        <v>3</v>
      </c>
      <c r="H4193">
        <v>3698.7109999999998</v>
      </c>
      <c r="I4193">
        <v>37771.563000000002</v>
      </c>
      <c r="J4193">
        <v>73.072310000000002</v>
      </c>
      <c r="M4193">
        <v>2.7362500000000001E-2</v>
      </c>
      <c r="N4193" s="49">
        <v>-3.1409970000000002E-2</v>
      </c>
      <c r="O4193" s="49">
        <v>-6.6433969999999995E-2</v>
      </c>
      <c r="P4193" s="49">
        <v>-4.5912099999999997E-2</v>
      </c>
      <c r="Q4193" s="49">
        <v>-3.1409970000000002E-2</v>
      </c>
      <c r="R4193" s="49">
        <v>-1.6907849999999999E-2</v>
      </c>
      <c r="S4193" s="49">
        <v>3.6140299999999998E-3</v>
      </c>
      <c r="T4193" s="49" t="s">
        <v>91</v>
      </c>
    </row>
    <row r="4194" spans="1:20" x14ac:dyDescent="0.25">
      <c r="A4194" s="49" t="str">
        <f t="shared" si="65"/>
        <v>41850Greater Bay Area3_17SmartAC Only</v>
      </c>
      <c r="B4194" s="7">
        <v>41850</v>
      </c>
      <c r="C4194">
        <v>17</v>
      </c>
      <c r="D4194" t="s">
        <v>10</v>
      </c>
      <c r="E4194">
        <v>2.0962613999999999</v>
      </c>
      <c r="F4194">
        <v>2.1079946999999999</v>
      </c>
      <c r="G4194">
        <v>3</v>
      </c>
      <c r="H4194">
        <v>3698.7109999999998</v>
      </c>
      <c r="I4194">
        <v>37771.563000000002</v>
      </c>
      <c r="J4194">
        <v>89.891800000000003</v>
      </c>
      <c r="M4194">
        <v>5.0899399999999997E-2</v>
      </c>
      <c r="N4194" s="49">
        <v>-1.17333E-2</v>
      </c>
      <c r="O4194" s="49">
        <v>-7.6884530000000006E-2</v>
      </c>
      <c r="P4194" s="49">
        <v>-3.8709979999999998E-2</v>
      </c>
      <c r="Q4194" s="49">
        <v>-1.17333E-2</v>
      </c>
      <c r="R4194" s="49">
        <v>1.5243380000000001E-2</v>
      </c>
      <c r="S4194" s="49">
        <v>5.3417930000000002E-2</v>
      </c>
      <c r="T4194" s="49" t="s">
        <v>91</v>
      </c>
    </row>
    <row r="4195" spans="1:20" x14ac:dyDescent="0.25">
      <c r="A4195" s="49" t="str">
        <f t="shared" si="65"/>
        <v>41850Greater Bay Area3_18SmartAC Only</v>
      </c>
      <c r="B4195" s="7">
        <v>41850</v>
      </c>
      <c r="C4195">
        <v>18</v>
      </c>
      <c r="D4195" t="s">
        <v>10</v>
      </c>
      <c r="E4195">
        <v>2.2996322999999999</v>
      </c>
      <c r="F4195">
        <v>2.3075424999999998</v>
      </c>
      <c r="G4195">
        <v>3</v>
      </c>
      <c r="H4195">
        <v>3698.7109999999998</v>
      </c>
      <c r="I4195">
        <v>37771.563000000002</v>
      </c>
      <c r="J4195">
        <v>88.130300000000005</v>
      </c>
      <c r="M4195">
        <v>5.0780100000000002E-2</v>
      </c>
      <c r="N4195" s="49">
        <v>-7.9101999999999992E-3</v>
      </c>
      <c r="O4195" s="49">
        <v>-7.2908730000000005E-2</v>
      </c>
      <c r="P4195" s="49">
        <v>-3.4823649999999998E-2</v>
      </c>
      <c r="Q4195" s="49">
        <v>-7.9101999999999992E-3</v>
      </c>
      <c r="R4195" s="49">
        <v>1.9003249999999999E-2</v>
      </c>
      <c r="S4195" s="49">
        <v>5.708833E-2</v>
      </c>
      <c r="T4195" s="49" t="s">
        <v>91</v>
      </c>
    </row>
    <row r="4196" spans="1:20" x14ac:dyDescent="0.25">
      <c r="A4196" s="49" t="str">
        <f t="shared" si="65"/>
        <v>41850Greater Bay Area3_23SmartAC Only</v>
      </c>
      <c r="B4196" s="7">
        <v>41850</v>
      </c>
      <c r="C4196">
        <v>23</v>
      </c>
      <c r="D4196" t="s">
        <v>10</v>
      </c>
      <c r="E4196">
        <v>1.4173534000000001</v>
      </c>
      <c r="F4196">
        <v>1.4166057999999999</v>
      </c>
      <c r="G4196">
        <v>3</v>
      </c>
      <c r="H4196">
        <v>3698.7109999999998</v>
      </c>
      <c r="I4196">
        <v>37771.563000000002</v>
      </c>
      <c r="J4196">
        <v>71.102260000000001</v>
      </c>
      <c r="M4196">
        <v>3.2399799999999999E-2</v>
      </c>
      <c r="N4196" s="49">
        <v>7.4759999999999996E-4</v>
      </c>
      <c r="O4196" s="49">
        <v>-4.0724139999999999E-2</v>
      </c>
      <c r="P4196" s="49">
        <v>-1.6424290000000001E-2</v>
      </c>
      <c r="Q4196" s="49">
        <v>7.4759999999999996E-4</v>
      </c>
      <c r="R4196" s="49">
        <v>1.791949E-2</v>
      </c>
      <c r="S4196" s="49">
        <v>4.2219340000000001E-2</v>
      </c>
      <c r="T4196" s="49" t="s">
        <v>91</v>
      </c>
    </row>
    <row r="4197" spans="1:20" x14ac:dyDescent="0.25">
      <c r="A4197" s="49" t="str">
        <f t="shared" si="65"/>
        <v>41850Greater Bay Area3_3SmartAC Only</v>
      </c>
      <c r="B4197" s="7">
        <v>41850</v>
      </c>
      <c r="C4197">
        <v>3</v>
      </c>
      <c r="D4197" t="s">
        <v>10</v>
      </c>
      <c r="E4197">
        <v>0.63310233000000005</v>
      </c>
      <c r="F4197">
        <v>0.63901116999999996</v>
      </c>
      <c r="G4197">
        <v>3</v>
      </c>
      <c r="H4197">
        <v>3698.7109999999998</v>
      </c>
      <c r="I4197">
        <v>37771.563000000002</v>
      </c>
      <c r="J4197">
        <v>65.933229999999995</v>
      </c>
      <c r="M4197">
        <v>1.7097500000000002E-2</v>
      </c>
      <c r="N4197" s="49">
        <v>-5.9088400000000003E-3</v>
      </c>
      <c r="O4197" s="49">
        <v>-2.7793640000000001E-2</v>
      </c>
      <c r="P4197" s="49">
        <v>-1.4970509999999999E-2</v>
      </c>
      <c r="Q4197" s="49">
        <v>-5.9088400000000003E-3</v>
      </c>
      <c r="R4197" s="49">
        <v>3.1528400000000001E-3</v>
      </c>
      <c r="S4197" s="49">
        <v>1.5975960000000001E-2</v>
      </c>
      <c r="T4197" s="49" t="s">
        <v>91</v>
      </c>
    </row>
    <row r="4198" spans="1:20" x14ac:dyDescent="0.25">
      <c r="A4198" s="49" t="str">
        <f t="shared" si="65"/>
        <v>41850Greater Bay Area3_7SmartAC Only</v>
      </c>
      <c r="B4198" s="7">
        <v>41850</v>
      </c>
      <c r="C4198">
        <v>7</v>
      </c>
      <c r="D4198" t="s">
        <v>10</v>
      </c>
      <c r="E4198">
        <v>0.61884026000000003</v>
      </c>
      <c r="F4198">
        <v>0.64625381000000004</v>
      </c>
      <c r="G4198">
        <v>3</v>
      </c>
      <c r="H4198">
        <v>3698.7109999999998</v>
      </c>
      <c r="I4198">
        <v>37771.563000000002</v>
      </c>
      <c r="J4198">
        <v>63.175719999999998</v>
      </c>
      <c r="M4198">
        <v>1.38992E-2</v>
      </c>
      <c r="N4198" s="49">
        <v>-2.7413549999999998E-2</v>
      </c>
      <c r="O4198" s="49">
        <v>-4.520453E-2</v>
      </c>
      <c r="P4198" s="49">
        <v>-3.4780129999999999E-2</v>
      </c>
      <c r="Q4198" s="49">
        <v>-2.7413549999999998E-2</v>
      </c>
      <c r="R4198" s="49">
        <v>-2.0046970000000001E-2</v>
      </c>
      <c r="S4198" s="49">
        <v>-9.6225700000000004E-3</v>
      </c>
      <c r="T4198" s="49" t="s">
        <v>91</v>
      </c>
    </row>
    <row r="4199" spans="1:20" x14ac:dyDescent="0.25">
      <c r="A4199" s="49" t="str">
        <f t="shared" si="65"/>
        <v>41850Greater Bay Area3_10SmartAC Only</v>
      </c>
      <c r="B4199" s="7">
        <v>41850</v>
      </c>
      <c r="C4199">
        <v>10</v>
      </c>
      <c r="D4199" t="s">
        <v>10</v>
      </c>
      <c r="E4199">
        <v>0.68350306999999999</v>
      </c>
      <c r="F4199">
        <v>0.70921347000000001</v>
      </c>
      <c r="G4199">
        <v>3</v>
      </c>
      <c r="H4199">
        <v>3698.7109999999998</v>
      </c>
      <c r="I4199">
        <v>37771.563000000002</v>
      </c>
      <c r="J4199">
        <v>70.624809999999997</v>
      </c>
      <c r="M4199">
        <v>2.18812E-2</v>
      </c>
      <c r="N4199" s="49">
        <v>-2.5710400000000001E-2</v>
      </c>
      <c r="O4199" s="49">
        <v>-5.3718340000000003E-2</v>
      </c>
      <c r="P4199" s="49">
        <v>-3.7307439999999997E-2</v>
      </c>
      <c r="Q4199" s="49">
        <v>-2.5710400000000001E-2</v>
      </c>
      <c r="R4199" s="49">
        <v>-1.411336E-2</v>
      </c>
      <c r="S4199" s="49">
        <v>2.2975399999999998E-3</v>
      </c>
      <c r="T4199" s="49" t="s">
        <v>91</v>
      </c>
    </row>
    <row r="4200" spans="1:20" x14ac:dyDescent="0.25">
      <c r="A4200" s="49" t="str">
        <f t="shared" si="65"/>
        <v>41850Greater Bay Area3_15SmartAC Only</v>
      </c>
      <c r="B4200" s="7">
        <v>41850</v>
      </c>
      <c r="C4200">
        <v>15</v>
      </c>
      <c r="D4200" t="s">
        <v>10</v>
      </c>
      <c r="E4200">
        <v>1.4840666</v>
      </c>
      <c r="F4200">
        <v>1.5834064999999999</v>
      </c>
      <c r="G4200">
        <v>3</v>
      </c>
      <c r="H4200">
        <v>3698.7109999999998</v>
      </c>
      <c r="I4200">
        <v>37771.563000000002</v>
      </c>
      <c r="J4200">
        <v>86.734049999999996</v>
      </c>
      <c r="M4200">
        <v>4.6510299999999997E-2</v>
      </c>
      <c r="N4200" s="49">
        <v>-9.9339899999999995E-2</v>
      </c>
      <c r="O4200" s="49">
        <v>-0.15887308</v>
      </c>
      <c r="P4200" s="49">
        <v>-0.12399035999999999</v>
      </c>
      <c r="Q4200" s="49">
        <v>-9.9339899999999995E-2</v>
      </c>
      <c r="R4200" s="49">
        <v>-7.4689439999999996E-2</v>
      </c>
      <c r="S4200" s="49">
        <v>-3.9806719999999997E-2</v>
      </c>
      <c r="T4200" s="49" t="s">
        <v>91</v>
      </c>
    </row>
    <row r="4201" spans="1:20" x14ac:dyDescent="0.25">
      <c r="A4201" s="49" t="str">
        <f t="shared" si="65"/>
        <v>41850Greater Bay Area3_13SmartAC Only</v>
      </c>
      <c r="B4201" s="7">
        <v>41850</v>
      </c>
      <c r="C4201">
        <v>13</v>
      </c>
      <c r="D4201" t="s">
        <v>10</v>
      </c>
      <c r="E4201">
        <v>1.002189</v>
      </c>
      <c r="F4201">
        <v>0.90013197</v>
      </c>
      <c r="G4201">
        <v>3</v>
      </c>
      <c r="H4201">
        <v>3698.7109999999998</v>
      </c>
      <c r="I4201">
        <v>37771.563000000002</v>
      </c>
      <c r="J4201">
        <v>81.328239999999994</v>
      </c>
      <c r="M4201">
        <v>3.53744E-2</v>
      </c>
      <c r="N4201" s="49">
        <v>0.10205703000000001</v>
      </c>
      <c r="O4201" s="49">
        <v>5.6777800000000003E-2</v>
      </c>
      <c r="P4201" s="49">
        <v>8.3308599999999997E-2</v>
      </c>
      <c r="Q4201" s="49">
        <v>0.10205703000000001</v>
      </c>
      <c r="R4201" s="49">
        <v>0.12080546</v>
      </c>
      <c r="S4201" s="49">
        <v>0.14733626</v>
      </c>
      <c r="T4201" s="49" t="s">
        <v>91</v>
      </c>
    </row>
    <row r="4202" spans="1:20" x14ac:dyDescent="0.25">
      <c r="A4202" s="49" t="str">
        <f t="shared" si="65"/>
        <v>41850Greater Bay Area4_5SmartAC Only</v>
      </c>
      <c r="B4202" s="7">
        <v>41850</v>
      </c>
      <c r="C4202">
        <v>5</v>
      </c>
      <c r="D4202" t="s">
        <v>10</v>
      </c>
      <c r="E4202">
        <v>0.54943169999999997</v>
      </c>
      <c r="F4202">
        <v>0.55695470999999996</v>
      </c>
      <c r="G4202">
        <v>4</v>
      </c>
      <c r="H4202">
        <v>3822.5720000000001</v>
      </c>
      <c r="I4202">
        <v>37771.563000000002</v>
      </c>
      <c r="J4202">
        <v>64.166820000000001</v>
      </c>
      <c r="M4202">
        <v>1.31594E-2</v>
      </c>
      <c r="N4202" s="49">
        <v>-7.5230100000000001E-3</v>
      </c>
      <c r="O4202" s="49">
        <v>-2.436704E-2</v>
      </c>
      <c r="P4202" s="49">
        <v>-1.449749E-2</v>
      </c>
      <c r="Q4202" s="49">
        <v>-7.5230100000000001E-3</v>
      </c>
      <c r="R4202" s="49">
        <v>-5.4852999999999998E-4</v>
      </c>
      <c r="S4202" s="49">
        <v>9.3210199999999993E-3</v>
      </c>
      <c r="T4202" s="49" t="s">
        <v>91</v>
      </c>
    </row>
    <row r="4203" spans="1:20" x14ac:dyDescent="0.25">
      <c r="A4203" s="49" t="str">
        <f t="shared" si="65"/>
        <v>41850Greater Bay Area4_21SmartAC Only</v>
      </c>
      <c r="B4203" s="7">
        <v>41850</v>
      </c>
      <c r="C4203">
        <v>21</v>
      </c>
      <c r="D4203" t="s">
        <v>10</v>
      </c>
      <c r="E4203">
        <v>1.9215412000000001</v>
      </c>
      <c r="F4203">
        <v>1.9904111</v>
      </c>
      <c r="G4203">
        <v>4</v>
      </c>
      <c r="H4203">
        <v>3822.5720000000001</v>
      </c>
      <c r="I4203">
        <v>37771.563000000002</v>
      </c>
      <c r="J4203">
        <v>76.465630000000004</v>
      </c>
      <c r="M4203">
        <v>4.0978899999999999E-2</v>
      </c>
      <c r="N4203" s="49">
        <v>-6.8869899999999998E-2</v>
      </c>
      <c r="O4203" s="49">
        <v>-0.12132289</v>
      </c>
      <c r="P4203" s="49">
        <v>-9.0588719999999998E-2</v>
      </c>
      <c r="Q4203" s="49">
        <v>-6.8869899999999998E-2</v>
      </c>
      <c r="R4203" s="49">
        <v>-4.7151079999999998E-2</v>
      </c>
      <c r="S4203" s="49">
        <v>-1.641691E-2</v>
      </c>
      <c r="T4203" s="49" t="s">
        <v>91</v>
      </c>
    </row>
    <row r="4204" spans="1:20" x14ac:dyDescent="0.25">
      <c r="A4204" s="49" t="str">
        <f t="shared" si="65"/>
        <v>41850Greater Bay Area4_15SmartAC Only</v>
      </c>
      <c r="B4204" s="7">
        <v>41850</v>
      </c>
      <c r="C4204">
        <v>15</v>
      </c>
      <c r="D4204" t="s">
        <v>10</v>
      </c>
      <c r="E4204">
        <v>1.4840666</v>
      </c>
      <c r="F4204">
        <v>1.6140422999999999</v>
      </c>
      <c r="G4204">
        <v>4</v>
      </c>
      <c r="H4204">
        <v>3822.5720000000001</v>
      </c>
      <c r="I4204">
        <v>37771.563000000002</v>
      </c>
      <c r="J4204">
        <v>86.734049999999996</v>
      </c>
      <c r="M4204">
        <v>4.7717099999999998E-2</v>
      </c>
      <c r="N4204" s="49">
        <v>-0.1299757</v>
      </c>
      <c r="O4204" s="49">
        <v>-0.19105359</v>
      </c>
      <c r="P4204" s="49">
        <v>-0.15526576</v>
      </c>
      <c r="Q4204" s="49">
        <v>-0.1299757</v>
      </c>
      <c r="R4204" s="49">
        <v>-0.10468564</v>
      </c>
      <c r="S4204" s="49">
        <v>-6.8897810000000004E-2</v>
      </c>
      <c r="T4204" s="49" t="s">
        <v>91</v>
      </c>
    </row>
    <row r="4205" spans="1:20" x14ac:dyDescent="0.25">
      <c r="A4205" s="49" t="str">
        <f t="shared" si="65"/>
        <v>41850Greater Bay Area4_7SmartAC Only</v>
      </c>
      <c r="B4205" s="7">
        <v>41850</v>
      </c>
      <c r="C4205">
        <v>7</v>
      </c>
      <c r="D4205" t="s">
        <v>10</v>
      </c>
      <c r="E4205">
        <v>0.61884026000000003</v>
      </c>
      <c r="F4205">
        <v>0.63753497000000003</v>
      </c>
      <c r="G4205">
        <v>4</v>
      </c>
      <c r="H4205">
        <v>3822.5720000000001</v>
      </c>
      <c r="I4205">
        <v>37771.563000000002</v>
      </c>
      <c r="J4205">
        <v>63.175719999999998</v>
      </c>
      <c r="M4205">
        <v>1.38087E-2</v>
      </c>
      <c r="N4205" s="49">
        <v>-1.869471E-2</v>
      </c>
      <c r="O4205" s="49">
        <v>-3.6369850000000002E-2</v>
      </c>
      <c r="P4205" s="49">
        <v>-2.6013319999999999E-2</v>
      </c>
      <c r="Q4205" s="49">
        <v>-1.869471E-2</v>
      </c>
      <c r="R4205" s="49">
        <v>-1.13761E-2</v>
      </c>
      <c r="S4205" s="49">
        <v>-1.01957E-3</v>
      </c>
      <c r="T4205" s="49" t="s">
        <v>91</v>
      </c>
    </row>
    <row r="4206" spans="1:20" x14ac:dyDescent="0.25">
      <c r="A4206" s="49" t="str">
        <f t="shared" si="65"/>
        <v>41850Greater Bay Area4_6SmartAC Only</v>
      </c>
      <c r="B4206" s="7">
        <v>41850</v>
      </c>
      <c r="C4206">
        <v>6</v>
      </c>
      <c r="D4206" t="s">
        <v>10</v>
      </c>
      <c r="E4206">
        <v>0.56390923999999998</v>
      </c>
      <c r="F4206">
        <v>0.56211396000000002</v>
      </c>
      <c r="G4206">
        <v>4</v>
      </c>
      <c r="H4206">
        <v>3822.5720000000001</v>
      </c>
      <c r="I4206">
        <v>37771.563000000002</v>
      </c>
      <c r="J4206">
        <v>63.375399999999999</v>
      </c>
      <c r="M4206">
        <v>1.25314E-2</v>
      </c>
      <c r="N4206" s="49">
        <v>1.79528E-3</v>
      </c>
      <c r="O4206" s="49">
        <v>-1.424491E-2</v>
      </c>
      <c r="P4206" s="49">
        <v>-4.8463600000000001E-3</v>
      </c>
      <c r="Q4206" s="49">
        <v>1.79528E-3</v>
      </c>
      <c r="R4206" s="49">
        <v>8.4369200000000005E-3</v>
      </c>
      <c r="S4206" s="49">
        <v>1.7835469999999999E-2</v>
      </c>
      <c r="T4206" s="49" t="s">
        <v>91</v>
      </c>
    </row>
    <row r="4207" spans="1:20" x14ac:dyDescent="0.25">
      <c r="A4207" s="49" t="str">
        <f t="shared" si="65"/>
        <v>41850Greater Bay Area4_14SmartAC Only</v>
      </c>
      <c r="B4207" s="7">
        <v>41850</v>
      </c>
      <c r="C4207">
        <v>14</v>
      </c>
      <c r="D4207" t="s">
        <v>10</v>
      </c>
      <c r="E4207">
        <v>1.1990050999999999</v>
      </c>
      <c r="F4207">
        <v>1.0908703</v>
      </c>
      <c r="G4207">
        <v>4</v>
      </c>
      <c r="H4207">
        <v>3822.5720000000001</v>
      </c>
      <c r="I4207">
        <v>37771.563000000002</v>
      </c>
      <c r="J4207">
        <v>83.996650000000002</v>
      </c>
      <c r="M4207">
        <v>4.0598500000000003E-2</v>
      </c>
      <c r="N4207" s="49">
        <v>0.1081348</v>
      </c>
      <c r="O4207" s="49">
        <v>5.6168719999999998E-2</v>
      </c>
      <c r="P4207" s="49">
        <v>8.6617589999999994E-2</v>
      </c>
      <c r="Q4207" s="49">
        <v>0.1081348</v>
      </c>
      <c r="R4207" s="49">
        <v>0.12965199999999999</v>
      </c>
      <c r="S4207" s="49">
        <v>0.16010088</v>
      </c>
      <c r="T4207" s="49" t="s">
        <v>91</v>
      </c>
    </row>
    <row r="4208" spans="1:20" x14ac:dyDescent="0.25">
      <c r="A4208" s="49" t="str">
        <f t="shared" si="65"/>
        <v>41850Greater Bay Area4_12SmartAC Only</v>
      </c>
      <c r="B4208" s="7">
        <v>41850</v>
      </c>
      <c r="C4208">
        <v>12</v>
      </c>
      <c r="D4208" t="s">
        <v>10</v>
      </c>
      <c r="E4208">
        <v>0.81993945000000001</v>
      </c>
      <c r="F4208">
        <v>0.83687367000000001</v>
      </c>
      <c r="G4208">
        <v>4</v>
      </c>
      <c r="H4208">
        <v>3822.5720000000001</v>
      </c>
      <c r="I4208">
        <v>37771.563000000002</v>
      </c>
      <c r="J4208">
        <v>77.087190000000007</v>
      </c>
      <c r="M4208">
        <v>3.34244E-2</v>
      </c>
      <c r="N4208" s="49">
        <v>-1.693422E-2</v>
      </c>
      <c r="O4208" s="49">
        <v>-5.9717449999999998E-2</v>
      </c>
      <c r="P4208" s="49">
        <v>-3.4649149999999997E-2</v>
      </c>
      <c r="Q4208" s="49">
        <v>-1.693422E-2</v>
      </c>
      <c r="R4208" s="49">
        <v>7.8071E-4</v>
      </c>
      <c r="S4208" s="49">
        <v>2.5849009999999999E-2</v>
      </c>
      <c r="T4208" s="49" t="s">
        <v>91</v>
      </c>
    </row>
    <row r="4209" spans="1:20" x14ac:dyDescent="0.25">
      <c r="A4209" s="49" t="str">
        <f t="shared" si="65"/>
        <v>41850Greater Bay Area4_19SmartAC Only</v>
      </c>
      <c r="B4209" s="7">
        <v>41850</v>
      </c>
      <c r="C4209">
        <v>19</v>
      </c>
      <c r="D4209" t="s">
        <v>10</v>
      </c>
      <c r="E4209">
        <v>2.3443323</v>
      </c>
      <c r="F4209">
        <v>2.4541133999999998</v>
      </c>
      <c r="G4209">
        <v>4</v>
      </c>
      <c r="H4209">
        <v>3822.5720000000001</v>
      </c>
      <c r="I4209">
        <v>37771.563000000002</v>
      </c>
      <c r="J4209">
        <v>86.283590000000004</v>
      </c>
      <c r="M4209">
        <v>4.9306000000000003E-2</v>
      </c>
      <c r="N4209" s="49">
        <v>-0.10978110000000001</v>
      </c>
      <c r="O4209" s="49">
        <v>-0.17289278</v>
      </c>
      <c r="P4209" s="49">
        <v>-0.13591328</v>
      </c>
      <c r="Q4209" s="49">
        <v>-0.10978110000000001</v>
      </c>
      <c r="R4209" s="49">
        <v>-8.3648920000000002E-2</v>
      </c>
      <c r="S4209" s="49">
        <v>-4.6669420000000003E-2</v>
      </c>
      <c r="T4209" s="49" t="s">
        <v>91</v>
      </c>
    </row>
    <row r="4210" spans="1:20" x14ac:dyDescent="0.25">
      <c r="A4210" s="49" t="str">
        <f t="shared" si="65"/>
        <v>41850Greater Bay Area4_18SmartAC Only</v>
      </c>
      <c r="B4210" s="7">
        <v>41850</v>
      </c>
      <c r="C4210">
        <v>18</v>
      </c>
      <c r="D4210" t="s">
        <v>10</v>
      </c>
      <c r="E4210">
        <v>2.2996322999999999</v>
      </c>
      <c r="F4210">
        <v>2.4100500999999999</v>
      </c>
      <c r="G4210">
        <v>4</v>
      </c>
      <c r="H4210">
        <v>3822.5720000000001</v>
      </c>
      <c r="I4210">
        <v>37771.563000000002</v>
      </c>
      <c r="J4210">
        <v>88.130300000000005</v>
      </c>
      <c r="M4210">
        <v>5.1123000000000002E-2</v>
      </c>
      <c r="N4210" s="49">
        <v>-0.1104178</v>
      </c>
      <c r="O4210" s="49">
        <v>-0.17585524</v>
      </c>
      <c r="P4210" s="49">
        <v>-0.13751299</v>
      </c>
      <c r="Q4210" s="49">
        <v>-0.1104178</v>
      </c>
      <c r="R4210" s="49">
        <v>-8.3322610000000005E-2</v>
      </c>
      <c r="S4210" s="49">
        <v>-4.4980359999999997E-2</v>
      </c>
      <c r="T4210" s="49" t="s">
        <v>91</v>
      </c>
    </row>
    <row r="4211" spans="1:20" x14ac:dyDescent="0.25">
      <c r="A4211" s="49" t="str">
        <f t="shared" si="65"/>
        <v>41850Greater Bay Area4_17SmartAC Only</v>
      </c>
      <c r="B4211" s="7">
        <v>41850</v>
      </c>
      <c r="C4211">
        <v>17</v>
      </c>
      <c r="D4211" t="s">
        <v>10</v>
      </c>
      <c r="E4211">
        <v>2.0962613999999999</v>
      </c>
      <c r="F4211">
        <v>2.2039666000000002</v>
      </c>
      <c r="G4211">
        <v>4</v>
      </c>
      <c r="H4211">
        <v>3822.5720000000001</v>
      </c>
      <c r="I4211">
        <v>37771.563000000002</v>
      </c>
      <c r="J4211">
        <v>89.891800000000003</v>
      </c>
      <c r="M4211">
        <v>5.1510100000000003E-2</v>
      </c>
      <c r="N4211" s="49">
        <v>-0.1077052</v>
      </c>
      <c r="O4211" s="49">
        <v>-0.17363813</v>
      </c>
      <c r="P4211" s="49">
        <v>-0.13500555</v>
      </c>
      <c r="Q4211" s="49">
        <v>-0.1077052</v>
      </c>
      <c r="R4211" s="49">
        <v>-8.040485E-2</v>
      </c>
      <c r="S4211" s="49">
        <v>-4.177227E-2</v>
      </c>
      <c r="T4211" s="49" t="s">
        <v>91</v>
      </c>
    </row>
    <row r="4212" spans="1:20" x14ac:dyDescent="0.25">
      <c r="A4212" s="49" t="str">
        <f t="shared" si="65"/>
        <v>41850Greater Bay Area4_3SmartAC Only</v>
      </c>
      <c r="B4212" s="7">
        <v>41850</v>
      </c>
      <c r="C4212">
        <v>3</v>
      </c>
      <c r="D4212" t="s">
        <v>10</v>
      </c>
      <c r="E4212">
        <v>0.63310233000000005</v>
      </c>
      <c r="F4212">
        <v>0.62567868000000004</v>
      </c>
      <c r="G4212">
        <v>4</v>
      </c>
      <c r="H4212">
        <v>3822.5720000000001</v>
      </c>
      <c r="I4212">
        <v>37771.563000000002</v>
      </c>
      <c r="J4212">
        <v>65.933229999999995</v>
      </c>
      <c r="M4212">
        <v>1.7105800000000001E-2</v>
      </c>
      <c r="N4212" s="49">
        <v>7.4236500000000004E-3</v>
      </c>
      <c r="O4212" s="49">
        <v>-1.447177E-2</v>
      </c>
      <c r="P4212" s="49">
        <v>-1.6424199999999999E-3</v>
      </c>
      <c r="Q4212" s="49">
        <v>7.4236500000000004E-3</v>
      </c>
      <c r="R4212" s="49">
        <v>1.6489719999999999E-2</v>
      </c>
      <c r="S4212" s="49">
        <v>2.9319069999999999E-2</v>
      </c>
      <c r="T4212" s="49" t="s">
        <v>91</v>
      </c>
    </row>
    <row r="4213" spans="1:20" x14ac:dyDescent="0.25">
      <c r="A4213" s="49" t="str">
        <f t="shared" si="65"/>
        <v>41850Greater Bay Area4_4SmartAC Only</v>
      </c>
      <c r="B4213" s="7">
        <v>41850</v>
      </c>
      <c r="C4213">
        <v>4</v>
      </c>
      <c r="D4213" t="s">
        <v>10</v>
      </c>
      <c r="E4213">
        <v>0.57305813000000005</v>
      </c>
      <c r="F4213">
        <v>0.57896232000000003</v>
      </c>
      <c r="G4213">
        <v>4</v>
      </c>
      <c r="H4213">
        <v>3822.5720000000001</v>
      </c>
      <c r="I4213">
        <v>37771.563000000002</v>
      </c>
      <c r="J4213">
        <v>65.201610000000002</v>
      </c>
      <c r="M4213">
        <v>1.4416699999999999E-2</v>
      </c>
      <c r="N4213" s="49">
        <v>-5.9041900000000001E-3</v>
      </c>
      <c r="O4213" s="49">
        <v>-2.4357569999999999E-2</v>
      </c>
      <c r="P4213" s="49">
        <v>-1.354504E-2</v>
      </c>
      <c r="Q4213" s="49">
        <v>-5.9041900000000001E-3</v>
      </c>
      <c r="R4213" s="49">
        <v>1.7366599999999999E-3</v>
      </c>
      <c r="S4213" s="49">
        <v>1.254919E-2</v>
      </c>
      <c r="T4213" s="49" t="s">
        <v>91</v>
      </c>
    </row>
    <row r="4214" spans="1:20" x14ac:dyDescent="0.25">
      <c r="A4214" s="49" t="str">
        <f t="shared" si="65"/>
        <v>41850Greater Bay Area4_11SmartAC Only</v>
      </c>
      <c r="B4214" s="7">
        <v>41850</v>
      </c>
      <c r="C4214">
        <v>11</v>
      </c>
      <c r="D4214" t="s">
        <v>10</v>
      </c>
      <c r="E4214">
        <v>0.72632509000000001</v>
      </c>
      <c r="F4214">
        <v>0.73070336000000002</v>
      </c>
      <c r="G4214">
        <v>4</v>
      </c>
      <c r="H4214">
        <v>3822.5720000000001</v>
      </c>
      <c r="I4214">
        <v>37771.563000000002</v>
      </c>
      <c r="J4214">
        <v>73.072310000000002</v>
      </c>
      <c r="M4214">
        <v>2.81024E-2</v>
      </c>
      <c r="N4214" s="49">
        <v>-4.3782700000000001E-3</v>
      </c>
      <c r="O4214" s="49">
        <v>-4.0349339999999997E-2</v>
      </c>
      <c r="P4214" s="49">
        <v>-1.9272540000000001E-2</v>
      </c>
      <c r="Q4214" s="49">
        <v>-4.3782700000000001E-3</v>
      </c>
      <c r="R4214" s="49">
        <v>1.0515999999999999E-2</v>
      </c>
      <c r="S4214" s="49">
        <v>3.1592799999999997E-2</v>
      </c>
      <c r="T4214" s="49" t="s">
        <v>91</v>
      </c>
    </row>
    <row r="4215" spans="1:20" x14ac:dyDescent="0.25">
      <c r="A4215" s="49" t="str">
        <f t="shared" si="65"/>
        <v>41850Greater Bay Area4_16SmartAC Only</v>
      </c>
      <c r="B4215" s="7">
        <v>41850</v>
      </c>
      <c r="C4215">
        <v>16</v>
      </c>
      <c r="D4215" t="s">
        <v>10</v>
      </c>
      <c r="E4215">
        <v>1.8086589</v>
      </c>
      <c r="F4215">
        <v>1.9234808999999999</v>
      </c>
      <c r="G4215">
        <v>4</v>
      </c>
      <c r="H4215">
        <v>3822.5720000000001</v>
      </c>
      <c r="I4215">
        <v>37771.563000000002</v>
      </c>
      <c r="J4215">
        <v>90.215069999999997</v>
      </c>
      <c r="M4215">
        <v>5.0595500000000002E-2</v>
      </c>
      <c r="N4215" s="49">
        <v>-0.11482199999999999</v>
      </c>
      <c r="O4215" s="49">
        <v>-0.17958424000000001</v>
      </c>
      <c r="P4215" s="49">
        <v>-0.14163761</v>
      </c>
      <c r="Q4215" s="49">
        <v>-0.11482199999999999</v>
      </c>
      <c r="R4215" s="49">
        <v>-8.8006379999999995E-2</v>
      </c>
      <c r="S4215" s="49">
        <v>-5.0059760000000002E-2</v>
      </c>
      <c r="T4215" s="49" t="s">
        <v>91</v>
      </c>
    </row>
    <row r="4216" spans="1:20" x14ac:dyDescent="0.25">
      <c r="A4216" s="49" t="str">
        <f t="shared" si="65"/>
        <v>41850Greater Bay Area4_20SmartAC Only</v>
      </c>
      <c r="B4216" s="7">
        <v>41850</v>
      </c>
      <c r="C4216">
        <v>20</v>
      </c>
      <c r="D4216" t="s">
        <v>10</v>
      </c>
      <c r="E4216">
        <v>2.1888700999999999</v>
      </c>
      <c r="F4216">
        <v>2.2238348999999999</v>
      </c>
      <c r="G4216">
        <v>4</v>
      </c>
      <c r="H4216">
        <v>3822.5720000000001</v>
      </c>
      <c r="I4216">
        <v>37771.563000000002</v>
      </c>
      <c r="J4216">
        <v>81.753410000000002</v>
      </c>
      <c r="M4216">
        <v>4.5866900000000002E-2</v>
      </c>
      <c r="N4216" s="49">
        <v>-3.4964799999999997E-2</v>
      </c>
      <c r="O4216" s="49">
        <v>-9.3674430000000003E-2</v>
      </c>
      <c r="P4216" s="49">
        <v>-5.9274260000000002E-2</v>
      </c>
      <c r="Q4216" s="49">
        <v>-3.4964799999999997E-2</v>
      </c>
      <c r="R4216" s="49">
        <v>-1.0655339999999999E-2</v>
      </c>
      <c r="S4216" s="49">
        <v>2.3744830000000001E-2</v>
      </c>
      <c r="T4216" s="49" t="s">
        <v>91</v>
      </c>
    </row>
    <row r="4217" spans="1:20" x14ac:dyDescent="0.25">
      <c r="A4217" s="49" t="str">
        <f t="shared" si="65"/>
        <v>41850Greater Bay Area4_13SmartAC Only</v>
      </c>
      <c r="B4217" s="7">
        <v>41850</v>
      </c>
      <c r="C4217">
        <v>13</v>
      </c>
      <c r="D4217" t="s">
        <v>10</v>
      </c>
      <c r="E4217">
        <v>1.002189</v>
      </c>
      <c r="F4217">
        <v>0.96033882999999998</v>
      </c>
      <c r="G4217">
        <v>4</v>
      </c>
      <c r="H4217">
        <v>3822.5720000000001</v>
      </c>
      <c r="I4217">
        <v>37771.563000000002</v>
      </c>
      <c r="J4217">
        <v>81.328239999999994</v>
      </c>
      <c r="M4217">
        <v>3.7705000000000002E-2</v>
      </c>
      <c r="N4217" s="49">
        <v>4.1850169999999999E-2</v>
      </c>
      <c r="O4217" s="49">
        <v>-6.4122299999999997E-3</v>
      </c>
      <c r="P4217" s="49">
        <v>2.186652E-2</v>
      </c>
      <c r="Q4217" s="49">
        <v>4.1850169999999999E-2</v>
      </c>
      <c r="R4217" s="49">
        <v>6.1833819999999998E-2</v>
      </c>
      <c r="S4217" s="49">
        <v>9.0112570000000003E-2</v>
      </c>
      <c r="T4217" s="49" t="s">
        <v>91</v>
      </c>
    </row>
    <row r="4218" spans="1:20" x14ac:dyDescent="0.25">
      <c r="A4218" s="49" t="str">
        <f t="shared" si="65"/>
        <v>41850Greater Bay Area4_1SmartAC Only</v>
      </c>
      <c r="B4218" s="7">
        <v>41850</v>
      </c>
      <c r="C4218">
        <v>1</v>
      </c>
      <c r="D4218" t="s">
        <v>10</v>
      </c>
      <c r="E4218">
        <v>0.86264792000000001</v>
      </c>
      <c r="F4218">
        <v>0.84078379999999997</v>
      </c>
      <c r="G4218">
        <v>4</v>
      </c>
      <c r="H4218">
        <v>3822.5720000000001</v>
      </c>
      <c r="I4218">
        <v>37771.563000000002</v>
      </c>
      <c r="J4218">
        <v>69.869749999999996</v>
      </c>
      <c r="M4218">
        <v>2.26961E-2</v>
      </c>
      <c r="N4218" s="49">
        <v>2.1864120000000001E-2</v>
      </c>
      <c r="O4218" s="49">
        <v>-7.1868899999999996E-3</v>
      </c>
      <c r="P4218" s="49">
        <v>9.8351900000000006E-3</v>
      </c>
      <c r="Q4218" s="49">
        <v>2.1864120000000001E-2</v>
      </c>
      <c r="R4218" s="49">
        <v>3.3893050000000001E-2</v>
      </c>
      <c r="S4218" s="49">
        <v>5.0915130000000003E-2</v>
      </c>
      <c r="T4218" s="49" t="s">
        <v>91</v>
      </c>
    </row>
    <row r="4219" spans="1:20" x14ac:dyDescent="0.25">
      <c r="A4219" s="49" t="str">
        <f t="shared" si="65"/>
        <v>41850Greater Bay Area4_24SmartAC Only</v>
      </c>
      <c r="B4219" s="7">
        <v>41850</v>
      </c>
      <c r="C4219">
        <v>24</v>
      </c>
      <c r="D4219" t="s">
        <v>10</v>
      </c>
      <c r="E4219">
        <v>1.0843659000000001</v>
      </c>
      <c r="F4219">
        <v>1.0822506999999999</v>
      </c>
      <c r="G4219">
        <v>4</v>
      </c>
      <c r="H4219">
        <v>3822.5720000000001</v>
      </c>
      <c r="I4219">
        <v>37771.563000000002</v>
      </c>
      <c r="J4219">
        <v>68.65643</v>
      </c>
      <c r="M4219">
        <v>2.6744E-2</v>
      </c>
      <c r="N4219" s="49">
        <v>2.1151999999999998E-3</v>
      </c>
      <c r="O4219" s="49">
        <v>-3.2117119999999999E-2</v>
      </c>
      <c r="P4219" s="49">
        <v>-1.205912E-2</v>
      </c>
      <c r="Q4219" s="49">
        <v>2.1151999999999998E-3</v>
      </c>
      <c r="R4219" s="49">
        <v>1.6289519999999998E-2</v>
      </c>
      <c r="S4219" s="49">
        <v>3.6347520000000001E-2</v>
      </c>
      <c r="T4219" s="49" t="s">
        <v>91</v>
      </c>
    </row>
    <row r="4220" spans="1:20" x14ac:dyDescent="0.25">
      <c r="A4220" s="49" t="str">
        <f t="shared" si="65"/>
        <v>41850Greater Bay Area4_22SmartAC Only</v>
      </c>
      <c r="B4220" s="7">
        <v>41850</v>
      </c>
      <c r="C4220">
        <v>22</v>
      </c>
      <c r="D4220" t="s">
        <v>10</v>
      </c>
      <c r="E4220">
        <v>1.7073436</v>
      </c>
      <c r="F4220">
        <v>1.7897322</v>
      </c>
      <c r="G4220">
        <v>4</v>
      </c>
      <c r="H4220">
        <v>3822.5720000000001</v>
      </c>
      <c r="I4220">
        <v>37771.563000000002</v>
      </c>
      <c r="J4220">
        <v>73.271690000000007</v>
      </c>
      <c r="M4220">
        <v>3.7050699999999999E-2</v>
      </c>
      <c r="N4220" s="49">
        <v>-8.2388600000000006E-2</v>
      </c>
      <c r="O4220" s="49">
        <v>-0.1298135</v>
      </c>
      <c r="P4220" s="49">
        <v>-0.10202546999999999</v>
      </c>
      <c r="Q4220" s="49">
        <v>-8.2388600000000006E-2</v>
      </c>
      <c r="R4220" s="49">
        <v>-6.2751730000000006E-2</v>
      </c>
      <c r="S4220" s="49">
        <v>-3.49637E-2</v>
      </c>
      <c r="T4220" s="49" t="s">
        <v>91</v>
      </c>
    </row>
    <row r="4221" spans="1:20" x14ac:dyDescent="0.25">
      <c r="A4221" s="49" t="str">
        <f t="shared" si="65"/>
        <v>41850Greater Bay Area4_9SmartAC Only</v>
      </c>
      <c r="B4221" s="7">
        <v>41850</v>
      </c>
      <c r="C4221">
        <v>9</v>
      </c>
      <c r="D4221" t="s">
        <v>10</v>
      </c>
      <c r="E4221">
        <v>0.67822769999999999</v>
      </c>
      <c r="F4221">
        <v>0.68373614999999999</v>
      </c>
      <c r="G4221">
        <v>4</v>
      </c>
      <c r="H4221">
        <v>3822.5720000000001</v>
      </c>
      <c r="I4221">
        <v>37771.563000000002</v>
      </c>
      <c r="J4221">
        <v>67.337940000000003</v>
      </c>
      <c r="M4221">
        <v>1.78034E-2</v>
      </c>
      <c r="N4221" s="49">
        <v>-5.5084499999999998E-3</v>
      </c>
      <c r="O4221" s="49">
        <v>-2.82968E-2</v>
      </c>
      <c r="P4221" s="49">
        <v>-1.4944249999999999E-2</v>
      </c>
      <c r="Q4221" s="49">
        <v>-5.5084499999999998E-3</v>
      </c>
      <c r="R4221" s="49">
        <v>3.9273499999999996E-3</v>
      </c>
      <c r="S4221" s="49">
        <v>1.7279900000000001E-2</v>
      </c>
      <c r="T4221" s="49" t="s">
        <v>91</v>
      </c>
    </row>
    <row r="4222" spans="1:20" x14ac:dyDescent="0.25">
      <c r="A4222" s="49" t="str">
        <f t="shared" si="65"/>
        <v>41850Greater Bay Area4_23SmartAC Only</v>
      </c>
      <c r="B4222" s="7">
        <v>41850</v>
      </c>
      <c r="C4222">
        <v>23</v>
      </c>
      <c r="D4222" t="s">
        <v>10</v>
      </c>
      <c r="E4222">
        <v>1.4173534000000001</v>
      </c>
      <c r="F4222">
        <v>1.4234599999999999</v>
      </c>
      <c r="G4222">
        <v>4</v>
      </c>
      <c r="H4222">
        <v>3822.5720000000001</v>
      </c>
      <c r="I4222">
        <v>37771.563000000002</v>
      </c>
      <c r="J4222">
        <v>71.102260000000001</v>
      </c>
      <c r="M4222">
        <v>3.2528799999999997E-2</v>
      </c>
      <c r="N4222" s="49">
        <v>-6.1066000000000002E-3</v>
      </c>
      <c r="O4222" s="49">
        <v>-4.7743460000000001E-2</v>
      </c>
      <c r="P4222" s="49">
        <v>-2.3346860000000001E-2</v>
      </c>
      <c r="Q4222" s="49">
        <v>-6.1066000000000002E-3</v>
      </c>
      <c r="R4222" s="49">
        <v>1.113366E-2</v>
      </c>
      <c r="S4222" s="49">
        <v>3.5530260000000001E-2</v>
      </c>
      <c r="T4222" s="49" t="s">
        <v>91</v>
      </c>
    </row>
    <row r="4223" spans="1:20" x14ac:dyDescent="0.25">
      <c r="A4223" s="49" t="str">
        <f t="shared" si="65"/>
        <v>41850Greater Bay Area4_10SmartAC Only</v>
      </c>
      <c r="B4223" s="7">
        <v>41850</v>
      </c>
      <c r="C4223">
        <v>10</v>
      </c>
      <c r="D4223" t="s">
        <v>10</v>
      </c>
      <c r="E4223">
        <v>0.68350306999999999</v>
      </c>
      <c r="F4223">
        <v>0.66920482000000003</v>
      </c>
      <c r="G4223">
        <v>4</v>
      </c>
      <c r="H4223">
        <v>3822.5720000000001</v>
      </c>
      <c r="I4223">
        <v>37771.563000000002</v>
      </c>
      <c r="J4223">
        <v>70.624809999999997</v>
      </c>
      <c r="M4223">
        <v>2.25507E-2</v>
      </c>
      <c r="N4223" s="49">
        <v>1.429825E-2</v>
      </c>
      <c r="O4223" s="49">
        <v>-1.456665E-2</v>
      </c>
      <c r="P4223" s="49">
        <v>2.3463799999999999E-3</v>
      </c>
      <c r="Q4223" s="49">
        <v>1.429825E-2</v>
      </c>
      <c r="R4223" s="49">
        <v>2.6250119999999998E-2</v>
      </c>
      <c r="S4223" s="49">
        <v>4.3163149999999997E-2</v>
      </c>
      <c r="T4223" s="49" t="s">
        <v>91</v>
      </c>
    </row>
    <row r="4224" spans="1:20" x14ac:dyDescent="0.25">
      <c r="A4224" s="49" t="str">
        <f t="shared" si="65"/>
        <v>41850Greater Bay Area4_2SmartAC Only</v>
      </c>
      <c r="B4224" s="7">
        <v>41850</v>
      </c>
      <c r="C4224">
        <v>2</v>
      </c>
      <c r="D4224" t="s">
        <v>10</v>
      </c>
      <c r="E4224">
        <v>0.71883803000000002</v>
      </c>
      <c r="F4224">
        <v>0.70146816999999995</v>
      </c>
      <c r="G4224">
        <v>4</v>
      </c>
      <c r="H4224">
        <v>3822.5720000000001</v>
      </c>
      <c r="I4224">
        <v>37771.563000000002</v>
      </c>
      <c r="J4224">
        <v>68.004530000000003</v>
      </c>
      <c r="M4224">
        <v>1.9613599999999998E-2</v>
      </c>
      <c r="N4224" s="49">
        <v>1.7369860000000001E-2</v>
      </c>
      <c r="O4224" s="49">
        <v>-7.7355499999999999E-3</v>
      </c>
      <c r="P4224" s="49">
        <v>6.9746499999999998E-3</v>
      </c>
      <c r="Q4224" s="49">
        <v>1.7369860000000001E-2</v>
      </c>
      <c r="R4224" s="49">
        <v>2.7765069999999999E-2</v>
      </c>
      <c r="S4224" s="49">
        <v>4.2475270000000002E-2</v>
      </c>
      <c r="T4224" s="49" t="s">
        <v>91</v>
      </c>
    </row>
    <row r="4225" spans="1:20" x14ac:dyDescent="0.25">
      <c r="A4225" s="49" t="str">
        <f t="shared" si="65"/>
        <v>41850Greater Bay Area4_8SmartAC Only</v>
      </c>
      <c r="B4225" s="7">
        <v>41850</v>
      </c>
      <c r="C4225">
        <v>8</v>
      </c>
      <c r="D4225" t="s">
        <v>10</v>
      </c>
      <c r="E4225">
        <v>0.68911573000000004</v>
      </c>
      <c r="F4225">
        <v>0.68036755000000004</v>
      </c>
      <c r="G4225">
        <v>4</v>
      </c>
      <c r="H4225">
        <v>3822.5720000000001</v>
      </c>
      <c r="I4225">
        <v>37771.563000000002</v>
      </c>
      <c r="J4225">
        <v>64.275019999999998</v>
      </c>
      <c r="M4225">
        <v>1.5741000000000002E-2</v>
      </c>
      <c r="N4225" s="49">
        <v>8.7481799999999995E-3</v>
      </c>
      <c r="O4225" s="49">
        <v>-1.14003E-2</v>
      </c>
      <c r="P4225" s="49">
        <v>4.0545000000000002E-4</v>
      </c>
      <c r="Q4225" s="49">
        <v>8.7481799999999995E-3</v>
      </c>
      <c r="R4225" s="49">
        <v>1.7090910000000001E-2</v>
      </c>
      <c r="S4225" s="49">
        <v>2.8896660000000001E-2</v>
      </c>
      <c r="T4225" s="49" t="s">
        <v>91</v>
      </c>
    </row>
    <row r="4226" spans="1:20" x14ac:dyDescent="0.25">
      <c r="A4226" s="49" t="str">
        <f t="shared" si="65"/>
        <v>41850Greater Bay Area5_15SmartAC Only</v>
      </c>
      <c r="B4226" s="7">
        <v>41850</v>
      </c>
      <c r="C4226">
        <v>15</v>
      </c>
      <c r="D4226" t="s">
        <v>10</v>
      </c>
      <c r="E4226">
        <v>1.4840666</v>
      </c>
      <c r="F4226">
        <v>1.2755246</v>
      </c>
      <c r="G4226">
        <v>5</v>
      </c>
      <c r="H4226">
        <v>3759.1309999999999</v>
      </c>
      <c r="I4226">
        <v>37771.563000000002</v>
      </c>
      <c r="J4226">
        <v>86.734049999999996</v>
      </c>
      <c r="M4226">
        <v>4.2601100000000003E-2</v>
      </c>
      <c r="N4226" s="49">
        <v>0.20854200000000001</v>
      </c>
      <c r="O4226" s="49">
        <v>0.15401259</v>
      </c>
      <c r="P4226" s="49">
        <v>0.18596341999999999</v>
      </c>
      <c r="Q4226" s="49">
        <v>0.20854200000000001</v>
      </c>
      <c r="R4226" s="49">
        <v>0.23112057999999999</v>
      </c>
      <c r="S4226" s="49">
        <v>0.26307141000000001</v>
      </c>
      <c r="T4226" s="49" t="s">
        <v>91</v>
      </c>
    </row>
    <row r="4227" spans="1:20" x14ac:dyDescent="0.25">
      <c r="A4227" s="49" t="str">
        <f t="shared" ref="A4227:A4290" si="66">CONCATENATE(B4227,D4227,G4227,"_",C4227,T4227)</f>
        <v>41850Greater Bay Area5_14SmartAC Only</v>
      </c>
      <c r="B4227" s="7">
        <v>41850</v>
      </c>
      <c r="C4227">
        <v>14</v>
      </c>
      <c r="D4227" t="s">
        <v>10</v>
      </c>
      <c r="E4227">
        <v>1.1990050999999999</v>
      </c>
      <c r="F4227">
        <v>1.1947175999999999</v>
      </c>
      <c r="G4227">
        <v>5</v>
      </c>
      <c r="H4227">
        <v>3759.1309999999999</v>
      </c>
      <c r="I4227">
        <v>37771.563000000002</v>
      </c>
      <c r="J4227">
        <v>83.996650000000002</v>
      </c>
      <c r="M4227">
        <v>4.1406999999999999E-2</v>
      </c>
      <c r="N4227" s="49">
        <v>4.2874999999999996E-3</v>
      </c>
      <c r="O4227" s="49">
        <v>-4.871346E-2</v>
      </c>
      <c r="P4227" s="49">
        <v>-1.7658210000000001E-2</v>
      </c>
      <c r="Q4227" s="49">
        <v>4.2874999999999996E-3</v>
      </c>
      <c r="R4227" s="49">
        <v>2.623321E-2</v>
      </c>
      <c r="S4227" s="49">
        <v>5.7288459999999999E-2</v>
      </c>
      <c r="T4227" s="49" t="s">
        <v>91</v>
      </c>
    </row>
    <row r="4228" spans="1:20" x14ac:dyDescent="0.25">
      <c r="A4228" s="49" t="str">
        <f t="shared" si="66"/>
        <v>41850Greater Bay Area5_20SmartAC Only</v>
      </c>
      <c r="B4228" s="7">
        <v>41850</v>
      </c>
      <c r="C4228">
        <v>20</v>
      </c>
      <c r="D4228" t="s">
        <v>10</v>
      </c>
      <c r="E4228">
        <v>2.1888700999999999</v>
      </c>
      <c r="F4228">
        <v>2.2376716000000001</v>
      </c>
      <c r="G4228">
        <v>5</v>
      </c>
      <c r="H4228">
        <v>3759.1309999999999</v>
      </c>
      <c r="I4228">
        <v>37771.563000000002</v>
      </c>
      <c r="J4228">
        <v>81.753410000000002</v>
      </c>
      <c r="M4228">
        <v>4.5526999999999998E-2</v>
      </c>
      <c r="N4228" s="49">
        <v>-4.8801499999999998E-2</v>
      </c>
      <c r="O4228" s="49">
        <v>-0.10707606</v>
      </c>
      <c r="P4228" s="49">
        <v>-7.2930809999999999E-2</v>
      </c>
      <c r="Q4228" s="49">
        <v>-4.8801499999999998E-2</v>
      </c>
      <c r="R4228" s="49">
        <v>-2.467219E-2</v>
      </c>
      <c r="S4228" s="49">
        <v>9.4730600000000002E-3</v>
      </c>
      <c r="T4228" s="49" t="s">
        <v>91</v>
      </c>
    </row>
    <row r="4229" spans="1:20" x14ac:dyDescent="0.25">
      <c r="A4229" s="49" t="str">
        <f t="shared" si="66"/>
        <v>41850Greater Bay Area5_9SmartAC Only</v>
      </c>
      <c r="B4229" s="7">
        <v>41850</v>
      </c>
      <c r="C4229">
        <v>9</v>
      </c>
      <c r="D4229" t="s">
        <v>10</v>
      </c>
      <c r="E4229">
        <v>0.67822769999999999</v>
      </c>
      <c r="F4229">
        <v>0.70385354</v>
      </c>
      <c r="G4229">
        <v>5</v>
      </c>
      <c r="H4229">
        <v>3759.1309999999999</v>
      </c>
      <c r="I4229">
        <v>37771.563000000002</v>
      </c>
      <c r="J4229">
        <v>67.337940000000003</v>
      </c>
      <c r="M4229">
        <v>1.7797E-2</v>
      </c>
      <c r="N4229" s="49">
        <v>-2.562584E-2</v>
      </c>
      <c r="O4229" s="49">
        <v>-4.8405999999999998E-2</v>
      </c>
      <c r="P4229" s="49">
        <v>-3.5058249999999999E-2</v>
      </c>
      <c r="Q4229" s="49">
        <v>-2.562584E-2</v>
      </c>
      <c r="R4229" s="49">
        <v>-1.6193430000000002E-2</v>
      </c>
      <c r="S4229" s="49">
        <v>-2.8456800000000002E-3</v>
      </c>
      <c r="T4229" s="49" t="s">
        <v>91</v>
      </c>
    </row>
    <row r="4230" spans="1:20" x14ac:dyDescent="0.25">
      <c r="A4230" s="49" t="str">
        <f t="shared" si="66"/>
        <v>41850Greater Bay Area5_11SmartAC Only</v>
      </c>
      <c r="B4230" s="7">
        <v>41850</v>
      </c>
      <c r="C4230">
        <v>11</v>
      </c>
      <c r="D4230" t="s">
        <v>10</v>
      </c>
      <c r="E4230">
        <v>0.72632509000000001</v>
      </c>
      <c r="F4230">
        <v>0.74041663000000002</v>
      </c>
      <c r="G4230">
        <v>5</v>
      </c>
      <c r="H4230">
        <v>3759.1309999999999</v>
      </c>
      <c r="I4230">
        <v>37771.563000000002</v>
      </c>
      <c r="J4230">
        <v>73.072310000000002</v>
      </c>
      <c r="M4230">
        <v>2.7590900000000002E-2</v>
      </c>
      <c r="N4230" s="49">
        <v>-1.409154E-2</v>
      </c>
      <c r="O4230" s="49">
        <v>-4.9407890000000003E-2</v>
      </c>
      <c r="P4230" s="49">
        <v>-2.8714719999999999E-2</v>
      </c>
      <c r="Q4230" s="49">
        <v>-1.409154E-2</v>
      </c>
      <c r="R4230" s="49">
        <v>5.3164E-4</v>
      </c>
      <c r="S4230" s="49">
        <v>2.122481E-2</v>
      </c>
      <c r="T4230" s="49" t="s">
        <v>91</v>
      </c>
    </row>
    <row r="4231" spans="1:20" x14ac:dyDescent="0.25">
      <c r="A4231" s="49" t="str">
        <f t="shared" si="66"/>
        <v>41850Greater Bay Area5_18SmartAC Only</v>
      </c>
      <c r="B4231" s="7">
        <v>41850</v>
      </c>
      <c r="C4231">
        <v>18</v>
      </c>
      <c r="D4231" t="s">
        <v>10</v>
      </c>
      <c r="E4231">
        <v>2.2996322999999999</v>
      </c>
      <c r="F4231">
        <v>2.4240656</v>
      </c>
      <c r="G4231">
        <v>5</v>
      </c>
      <c r="H4231">
        <v>3759.1309999999999</v>
      </c>
      <c r="I4231">
        <v>37771.563000000002</v>
      </c>
      <c r="J4231">
        <v>88.130300000000005</v>
      </c>
      <c r="M4231">
        <v>5.1057999999999999E-2</v>
      </c>
      <c r="N4231" s="49">
        <v>-0.1244333</v>
      </c>
      <c r="O4231" s="49">
        <v>-0.18978754</v>
      </c>
      <c r="P4231" s="49">
        <v>-0.15149404</v>
      </c>
      <c r="Q4231" s="49">
        <v>-0.1244333</v>
      </c>
      <c r="R4231" s="49">
        <v>-9.7372559999999997E-2</v>
      </c>
      <c r="S4231" s="49">
        <v>-5.9079060000000003E-2</v>
      </c>
      <c r="T4231" s="49" t="s">
        <v>91</v>
      </c>
    </row>
    <row r="4232" spans="1:20" x14ac:dyDescent="0.25">
      <c r="A4232" s="49" t="str">
        <f t="shared" si="66"/>
        <v>41850Greater Bay Area5_24SmartAC Only</v>
      </c>
      <c r="B4232" s="7">
        <v>41850</v>
      </c>
      <c r="C4232">
        <v>24</v>
      </c>
      <c r="D4232" t="s">
        <v>10</v>
      </c>
      <c r="E4232">
        <v>1.0843659000000001</v>
      </c>
      <c r="F4232">
        <v>1.0942143</v>
      </c>
      <c r="G4232">
        <v>5</v>
      </c>
      <c r="H4232">
        <v>3759.1309999999999</v>
      </c>
      <c r="I4232">
        <v>37771.563000000002</v>
      </c>
      <c r="J4232">
        <v>68.65643</v>
      </c>
      <c r="M4232">
        <v>2.7164899999999999E-2</v>
      </c>
      <c r="N4232" s="49">
        <v>-9.8484000000000002E-3</v>
      </c>
      <c r="O4232" s="49">
        <v>-4.4619470000000001E-2</v>
      </c>
      <c r="P4232" s="49">
        <v>-2.4245800000000001E-2</v>
      </c>
      <c r="Q4232" s="49">
        <v>-9.8484000000000002E-3</v>
      </c>
      <c r="R4232" s="49">
        <v>4.5490000000000001E-3</v>
      </c>
      <c r="S4232" s="49">
        <v>2.4922670000000001E-2</v>
      </c>
      <c r="T4232" s="49" t="s">
        <v>91</v>
      </c>
    </row>
    <row r="4233" spans="1:20" x14ac:dyDescent="0.25">
      <c r="A4233" s="49" t="str">
        <f t="shared" si="66"/>
        <v>41850Greater Bay Area5_19SmartAC Only</v>
      </c>
      <c r="B4233" s="7">
        <v>41850</v>
      </c>
      <c r="C4233">
        <v>19</v>
      </c>
      <c r="D4233" t="s">
        <v>10</v>
      </c>
      <c r="E4233">
        <v>2.3443323</v>
      </c>
      <c r="F4233">
        <v>2.4543295000000001</v>
      </c>
      <c r="G4233">
        <v>5</v>
      </c>
      <c r="H4233">
        <v>3759.1309999999999</v>
      </c>
      <c r="I4233">
        <v>37771.563000000002</v>
      </c>
      <c r="J4233">
        <v>86.283590000000004</v>
      </c>
      <c r="M4233">
        <v>4.8959500000000003E-2</v>
      </c>
      <c r="N4233" s="49">
        <v>-0.1099972</v>
      </c>
      <c r="O4233" s="49">
        <v>-0.17266535999999999</v>
      </c>
      <c r="P4233" s="49">
        <v>-0.13594574000000001</v>
      </c>
      <c r="Q4233" s="49">
        <v>-0.1099972</v>
      </c>
      <c r="R4233" s="49">
        <v>-8.4048670000000006E-2</v>
      </c>
      <c r="S4233" s="49">
        <v>-4.7329040000000003E-2</v>
      </c>
      <c r="T4233" s="49" t="s">
        <v>91</v>
      </c>
    </row>
    <row r="4234" spans="1:20" x14ac:dyDescent="0.25">
      <c r="A4234" s="49" t="str">
        <f t="shared" si="66"/>
        <v>41850Greater Bay Area5_2SmartAC Only</v>
      </c>
      <c r="B4234" s="7">
        <v>41850</v>
      </c>
      <c r="C4234">
        <v>2</v>
      </c>
      <c r="D4234" t="s">
        <v>10</v>
      </c>
      <c r="E4234">
        <v>0.71883803000000002</v>
      </c>
      <c r="F4234">
        <v>0.72070409000000002</v>
      </c>
      <c r="G4234">
        <v>5</v>
      </c>
      <c r="H4234">
        <v>3759.1309999999999</v>
      </c>
      <c r="I4234">
        <v>37771.563000000002</v>
      </c>
      <c r="J4234">
        <v>68.004530000000003</v>
      </c>
      <c r="M4234">
        <v>1.9590900000000001E-2</v>
      </c>
      <c r="N4234" s="49">
        <v>-1.8660599999999999E-3</v>
      </c>
      <c r="O4234" s="49">
        <v>-2.694241E-2</v>
      </c>
      <c r="P4234" s="49">
        <v>-1.224924E-2</v>
      </c>
      <c r="Q4234" s="49">
        <v>-1.8660599999999999E-3</v>
      </c>
      <c r="R4234" s="49">
        <v>8.5171199999999996E-3</v>
      </c>
      <c r="S4234" s="49">
        <v>2.3210290000000001E-2</v>
      </c>
      <c r="T4234" s="49" t="s">
        <v>91</v>
      </c>
    </row>
    <row r="4235" spans="1:20" x14ac:dyDescent="0.25">
      <c r="A4235" s="49" t="str">
        <f t="shared" si="66"/>
        <v>41850Greater Bay Area5_10SmartAC Only</v>
      </c>
      <c r="B4235" s="7">
        <v>41850</v>
      </c>
      <c r="C4235">
        <v>10</v>
      </c>
      <c r="D4235" t="s">
        <v>10</v>
      </c>
      <c r="E4235">
        <v>0.68350306999999999</v>
      </c>
      <c r="F4235">
        <v>0.70229836999999995</v>
      </c>
      <c r="G4235">
        <v>5</v>
      </c>
      <c r="H4235">
        <v>3759.1309999999999</v>
      </c>
      <c r="I4235">
        <v>37771.563000000002</v>
      </c>
      <c r="J4235">
        <v>70.624809999999997</v>
      </c>
      <c r="M4235">
        <v>2.22785E-2</v>
      </c>
      <c r="N4235" s="49">
        <v>-1.8795300000000001E-2</v>
      </c>
      <c r="O4235" s="49">
        <v>-4.7311779999999998E-2</v>
      </c>
      <c r="P4235" s="49">
        <v>-3.0602899999999999E-2</v>
      </c>
      <c r="Q4235" s="49">
        <v>-1.8795300000000001E-2</v>
      </c>
      <c r="R4235" s="49">
        <v>-6.9876900000000004E-3</v>
      </c>
      <c r="S4235" s="49">
        <v>9.7211799999999994E-3</v>
      </c>
      <c r="T4235" s="49" t="s">
        <v>91</v>
      </c>
    </row>
    <row r="4236" spans="1:20" x14ac:dyDescent="0.25">
      <c r="A4236" s="49" t="str">
        <f t="shared" si="66"/>
        <v>41850Greater Bay Area5_13SmartAC Only</v>
      </c>
      <c r="B4236" s="7">
        <v>41850</v>
      </c>
      <c r="C4236">
        <v>13</v>
      </c>
      <c r="D4236" t="s">
        <v>10</v>
      </c>
      <c r="E4236">
        <v>1.002189</v>
      </c>
      <c r="F4236">
        <v>1.0177867</v>
      </c>
      <c r="G4236">
        <v>5</v>
      </c>
      <c r="H4236">
        <v>3759.1309999999999</v>
      </c>
      <c r="I4236">
        <v>37771.563000000002</v>
      </c>
      <c r="J4236">
        <v>81.328239999999994</v>
      </c>
      <c r="M4236">
        <v>3.7441299999999997E-2</v>
      </c>
      <c r="N4236" s="49">
        <v>-1.5597700000000001E-2</v>
      </c>
      <c r="O4236" s="49">
        <v>-6.3522560000000006E-2</v>
      </c>
      <c r="P4236" s="49">
        <v>-3.5441590000000002E-2</v>
      </c>
      <c r="Q4236" s="49">
        <v>-1.5597700000000001E-2</v>
      </c>
      <c r="R4236" s="49">
        <v>4.2461900000000004E-3</v>
      </c>
      <c r="S4236" s="49">
        <v>3.2327160000000001E-2</v>
      </c>
      <c r="T4236" s="49" t="s">
        <v>91</v>
      </c>
    </row>
    <row r="4237" spans="1:20" x14ac:dyDescent="0.25">
      <c r="A4237" s="49" t="str">
        <f t="shared" si="66"/>
        <v>41850Greater Bay Area5_5SmartAC Only</v>
      </c>
      <c r="B4237" s="7">
        <v>41850</v>
      </c>
      <c r="C4237">
        <v>5</v>
      </c>
      <c r="D4237" t="s">
        <v>10</v>
      </c>
      <c r="E4237">
        <v>0.54943169999999997</v>
      </c>
      <c r="F4237">
        <v>0.56080264999999996</v>
      </c>
      <c r="G4237">
        <v>5</v>
      </c>
      <c r="H4237">
        <v>3759.1309999999999</v>
      </c>
      <c r="I4237">
        <v>37771.563000000002</v>
      </c>
      <c r="J4237">
        <v>64.166820000000001</v>
      </c>
      <c r="M4237">
        <v>1.4319800000000001E-2</v>
      </c>
      <c r="N4237" s="49">
        <v>-1.1370949999999999E-2</v>
      </c>
      <c r="O4237" s="49">
        <v>-2.9700290000000001E-2</v>
      </c>
      <c r="P4237" s="49">
        <v>-1.8960439999999999E-2</v>
      </c>
      <c r="Q4237" s="49">
        <v>-1.1370949999999999E-2</v>
      </c>
      <c r="R4237" s="49">
        <v>-3.7814599999999999E-3</v>
      </c>
      <c r="S4237" s="49">
        <v>6.9583900000000001E-3</v>
      </c>
      <c r="T4237" s="49" t="s">
        <v>91</v>
      </c>
    </row>
    <row r="4238" spans="1:20" x14ac:dyDescent="0.25">
      <c r="A4238" s="49" t="str">
        <f t="shared" si="66"/>
        <v>41850Greater Bay Area5_1SmartAC Only</v>
      </c>
      <c r="B4238" s="7">
        <v>41850</v>
      </c>
      <c r="C4238">
        <v>1</v>
      </c>
      <c r="D4238" t="s">
        <v>10</v>
      </c>
      <c r="E4238">
        <v>0.86264792000000001</v>
      </c>
      <c r="F4238">
        <v>0.86208762000000005</v>
      </c>
      <c r="G4238">
        <v>5</v>
      </c>
      <c r="H4238">
        <v>3759.1309999999999</v>
      </c>
      <c r="I4238">
        <v>37771.563000000002</v>
      </c>
      <c r="J4238">
        <v>69.869749999999996</v>
      </c>
      <c r="M4238">
        <v>2.3141599999999998E-2</v>
      </c>
      <c r="N4238" s="49">
        <v>5.6030000000000001E-4</v>
      </c>
      <c r="O4238" s="49">
        <v>-2.9060949999999999E-2</v>
      </c>
      <c r="P4238" s="49">
        <v>-1.170475E-2</v>
      </c>
      <c r="Q4238" s="49">
        <v>5.6030000000000001E-4</v>
      </c>
      <c r="R4238" s="49">
        <v>1.2825349999999999E-2</v>
      </c>
      <c r="S4238" s="49">
        <v>3.0181550000000001E-2</v>
      </c>
      <c r="T4238" s="49" t="s">
        <v>91</v>
      </c>
    </row>
    <row r="4239" spans="1:20" x14ac:dyDescent="0.25">
      <c r="A4239" s="49" t="str">
        <f t="shared" si="66"/>
        <v>41850Greater Bay Area5_21SmartAC Only</v>
      </c>
      <c r="B4239" s="7">
        <v>41850</v>
      </c>
      <c r="C4239">
        <v>21</v>
      </c>
      <c r="D4239" t="s">
        <v>10</v>
      </c>
      <c r="E4239">
        <v>1.9215412000000001</v>
      </c>
      <c r="F4239">
        <v>1.9864033999999999</v>
      </c>
      <c r="G4239">
        <v>5</v>
      </c>
      <c r="H4239">
        <v>3759.1309999999999</v>
      </c>
      <c r="I4239">
        <v>37771.563000000002</v>
      </c>
      <c r="J4239">
        <v>76.465630000000004</v>
      </c>
      <c r="M4239">
        <v>4.1063200000000001E-2</v>
      </c>
      <c r="N4239" s="49">
        <v>-6.4862199999999995E-2</v>
      </c>
      <c r="O4239" s="49">
        <v>-0.1174231</v>
      </c>
      <c r="P4239" s="49">
        <v>-8.66257E-2</v>
      </c>
      <c r="Q4239" s="49">
        <v>-6.4862199999999995E-2</v>
      </c>
      <c r="R4239" s="49">
        <v>-4.3098699999999997E-2</v>
      </c>
      <c r="S4239" s="49">
        <v>-1.2301299999999999E-2</v>
      </c>
      <c r="T4239" s="49" t="s">
        <v>91</v>
      </c>
    </row>
    <row r="4240" spans="1:20" x14ac:dyDescent="0.25">
      <c r="A4240" s="49" t="str">
        <f t="shared" si="66"/>
        <v>41850Greater Bay Area5_12SmartAC Only</v>
      </c>
      <c r="B4240" s="7">
        <v>41850</v>
      </c>
      <c r="C4240">
        <v>12</v>
      </c>
      <c r="D4240" t="s">
        <v>10</v>
      </c>
      <c r="E4240">
        <v>0.81993945000000001</v>
      </c>
      <c r="F4240">
        <v>0.83796570000000004</v>
      </c>
      <c r="G4240">
        <v>5</v>
      </c>
      <c r="H4240">
        <v>3759.1309999999999</v>
      </c>
      <c r="I4240">
        <v>37771.563000000002</v>
      </c>
      <c r="J4240">
        <v>77.087190000000007</v>
      </c>
      <c r="M4240">
        <v>3.2327300000000003E-2</v>
      </c>
      <c r="N4240" s="49">
        <v>-1.8026250000000001E-2</v>
      </c>
      <c r="O4240" s="49">
        <v>-5.9405189999999997E-2</v>
      </c>
      <c r="P4240" s="49">
        <v>-3.5159719999999998E-2</v>
      </c>
      <c r="Q4240" s="49">
        <v>-1.8026250000000001E-2</v>
      </c>
      <c r="R4240" s="49">
        <v>-8.9278000000000003E-4</v>
      </c>
      <c r="S4240" s="49">
        <v>2.3352689999999999E-2</v>
      </c>
      <c r="T4240" s="49" t="s">
        <v>91</v>
      </c>
    </row>
    <row r="4241" spans="1:20" x14ac:dyDescent="0.25">
      <c r="A4241" s="49" t="str">
        <f t="shared" si="66"/>
        <v>41850Greater Bay Area5_6SmartAC Only</v>
      </c>
      <c r="B4241" s="7">
        <v>41850</v>
      </c>
      <c r="C4241">
        <v>6</v>
      </c>
      <c r="D4241" t="s">
        <v>10</v>
      </c>
      <c r="E4241">
        <v>0.56390923999999998</v>
      </c>
      <c r="F4241">
        <v>0.59057103</v>
      </c>
      <c r="G4241">
        <v>5</v>
      </c>
      <c r="H4241">
        <v>3759.1309999999999</v>
      </c>
      <c r="I4241">
        <v>37771.563000000002</v>
      </c>
      <c r="J4241">
        <v>63.375399999999999</v>
      </c>
      <c r="M4241">
        <v>1.4685E-2</v>
      </c>
      <c r="N4241" s="49">
        <v>-2.6661790000000001E-2</v>
      </c>
      <c r="O4241" s="49">
        <v>-4.545859E-2</v>
      </c>
      <c r="P4241" s="49">
        <v>-3.4444839999999997E-2</v>
      </c>
      <c r="Q4241" s="49">
        <v>-2.6661790000000001E-2</v>
      </c>
      <c r="R4241" s="49">
        <v>-1.8878740000000001E-2</v>
      </c>
      <c r="S4241" s="49">
        <v>-7.8649900000000005E-3</v>
      </c>
      <c r="T4241" s="49" t="s">
        <v>91</v>
      </c>
    </row>
    <row r="4242" spans="1:20" x14ac:dyDescent="0.25">
      <c r="A4242" s="49" t="str">
        <f t="shared" si="66"/>
        <v>41850Greater Bay Area5_7SmartAC Only</v>
      </c>
      <c r="B4242" s="7">
        <v>41850</v>
      </c>
      <c r="C4242">
        <v>7</v>
      </c>
      <c r="D4242" t="s">
        <v>10</v>
      </c>
      <c r="E4242">
        <v>0.61884026000000003</v>
      </c>
      <c r="F4242">
        <v>0.63817035</v>
      </c>
      <c r="G4242">
        <v>5</v>
      </c>
      <c r="H4242">
        <v>3759.1309999999999</v>
      </c>
      <c r="I4242">
        <v>37771.563000000002</v>
      </c>
      <c r="J4242">
        <v>63.175719999999998</v>
      </c>
      <c r="M4242">
        <v>1.4081E-2</v>
      </c>
      <c r="N4242" s="49">
        <v>-1.9330090000000001E-2</v>
      </c>
      <c r="O4242" s="49">
        <v>-3.7353770000000001E-2</v>
      </c>
      <c r="P4242" s="49">
        <v>-2.6793020000000001E-2</v>
      </c>
      <c r="Q4242" s="49">
        <v>-1.9330090000000001E-2</v>
      </c>
      <c r="R4242" s="49">
        <v>-1.186716E-2</v>
      </c>
      <c r="S4242" s="49">
        <v>-1.30641E-3</v>
      </c>
      <c r="T4242" s="49" t="s">
        <v>91</v>
      </c>
    </row>
    <row r="4243" spans="1:20" x14ac:dyDescent="0.25">
      <c r="A4243" s="49" t="str">
        <f t="shared" si="66"/>
        <v>41850Greater Bay Area5_3SmartAC Only</v>
      </c>
      <c r="B4243" s="7">
        <v>41850</v>
      </c>
      <c r="C4243">
        <v>3</v>
      </c>
      <c r="D4243" t="s">
        <v>10</v>
      </c>
      <c r="E4243">
        <v>0.63310233000000005</v>
      </c>
      <c r="F4243">
        <v>0.63206678000000005</v>
      </c>
      <c r="G4243">
        <v>5</v>
      </c>
      <c r="H4243">
        <v>3759.1309999999999</v>
      </c>
      <c r="I4243">
        <v>37771.563000000002</v>
      </c>
      <c r="J4243">
        <v>65.933229999999995</v>
      </c>
      <c r="M4243">
        <v>1.7094499999999999E-2</v>
      </c>
      <c r="N4243" s="49">
        <v>1.0355500000000001E-3</v>
      </c>
      <c r="O4243" s="49">
        <v>-2.0845410000000002E-2</v>
      </c>
      <c r="P4243" s="49">
        <v>-8.0245400000000001E-3</v>
      </c>
      <c r="Q4243" s="49">
        <v>1.0355500000000001E-3</v>
      </c>
      <c r="R4243" s="49">
        <v>1.009563E-2</v>
      </c>
      <c r="S4243" s="49">
        <v>2.2916510000000001E-2</v>
      </c>
      <c r="T4243" s="49" t="s">
        <v>91</v>
      </c>
    </row>
    <row r="4244" spans="1:20" x14ac:dyDescent="0.25">
      <c r="A4244" s="49" t="str">
        <f t="shared" si="66"/>
        <v>41850Greater Bay Area5_8SmartAC Only</v>
      </c>
      <c r="B4244" s="7">
        <v>41850</v>
      </c>
      <c r="C4244">
        <v>8</v>
      </c>
      <c r="D4244" t="s">
        <v>10</v>
      </c>
      <c r="E4244">
        <v>0.68911573000000004</v>
      </c>
      <c r="F4244">
        <v>0.68317176999999996</v>
      </c>
      <c r="G4244">
        <v>5</v>
      </c>
      <c r="H4244">
        <v>3759.1309999999999</v>
      </c>
      <c r="I4244">
        <v>37771.563000000002</v>
      </c>
      <c r="J4244">
        <v>64.275019999999998</v>
      </c>
      <c r="M4244">
        <v>1.5887200000000001E-2</v>
      </c>
      <c r="N4244" s="49">
        <v>5.9439599999999999E-3</v>
      </c>
      <c r="O4244" s="49">
        <v>-1.4391660000000001E-2</v>
      </c>
      <c r="P4244" s="49">
        <v>-2.4762600000000001E-3</v>
      </c>
      <c r="Q4244" s="49">
        <v>5.9439599999999999E-3</v>
      </c>
      <c r="R4244" s="49">
        <v>1.4364180000000001E-2</v>
      </c>
      <c r="S4244" s="49">
        <v>2.627958E-2</v>
      </c>
      <c r="T4244" s="49" t="s">
        <v>91</v>
      </c>
    </row>
    <row r="4245" spans="1:20" x14ac:dyDescent="0.25">
      <c r="A4245" s="49" t="str">
        <f t="shared" si="66"/>
        <v>41850Greater Bay Area5_17SmartAC Only</v>
      </c>
      <c r="B4245" s="7">
        <v>41850</v>
      </c>
      <c r="C4245">
        <v>17</v>
      </c>
      <c r="D4245" t="s">
        <v>10</v>
      </c>
      <c r="E4245">
        <v>2.0962613999999999</v>
      </c>
      <c r="F4245">
        <v>2.2078948</v>
      </c>
      <c r="G4245">
        <v>5</v>
      </c>
      <c r="H4245">
        <v>3759.1309999999999</v>
      </c>
      <c r="I4245">
        <v>37771.563000000002</v>
      </c>
      <c r="J4245">
        <v>89.891800000000003</v>
      </c>
      <c r="M4245">
        <v>5.0725300000000001E-2</v>
      </c>
      <c r="N4245" s="49">
        <v>-0.11163339999999999</v>
      </c>
      <c r="O4245" s="49">
        <v>-0.17656178</v>
      </c>
      <c r="P4245" s="49">
        <v>-0.13851780999999999</v>
      </c>
      <c r="Q4245" s="49">
        <v>-0.11163339999999999</v>
      </c>
      <c r="R4245" s="49">
        <v>-8.4748989999999996E-2</v>
      </c>
      <c r="S4245" s="49">
        <v>-4.670502E-2</v>
      </c>
      <c r="T4245" s="49" t="s">
        <v>91</v>
      </c>
    </row>
    <row r="4246" spans="1:20" x14ac:dyDescent="0.25">
      <c r="A4246" s="49" t="str">
        <f t="shared" si="66"/>
        <v>41850Greater Bay Area5_4SmartAC Only</v>
      </c>
      <c r="B4246" s="7">
        <v>41850</v>
      </c>
      <c r="C4246">
        <v>4</v>
      </c>
      <c r="D4246" t="s">
        <v>10</v>
      </c>
      <c r="E4246">
        <v>0.57305813000000005</v>
      </c>
      <c r="F4246">
        <v>0.57864578</v>
      </c>
      <c r="G4246">
        <v>5</v>
      </c>
      <c r="H4246">
        <v>3759.1309999999999</v>
      </c>
      <c r="I4246">
        <v>37771.563000000002</v>
      </c>
      <c r="J4246">
        <v>65.201610000000002</v>
      </c>
      <c r="M4246">
        <v>1.4430800000000001E-2</v>
      </c>
      <c r="N4246" s="49">
        <v>-5.5876500000000004E-3</v>
      </c>
      <c r="O4246" s="49">
        <v>-2.4059069999999998E-2</v>
      </c>
      <c r="P4246" s="49">
        <v>-1.323597E-2</v>
      </c>
      <c r="Q4246" s="49">
        <v>-5.5876500000000004E-3</v>
      </c>
      <c r="R4246" s="49">
        <v>2.0606700000000001E-3</v>
      </c>
      <c r="S4246" s="49">
        <v>1.2883769999999999E-2</v>
      </c>
      <c r="T4246" s="49" t="s">
        <v>91</v>
      </c>
    </row>
    <row r="4247" spans="1:20" x14ac:dyDescent="0.25">
      <c r="A4247" s="49" t="str">
        <f t="shared" si="66"/>
        <v>41850Greater Bay Area5_16SmartAC Only</v>
      </c>
      <c r="B4247" s="7">
        <v>41850</v>
      </c>
      <c r="C4247">
        <v>16</v>
      </c>
      <c r="D4247" t="s">
        <v>10</v>
      </c>
      <c r="E4247">
        <v>1.8086589</v>
      </c>
      <c r="F4247">
        <v>1.9179622000000001</v>
      </c>
      <c r="G4247">
        <v>5</v>
      </c>
      <c r="H4247">
        <v>3759.1309999999999</v>
      </c>
      <c r="I4247">
        <v>37771.563000000002</v>
      </c>
      <c r="J4247">
        <v>90.215069999999997</v>
      </c>
      <c r="M4247">
        <v>4.9383999999999997E-2</v>
      </c>
      <c r="N4247" s="49">
        <v>-0.10930330000000001</v>
      </c>
      <c r="O4247" s="49">
        <v>-0.17251482000000001</v>
      </c>
      <c r="P4247" s="49">
        <v>-0.13547682</v>
      </c>
      <c r="Q4247" s="49">
        <v>-0.10930330000000001</v>
      </c>
      <c r="R4247" s="49">
        <v>-8.312978E-2</v>
      </c>
      <c r="S4247" s="49">
        <v>-4.6091779999999999E-2</v>
      </c>
      <c r="T4247" s="49" t="s">
        <v>91</v>
      </c>
    </row>
    <row r="4248" spans="1:20" x14ac:dyDescent="0.25">
      <c r="A4248" s="49" t="str">
        <f t="shared" si="66"/>
        <v>41850Greater Bay Area5_23SmartAC Only</v>
      </c>
      <c r="B4248" s="7">
        <v>41850</v>
      </c>
      <c r="C4248">
        <v>23</v>
      </c>
      <c r="D4248" t="s">
        <v>10</v>
      </c>
      <c r="E4248">
        <v>1.4173534000000001</v>
      </c>
      <c r="F4248">
        <v>1.4349928999999999</v>
      </c>
      <c r="G4248">
        <v>5</v>
      </c>
      <c r="H4248">
        <v>3759.1309999999999</v>
      </c>
      <c r="I4248">
        <v>37771.563000000002</v>
      </c>
      <c r="J4248">
        <v>71.102260000000001</v>
      </c>
      <c r="M4248">
        <v>3.3199399999999997E-2</v>
      </c>
      <c r="N4248" s="49">
        <v>-1.7639499999999999E-2</v>
      </c>
      <c r="O4248" s="49">
        <v>-6.0134729999999997E-2</v>
      </c>
      <c r="P4248" s="49">
        <v>-3.5235179999999998E-2</v>
      </c>
      <c r="Q4248" s="49">
        <v>-1.7639499999999999E-2</v>
      </c>
      <c r="R4248" s="49">
        <v>-4.3819999999999997E-5</v>
      </c>
      <c r="S4248" s="49">
        <v>2.4855729999999999E-2</v>
      </c>
      <c r="T4248" s="49" t="s">
        <v>91</v>
      </c>
    </row>
    <row r="4249" spans="1:20" x14ac:dyDescent="0.25">
      <c r="A4249" s="49" t="str">
        <f t="shared" si="66"/>
        <v>41850Greater Bay Area5_22SmartAC Only</v>
      </c>
      <c r="B4249" s="7">
        <v>41850</v>
      </c>
      <c r="C4249">
        <v>22</v>
      </c>
      <c r="D4249" t="s">
        <v>10</v>
      </c>
      <c r="E4249">
        <v>1.7073436</v>
      </c>
      <c r="F4249">
        <v>1.7853220999999999</v>
      </c>
      <c r="G4249">
        <v>5</v>
      </c>
      <c r="H4249">
        <v>3759.1309999999999</v>
      </c>
      <c r="I4249">
        <v>37771.563000000002</v>
      </c>
      <c r="J4249">
        <v>73.271690000000007</v>
      </c>
      <c r="M4249">
        <v>3.7356300000000002E-2</v>
      </c>
      <c r="N4249" s="49">
        <v>-7.7978500000000006E-2</v>
      </c>
      <c r="O4249" s="49">
        <v>-0.12579456</v>
      </c>
      <c r="P4249" s="49">
        <v>-9.7777340000000004E-2</v>
      </c>
      <c r="Q4249" s="49">
        <v>-7.7978500000000006E-2</v>
      </c>
      <c r="R4249" s="49">
        <v>-5.8179660000000001E-2</v>
      </c>
      <c r="S4249" s="49">
        <v>-3.0162439999999999E-2</v>
      </c>
      <c r="T4249" s="49" t="s">
        <v>91</v>
      </c>
    </row>
    <row r="4250" spans="1:20" x14ac:dyDescent="0.25">
      <c r="A4250" s="49" t="str">
        <f t="shared" si="66"/>
        <v>41850Greater Bay Area6+7_4SmartAC Only</v>
      </c>
      <c r="B4250" s="7">
        <v>41850</v>
      </c>
      <c r="C4250">
        <v>4</v>
      </c>
      <c r="D4250" t="s">
        <v>10</v>
      </c>
      <c r="E4250">
        <v>0.57305813000000005</v>
      </c>
      <c r="F4250">
        <v>0.57967760000000002</v>
      </c>
      <c r="G4250" t="s">
        <v>69</v>
      </c>
      <c r="H4250">
        <v>7431.66</v>
      </c>
      <c r="I4250">
        <v>37771.563000000002</v>
      </c>
      <c r="J4250">
        <v>65.201610000000002</v>
      </c>
      <c r="M4250">
        <v>1.2763500000000001E-2</v>
      </c>
      <c r="N4250" s="49">
        <v>-6.6194699999999997E-3</v>
      </c>
      <c r="O4250" s="49">
        <v>-2.2956750000000001E-2</v>
      </c>
      <c r="P4250" s="49">
        <v>-1.3384119999999999E-2</v>
      </c>
      <c r="Q4250" s="49">
        <v>-6.6194699999999997E-3</v>
      </c>
      <c r="R4250" s="49">
        <v>1.4519000000000001E-4</v>
      </c>
      <c r="S4250" s="49">
        <v>9.7178100000000003E-3</v>
      </c>
      <c r="T4250" s="49" t="s">
        <v>91</v>
      </c>
    </row>
    <row r="4251" spans="1:20" x14ac:dyDescent="0.25">
      <c r="A4251" s="49" t="str">
        <f t="shared" si="66"/>
        <v>41850Greater Bay Area6+7_16SmartAC Only</v>
      </c>
      <c r="B4251" s="7">
        <v>41850</v>
      </c>
      <c r="C4251">
        <v>16</v>
      </c>
      <c r="D4251" t="s">
        <v>10</v>
      </c>
      <c r="E4251">
        <v>1.8086589</v>
      </c>
      <c r="F4251">
        <v>1.4483305</v>
      </c>
      <c r="G4251" t="s">
        <v>69</v>
      </c>
      <c r="H4251">
        <v>7431.66</v>
      </c>
      <c r="I4251">
        <v>37771.563000000002</v>
      </c>
      <c r="J4251">
        <v>90.215069999999997</v>
      </c>
      <c r="M4251">
        <v>4.0680599999999997E-2</v>
      </c>
      <c r="N4251" s="49">
        <v>0.36032839999999999</v>
      </c>
      <c r="O4251" s="49">
        <v>0.30825722999999999</v>
      </c>
      <c r="P4251" s="49">
        <v>0.33876768000000002</v>
      </c>
      <c r="Q4251" s="49">
        <v>0.36032839999999999</v>
      </c>
      <c r="R4251" s="49">
        <v>0.38188912000000003</v>
      </c>
      <c r="S4251" s="49">
        <v>0.41239956999999999</v>
      </c>
      <c r="T4251" s="49" t="s">
        <v>91</v>
      </c>
    </row>
    <row r="4252" spans="1:20" x14ac:dyDescent="0.25">
      <c r="A4252" s="49" t="str">
        <f t="shared" si="66"/>
        <v>41850Greater Bay Area6+7_10SmartAC Only</v>
      </c>
      <c r="B4252" s="7">
        <v>41850</v>
      </c>
      <c r="C4252">
        <v>10</v>
      </c>
      <c r="D4252" t="s">
        <v>10</v>
      </c>
      <c r="E4252">
        <v>0.68350306999999999</v>
      </c>
      <c r="F4252">
        <v>0.67338867000000002</v>
      </c>
      <c r="G4252" t="s">
        <v>69</v>
      </c>
      <c r="H4252">
        <v>7431.66</v>
      </c>
      <c r="I4252">
        <v>37771.563000000002</v>
      </c>
      <c r="J4252">
        <v>70.624809999999997</v>
      </c>
      <c r="M4252">
        <v>1.9123500000000002E-2</v>
      </c>
      <c r="N4252" s="49">
        <v>1.0114400000000001E-2</v>
      </c>
      <c r="O4252" s="49">
        <v>-1.436368E-2</v>
      </c>
      <c r="P4252" s="49">
        <v>-2.1060000000000002E-5</v>
      </c>
      <c r="Q4252" s="49">
        <v>1.0114400000000001E-2</v>
      </c>
      <c r="R4252" s="49">
        <v>2.024985E-2</v>
      </c>
      <c r="S4252" s="49">
        <v>3.4592480000000002E-2</v>
      </c>
      <c r="T4252" s="49" t="s">
        <v>91</v>
      </c>
    </row>
    <row r="4253" spans="1:20" x14ac:dyDescent="0.25">
      <c r="A4253" s="49" t="str">
        <f t="shared" si="66"/>
        <v>41850Greater Bay Area6+7_21SmartAC Only</v>
      </c>
      <c r="B4253" s="7">
        <v>41850</v>
      </c>
      <c r="C4253">
        <v>21</v>
      </c>
      <c r="D4253" t="s">
        <v>10</v>
      </c>
      <c r="E4253">
        <v>1.9215412000000001</v>
      </c>
      <c r="F4253">
        <v>2.1092514000000002</v>
      </c>
      <c r="G4253" t="s">
        <v>69</v>
      </c>
      <c r="H4253">
        <v>7431.66</v>
      </c>
      <c r="I4253">
        <v>37771.563000000002</v>
      </c>
      <c r="J4253">
        <v>76.465630000000004</v>
      </c>
      <c r="M4253">
        <v>3.6325400000000001E-2</v>
      </c>
      <c r="N4253" s="49">
        <v>-0.18771019999999999</v>
      </c>
      <c r="O4253" s="49">
        <v>-0.23420671000000001</v>
      </c>
      <c r="P4253" s="49">
        <v>-0.20696265999999999</v>
      </c>
      <c r="Q4253" s="49">
        <v>-0.18771019999999999</v>
      </c>
      <c r="R4253" s="49">
        <v>-0.16845773999999999</v>
      </c>
      <c r="S4253" s="49">
        <v>-0.14121369</v>
      </c>
      <c r="T4253" s="49" t="s">
        <v>91</v>
      </c>
    </row>
    <row r="4254" spans="1:20" x14ac:dyDescent="0.25">
      <c r="A4254" s="49" t="str">
        <f t="shared" si="66"/>
        <v>41850Greater Bay Area6+7_6SmartAC Only</v>
      </c>
      <c r="B4254" s="7">
        <v>41850</v>
      </c>
      <c r="C4254">
        <v>6</v>
      </c>
      <c r="D4254" t="s">
        <v>10</v>
      </c>
      <c r="E4254">
        <v>0.56390923999999998</v>
      </c>
      <c r="F4254">
        <v>0.56641087999999995</v>
      </c>
      <c r="G4254" t="s">
        <v>69</v>
      </c>
      <c r="H4254">
        <v>7431.66</v>
      </c>
      <c r="I4254">
        <v>37771.563000000002</v>
      </c>
      <c r="J4254">
        <v>63.375399999999999</v>
      </c>
      <c r="M4254">
        <v>1.11486E-2</v>
      </c>
      <c r="N4254" s="49">
        <v>-2.5016399999999999E-3</v>
      </c>
      <c r="O4254" s="49">
        <v>-1.6771850000000001E-2</v>
      </c>
      <c r="P4254" s="49">
        <v>-8.4104000000000002E-3</v>
      </c>
      <c r="Q4254" s="49">
        <v>-2.5016399999999999E-3</v>
      </c>
      <c r="R4254" s="49">
        <v>3.40712E-3</v>
      </c>
      <c r="S4254" s="49">
        <v>1.1768570000000001E-2</v>
      </c>
      <c r="T4254" s="49" t="s">
        <v>91</v>
      </c>
    </row>
    <row r="4255" spans="1:20" x14ac:dyDescent="0.25">
      <c r="A4255" s="49" t="str">
        <f t="shared" si="66"/>
        <v>41850Greater Bay Area6+7_11SmartAC Only</v>
      </c>
      <c r="B4255" s="7">
        <v>41850</v>
      </c>
      <c r="C4255">
        <v>11</v>
      </c>
      <c r="D4255" t="s">
        <v>10</v>
      </c>
      <c r="E4255">
        <v>0.72632509000000001</v>
      </c>
      <c r="F4255">
        <v>0.70826502000000002</v>
      </c>
      <c r="G4255" t="s">
        <v>69</v>
      </c>
      <c r="H4255">
        <v>7431.66</v>
      </c>
      <c r="I4255">
        <v>37771.563000000002</v>
      </c>
      <c r="J4255">
        <v>73.072310000000002</v>
      </c>
      <c r="M4255">
        <v>2.4012800000000001E-2</v>
      </c>
      <c r="N4255" s="49">
        <v>1.8060070000000001E-2</v>
      </c>
      <c r="O4255" s="49">
        <v>-1.267631E-2</v>
      </c>
      <c r="P4255" s="49">
        <v>5.3332900000000001E-3</v>
      </c>
      <c r="Q4255" s="49">
        <v>1.8060070000000001E-2</v>
      </c>
      <c r="R4255" s="49">
        <v>3.0786850000000001E-2</v>
      </c>
      <c r="S4255" s="49">
        <v>4.8796449999999998E-2</v>
      </c>
      <c r="T4255" s="49" t="s">
        <v>91</v>
      </c>
    </row>
    <row r="4256" spans="1:20" x14ac:dyDescent="0.25">
      <c r="A4256" s="49" t="str">
        <f t="shared" si="66"/>
        <v>41850Greater Bay Area6+7_17SmartAC Only</v>
      </c>
      <c r="B4256" s="7">
        <v>41850</v>
      </c>
      <c r="C4256">
        <v>17</v>
      </c>
      <c r="D4256" t="s">
        <v>10</v>
      </c>
      <c r="E4256">
        <v>2.0962613999999999</v>
      </c>
      <c r="F4256">
        <v>1.6413586</v>
      </c>
      <c r="G4256" t="s">
        <v>69</v>
      </c>
      <c r="H4256">
        <v>7431.66</v>
      </c>
      <c r="I4256">
        <v>37771.563000000002</v>
      </c>
      <c r="J4256">
        <v>89.891800000000003</v>
      </c>
      <c r="M4256">
        <v>4.11066E-2</v>
      </c>
      <c r="N4256" s="49">
        <v>0.4549028</v>
      </c>
      <c r="O4256" s="49">
        <v>0.40228635000000001</v>
      </c>
      <c r="P4256" s="49">
        <v>0.43311630000000001</v>
      </c>
      <c r="Q4256" s="49">
        <v>0.4549028</v>
      </c>
      <c r="R4256" s="49">
        <v>0.47668929999999998</v>
      </c>
      <c r="S4256" s="49">
        <v>0.50751924999999998</v>
      </c>
      <c r="T4256" s="49" t="s">
        <v>91</v>
      </c>
    </row>
    <row r="4257" spans="1:20" x14ac:dyDescent="0.25">
      <c r="A4257" s="49" t="str">
        <f t="shared" si="66"/>
        <v>41850Greater Bay Area6+7_12SmartAC Only</v>
      </c>
      <c r="B4257" s="7">
        <v>41850</v>
      </c>
      <c r="C4257">
        <v>12</v>
      </c>
      <c r="D4257" t="s">
        <v>10</v>
      </c>
      <c r="E4257">
        <v>0.81993945000000001</v>
      </c>
      <c r="F4257">
        <v>0.80547358000000002</v>
      </c>
      <c r="G4257" t="s">
        <v>69</v>
      </c>
      <c r="H4257">
        <v>7431.66</v>
      </c>
      <c r="I4257">
        <v>37771.563000000002</v>
      </c>
      <c r="J4257">
        <v>77.087190000000007</v>
      </c>
      <c r="M4257">
        <v>2.8297699999999999E-2</v>
      </c>
      <c r="N4257" s="49">
        <v>1.446587E-2</v>
      </c>
      <c r="O4257" s="49">
        <v>-2.1755190000000001E-2</v>
      </c>
      <c r="P4257" s="49">
        <v>-5.3191000000000002E-4</v>
      </c>
      <c r="Q4257" s="49">
        <v>1.446587E-2</v>
      </c>
      <c r="R4257" s="49">
        <v>2.9463650000000001E-2</v>
      </c>
      <c r="S4257" s="49">
        <v>5.0686929999999998E-2</v>
      </c>
      <c r="T4257" s="49" t="s">
        <v>91</v>
      </c>
    </row>
    <row r="4258" spans="1:20" x14ac:dyDescent="0.25">
      <c r="A4258" s="49" t="str">
        <f t="shared" si="66"/>
        <v>41850Greater Bay Area6+7_22SmartAC Only</v>
      </c>
      <c r="B4258" s="7">
        <v>41850</v>
      </c>
      <c r="C4258">
        <v>22</v>
      </c>
      <c r="D4258" t="s">
        <v>10</v>
      </c>
      <c r="E4258">
        <v>1.7073436</v>
      </c>
      <c r="F4258">
        <v>1.8371423</v>
      </c>
      <c r="G4258" t="s">
        <v>69</v>
      </c>
      <c r="H4258">
        <v>7431.66</v>
      </c>
      <c r="I4258">
        <v>37771.563000000002</v>
      </c>
      <c r="J4258">
        <v>73.271690000000007</v>
      </c>
      <c r="M4258">
        <v>3.2734199999999998E-2</v>
      </c>
      <c r="N4258" s="49">
        <v>-0.12979869999999999</v>
      </c>
      <c r="O4258" s="49">
        <v>-0.17169847999999999</v>
      </c>
      <c r="P4258" s="49">
        <v>-0.14714783000000001</v>
      </c>
      <c r="Q4258" s="49">
        <v>-0.12979869999999999</v>
      </c>
      <c r="R4258" s="49">
        <v>-0.11244957</v>
      </c>
      <c r="S4258" s="49">
        <v>-8.7898920000000005E-2</v>
      </c>
      <c r="T4258" s="49" t="s">
        <v>91</v>
      </c>
    </row>
    <row r="4259" spans="1:20" x14ac:dyDescent="0.25">
      <c r="A4259" s="49" t="str">
        <f t="shared" si="66"/>
        <v>41850Greater Bay Area6+7_7SmartAC Only</v>
      </c>
      <c r="B4259" s="7">
        <v>41850</v>
      </c>
      <c r="C4259">
        <v>7</v>
      </c>
      <c r="D4259" t="s">
        <v>10</v>
      </c>
      <c r="E4259">
        <v>0.61884026000000003</v>
      </c>
      <c r="F4259">
        <v>0.62887546000000005</v>
      </c>
      <c r="G4259" t="s">
        <v>69</v>
      </c>
      <c r="H4259">
        <v>7431.66</v>
      </c>
      <c r="I4259">
        <v>37771.563000000002</v>
      </c>
      <c r="J4259">
        <v>63.175719999999998</v>
      </c>
      <c r="M4259">
        <v>1.2023600000000001E-2</v>
      </c>
      <c r="N4259" s="49">
        <v>-1.0035199999999999E-2</v>
      </c>
      <c r="O4259" s="49">
        <v>-2.5425409999999999E-2</v>
      </c>
      <c r="P4259" s="49">
        <v>-1.6407709999999999E-2</v>
      </c>
      <c r="Q4259" s="49">
        <v>-1.0035199999999999E-2</v>
      </c>
      <c r="R4259" s="49">
        <v>-3.6626900000000001E-3</v>
      </c>
      <c r="S4259" s="49">
        <v>5.3550100000000003E-3</v>
      </c>
      <c r="T4259" s="49" t="s">
        <v>91</v>
      </c>
    </row>
    <row r="4260" spans="1:20" x14ac:dyDescent="0.25">
      <c r="A4260" s="49" t="str">
        <f t="shared" si="66"/>
        <v>41850Greater Bay Area6+7_15SmartAC Only</v>
      </c>
      <c r="B4260" s="7">
        <v>41850</v>
      </c>
      <c r="C4260">
        <v>15</v>
      </c>
      <c r="D4260" t="s">
        <v>10</v>
      </c>
      <c r="E4260">
        <v>1.4840666</v>
      </c>
      <c r="F4260">
        <v>1.3883585000000001</v>
      </c>
      <c r="G4260" t="s">
        <v>69</v>
      </c>
      <c r="H4260">
        <v>7431.66</v>
      </c>
      <c r="I4260">
        <v>37771.563000000002</v>
      </c>
      <c r="J4260">
        <v>86.734049999999996</v>
      </c>
      <c r="M4260">
        <v>3.9341899999999999E-2</v>
      </c>
      <c r="N4260" s="49">
        <v>9.5708100000000004E-2</v>
      </c>
      <c r="O4260" s="49">
        <v>4.5350469999999997E-2</v>
      </c>
      <c r="P4260" s="49">
        <v>7.4856889999999995E-2</v>
      </c>
      <c r="Q4260" s="49">
        <v>9.5708100000000004E-2</v>
      </c>
      <c r="R4260" s="49">
        <v>0.11655931</v>
      </c>
      <c r="S4260" s="49">
        <v>0.14606573</v>
      </c>
      <c r="T4260" s="49" t="s">
        <v>91</v>
      </c>
    </row>
    <row r="4261" spans="1:20" x14ac:dyDescent="0.25">
      <c r="A4261" s="49" t="str">
        <f t="shared" si="66"/>
        <v>41850Greater Bay Area6+7_24SmartAC Only</v>
      </c>
      <c r="B4261" s="7">
        <v>41850</v>
      </c>
      <c r="C4261">
        <v>24</v>
      </c>
      <c r="D4261" t="s">
        <v>10</v>
      </c>
      <c r="E4261">
        <v>1.0843659000000001</v>
      </c>
      <c r="F4261">
        <v>1.1062802</v>
      </c>
      <c r="G4261" t="s">
        <v>69</v>
      </c>
      <c r="H4261">
        <v>7431.66</v>
      </c>
      <c r="I4261">
        <v>37771.563000000002</v>
      </c>
      <c r="J4261">
        <v>68.65643</v>
      </c>
      <c r="M4261">
        <v>2.4121299999999998E-2</v>
      </c>
      <c r="N4261" s="49">
        <v>-2.1914300000000001E-2</v>
      </c>
      <c r="O4261" s="49">
        <v>-5.2789559999999999E-2</v>
      </c>
      <c r="P4261" s="49">
        <v>-3.4698590000000001E-2</v>
      </c>
      <c r="Q4261" s="49">
        <v>-2.1914300000000001E-2</v>
      </c>
      <c r="R4261" s="49">
        <v>-9.1300099999999992E-3</v>
      </c>
      <c r="S4261" s="49">
        <v>8.9609600000000005E-3</v>
      </c>
      <c r="T4261" s="49" t="s">
        <v>91</v>
      </c>
    </row>
    <row r="4262" spans="1:20" x14ac:dyDescent="0.25">
      <c r="A4262" s="49" t="str">
        <f t="shared" si="66"/>
        <v>41850Greater Bay Area6+7_2SmartAC Only</v>
      </c>
      <c r="B4262" s="7">
        <v>41850</v>
      </c>
      <c r="C4262">
        <v>2</v>
      </c>
      <c r="D4262" t="s">
        <v>10</v>
      </c>
      <c r="E4262">
        <v>0.71883803000000002</v>
      </c>
      <c r="F4262">
        <v>0.70994625</v>
      </c>
      <c r="G4262" t="s">
        <v>69</v>
      </c>
      <c r="H4262">
        <v>7431.66</v>
      </c>
      <c r="I4262">
        <v>37771.563000000002</v>
      </c>
      <c r="J4262">
        <v>68.004530000000003</v>
      </c>
      <c r="M4262">
        <v>1.7336899999999999E-2</v>
      </c>
      <c r="N4262" s="49">
        <v>8.8917800000000002E-3</v>
      </c>
      <c r="O4262" s="49">
        <v>-1.3299450000000001E-2</v>
      </c>
      <c r="P4262" s="49">
        <v>-2.9678000000000001E-4</v>
      </c>
      <c r="Q4262" s="49">
        <v>8.8917800000000002E-3</v>
      </c>
      <c r="R4262" s="49">
        <v>1.808034E-2</v>
      </c>
      <c r="S4262" s="49">
        <v>3.1083010000000001E-2</v>
      </c>
      <c r="T4262" s="49" t="s">
        <v>91</v>
      </c>
    </row>
    <row r="4263" spans="1:20" x14ac:dyDescent="0.25">
      <c r="A4263" s="49" t="str">
        <f t="shared" si="66"/>
        <v>41850Greater Bay Area6+7_18SmartAC Only</v>
      </c>
      <c r="B4263" s="7">
        <v>41850</v>
      </c>
      <c r="C4263">
        <v>18</v>
      </c>
      <c r="D4263" t="s">
        <v>10</v>
      </c>
      <c r="E4263">
        <v>2.2996322999999999</v>
      </c>
      <c r="F4263">
        <v>1.8242509</v>
      </c>
      <c r="G4263" t="s">
        <v>69</v>
      </c>
      <c r="H4263">
        <v>7431.66</v>
      </c>
      <c r="I4263">
        <v>37771.563000000002</v>
      </c>
      <c r="J4263">
        <v>88.130300000000005</v>
      </c>
      <c r="M4263">
        <v>4.1001299999999997E-2</v>
      </c>
      <c r="N4263" s="49">
        <v>0.47538140000000001</v>
      </c>
      <c r="O4263" s="49">
        <v>0.42289974000000002</v>
      </c>
      <c r="P4263" s="49">
        <v>0.45365071000000001</v>
      </c>
      <c r="Q4263" s="49">
        <v>0.47538140000000001</v>
      </c>
      <c r="R4263" s="49">
        <v>0.49711209000000001</v>
      </c>
      <c r="S4263" s="49">
        <v>0.52786306000000005</v>
      </c>
      <c r="T4263" s="49" t="s">
        <v>91</v>
      </c>
    </row>
    <row r="4264" spans="1:20" x14ac:dyDescent="0.25">
      <c r="A4264" s="49" t="str">
        <f t="shared" si="66"/>
        <v>41850Greater Bay Area6+7_19SmartAC Only</v>
      </c>
      <c r="B4264" s="7">
        <v>41850</v>
      </c>
      <c r="C4264">
        <v>19</v>
      </c>
      <c r="D4264" t="s">
        <v>10</v>
      </c>
      <c r="E4264">
        <v>2.3443323</v>
      </c>
      <c r="F4264">
        <v>2.5244141999999998</v>
      </c>
      <c r="G4264" t="s">
        <v>69</v>
      </c>
      <c r="H4264">
        <v>7431.66</v>
      </c>
      <c r="I4264">
        <v>37771.563000000002</v>
      </c>
      <c r="J4264">
        <v>86.283590000000004</v>
      </c>
      <c r="M4264">
        <v>4.2702799999999999E-2</v>
      </c>
      <c r="N4264" s="49">
        <v>-0.18008189999999999</v>
      </c>
      <c r="O4264" s="49">
        <v>-0.23474148</v>
      </c>
      <c r="P4264" s="49">
        <v>-0.20271438</v>
      </c>
      <c r="Q4264" s="49">
        <v>-0.18008189999999999</v>
      </c>
      <c r="R4264" s="49">
        <v>-0.15744942000000001</v>
      </c>
      <c r="S4264" s="49">
        <v>-0.12542232</v>
      </c>
      <c r="T4264" s="49" t="s">
        <v>91</v>
      </c>
    </row>
    <row r="4265" spans="1:20" x14ac:dyDescent="0.25">
      <c r="A4265" s="49" t="str">
        <f t="shared" si="66"/>
        <v>41850Greater Bay Area6+7_8SmartAC Only</v>
      </c>
      <c r="B4265" s="7">
        <v>41850</v>
      </c>
      <c r="C4265">
        <v>8</v>
      </c>
      <c r="D4265" t="s">
        <v>10</v>
      </c>
      <c r="E4265">
        <v>0.68911573000000004</v>
      </c>
      <c r="F4265">
        <v>0.67702801000000001</v>
      </c>
      <c r="G4265" t="s">
        <v>69</v>
      </c>
      <c r="H4265">
        <v>7431.66</v>
      </c>
      <c r="I4265">
        <v>37771.563000000002</v>
      </c>
      <c r="J4265">
        <v>64.275019999999998</v>
      </c>
      <c r="M4265">
        <v>1.37021E-2</v>
      </c>
      <c r="N4265" s="49">
        <v>1.208772E-2</v>
      </c>
      <c r="O4265" s="49">
        <v>-5.4509700000000003E-3</v>
      </c>
      <c r="P4265" s="49">
        <v>4.8256100000000001E-3</v>
      </c>
      <c r="Q4265" s="49">
        <v>1.208772E-2</v>
      </c>
      <c r="R4265" s="49">
        <v>1.9349829999999998E-2</v>
      </c>
      <c r="S4265" s="49">
        <v>2.9626409999999999E-2</v>
      </c>
      <c r="T4265" s="49" t="s">
        <v>91</v>
      </c>
    </row>
    <row r="4266" spans="1:20" x14ac:dyDescent="0.25">
      <c r="A4266" s="49" t="str">
        <f t="shared" si="66"/>
        <v>41850Greater Bay Area6+7_1SmartAC Only</v>
      </c>
      <c r="B4266" s="7">
        <v>41850</v>
      </c>
      <c r="C4266">
        <v>1</v>
      </c>
      <c r="D4266" t="s">
        <v>10</v>
      </c>
      <c r="E4266">
        <v>0.86264792000000001</v>
      </c>
      <c r="F4266">
        <v>0.85130371000000005</v>
      </c>
      <c r="G4266" t="s">
        <v>69</v>
      </c>
      <c r="H4266">
        <v>7431.66</v>
      </c>
      <c r="I4266">
        <v>37771.563000000002</v>
      </c>
      <c r="J4266">
        <v>69.869749999999996</v>
      </c>
      <c r="M4266">
        <v>2.0400000000000001E-2</v>
      </c>
      <c r="N4266" s="49">
        <v>1.134421E-2</v>
      </c>
      <c r="O4266" s="49">
        <v>-1.4767789999999999E-2</v>
      </c>
      <c r="P4266" s="49">
        <v>5.3220999999999997E-4</v>
      </c>
      <c r="Q4266" s="49">
        <v>1.134421E-2</v>
      </c>
      <c r="R4266" s="49">
        <v>2.2156209999999999E-2</v>
      </c>
      <c r="S4266" s="49">
        <v>3.7456209999999997E-2</v>
      </c>
      <c r="T4266" s="49" t="s">
        <v>91</v>
      </c>
    </row>
    <row r="4267" spans="1:20" x14ac:dyDescent="0.25">
      <c r="A4267" s="49" t="str">
        <f t="shared" si="66"/>
        <v>41850Greater Bay Area6+7_5SmartAC Only</v>
      </c>
      <c r="B4267" s="7">
        <v>41850</v>
      </c>
      <c r="C4267">
        <v>5</v>
      </c>
      <c r="D4267" t="s">
        <v>10</v>
      </c>
      <c r="E4267">
        <v>0.54943169999999997</v>
      </c>
      <c r="F4267">
        <v>0.55586033999999995</v>
      </c>
      <c r="G4267" t="s">
        <v>69</v>
      </c>
      <c r="H4267">
        <v>7431.66</v>
      </c>
      <c r="I4267">
        <v>37771.563000000002</v>
      </c>
      <c r="J4267">
        <v>64.166820000000001</v>
      </c>
      <c r="M4267">
        <v>1.16644E-2</v>
      </c>
      <c r="N4267" s="49">
        <v>-6.4286400000000002E-3</v>
      </c>
      <c r="O4267" s="49">
        <v>-2.1359070000000001E-2</v>
      </c>
      <c r="P4267" s="49">
        <v>-1.261077E-2</v>
      </c>
      <c r="Q4267" s="49">
        <v>-6.4286400000000002E-3</v>
      </c>
      <c r="R4267" s="49">
        <v>-2.4651000000000002E-4</v>
      </c>
      <c r="S4267" s="49">
        <v>8.5017900000000004E-3</v>
      </c>
      <c r="T4267" s="49" t="s">
        <v>91</v>
      </c>
    </row>
    <row r="4268" spans="1:20" x14ac:dyDescent="0.25">
      <c r="A4268" s="49" t="str">
        <f t="shared" si="66"/>
        <v>41850Greater Bay Area6+7_13SmartAC Only</v>
      </c>
      <c r="B4268" s="7">
        <v>41850</v>
      </c>
      <c r="C4268">
        <v>13</v>
      </c>
      <c r="D4268" t="s">
        <v>10</v>
      </c>
      <c r="E4268">
        <v>1.002189</v>
      </c>
      <c r="F4268">
        <v>0.97767970999999998</v>
      </c>
      <c r="G4268" t="s">
        <v>69</v>
      </c>
      <c r="H4268">
        <v>7431.66</v>
      </c>
      <c r="I4268">
        <v>37771.563000000002</v>
      </c>
      <c r="J4268">
        <v>81.328239999999994</v>
      </c>
      <c r="M4268">
        <v>3.2764099999999997E-2</v>
      </c>
      <c r="N4268" s="49">
        <v>2.450929E-2</v>
      </c>
      <c r="O4268" s="49">
        <v>-1.7428760000000001E-2</v>
      </c>
      <c r="P4268" s="49">
        <v>7.14432E-3</v>
      </c>
      <c r="Q4268" s="49">
        <v>2.450929E-2</v>
      </c>
      <c r="R4268" s="49">
        <v>4.1874260000000003E-2</v>
      </c>
      <c r="S4268" s="49">
        <v>6.6447339999999994E-2</v>
      </c>
      <c r="T4268" s="49" t="s">
        <v>91</v>
      </c>
    </row>
    <row r="4269" spans="1:20" x14ac:dyDescent="0.25">
      <c r="A4269" s="49" t="str">
        <f t="shared" si="66"/>
        <v>41850Greater Bay Area6+7_23SmartAC Only</v>
      </c>
      <c r="B4269" s="7">
        <v>41850</v>
      </c>
      <c r="C4269">
        <v>23</v>
      </c>
      <c r="D4269" t="s">
        <v>10</v>
      </c>
      <c r="E4269">
        <v>1.4173534000000001</v>
      </c>
      <c r="F4269">
        <v>1.4390309999999999</v>
      </c>
      <c r="G4269" t="s">
        <v>69</v>
      </c>
      <c r="H4269">
        <v>7431.66</v>
      </c>
      <c r="I4269">
        <v>37771.563000000002</v>
      </c>
      <c r="J4269">
        <v>71.102260000000001</v>
      </c>
      <c r="M4269">
        <v>2.8931700000000001E-2</v>
      </c>
      <c r="N4269" s="49">
        <v>-2.1677600000000002E-2</v>
      </c>
      <c r="O4269" s="49">
        <v>-5.8710180000000001E-2</v>
      </c>
      <c r="P4269" s="49">
        <v>-3.70114E-2</v>
      </c>
      <c r="Q4269" s="49">
        <v>-2.1677600000000002E-2</v>
      </c>
      <c r="R4269" s="49">
        <v>-6.3438000000000001E-3</v>
      </c>
      <c r="S4269" s="49">
        <v>1.5354980000000001E-2</v>
      </c>
      <c r="T4269" s="49" t="s">
        <v>91</v>
      </c>
    </row>
    <row r="4270" spans="1:20" x14ac:dyDescent="0.25">
      <c r="A4270" s="49" t="str">
        <f t="shared" si="66"/>
        <v>41850Greater Bay Area6+7_14SmartAC Only</v>
      </c>
      <c r="B4270" s="7">
        <v>41850</v>
      </c>
      <c r="C4270">
        <v>14</v>
      </c>
      <c r="D4270" t="s">
        <v>10</v>
      </c>
      <c r="E4270">
        <v>1.1990050999999999</v>
      </c>
      <c r="F4270">
        <v>1.2029620999999999</v>
      </c>
      <c r="G4270" t="s">
        <v>69</v>
      </c>
      <c r="H4270">
        <v>7431.66</v>
      </c>
      <c r="I4270">
        <v>37771.563000000002</v>
      </c>
      <c r="J4270">
        <v>83.996650000000002</v>
      </c>
      <c r="M4270">
        <v>3.64236E-2</v>
      </c>
      <c r="N4270" s="49">
        <v>-3.9569999999999996E-3</v>
      </c>
      <c r="O4270" s="49">
        <v>-5.0579209999999999E-2</v>
      </c>
      <c r="P4270" s="49">
        <v>-2.3261509999999999E-2</v>
      </c>
      <c r="Q4270" s="49">
        <v>-3.9569999999999996E-3</v>
      </c>
      <c r="R4270" s="49">
        <v>1.534751E-2</v>
      </c>
      <c r="S4270" s="49">
        <v>4.2665210000000002E-2</v>
      </c>
      <c r="T4270" s="49" t="s">
        <v>91</v>
      </c>
    </row>
    <row r="4271" spans="1:20" x14ac:dyDescent="0.25">
      <c r="A4271" s="49" t="str">
        <f t="shared" si="66"/>
        <v>41850Greater Bay Area6+7_3SmartAC Only</v>
      </c>
      <c r="B4271" s="7">
        <v>41850</v>
      </c>
      <c r="C4271">
        <v>3</v>
      </c>
      <c r="D4271" t="s">
        <v>10</v>
      </c>
      <c r="E4271">
        <v>0.63310233000000005</v>
      </c>
      <c r="F4271">
        <v>0.62725635999999996</v>
      </c>
      <c r="G4271" t="s">
        <v>69</v>
      </c>
      <c r="H4271">
        <v>7431.66</v>
      </c>
      <c r="I4271">
        <v>37771.563000000002</v>
      </c>
      <c r="J4271">
        <v>65.933229999999995</v>
      </c>
      <c r="M4271">
        <v>1.5048799999999999E-2</v>
      </c>
      <c r="N4271" s="49">
        <v>5.8459699999999998E-3</v>
      </c>
      <c r="O4271" s="49">
        <v>-1.341649E-2</v>
      </c>
      <c r="P4271" s="49">
        <v>-2.1298900000000002E-3</v>
      </c>
      <c r="Q4271" s="49">
        <v>5.8459699999999998E-3</v>
      </c>
      <c r="R4271" s="49">
        <v>1.382183E-2</v>
      </c>
      <c r="S4271" s="49">
        <v>2.5108430000000001E-2</v>
      </c>
      <c r="T4271" s="49" t="s">
        <v>91</v>
      </c>
    </row>
    <row r="4272" spans="1:20" x14ac:dyDescent="0.25">
      <c r="A4272" s="49" t="str">
        <f t="shared" si="66"/>
        <v>41850Greater Bay Area6+7_20SmartAC Only</v>
      </c>
      <c r="B4272" s="7">
        <v>41850</v>
      </c>
      <c r="C4272">
        <v>20</v>
      </c>
      <c r="D4272" t="s">
        <v>10</v>
      </c>
      <c r="E4272">
        <v>2.1888700999999999</v>
      </c>
      <c r="F4272">
        <v>2.4267968999999998</v>
      </c>
      <c r="G4272" t="s">
        <v>69</v>
      </c>
      <c r="H4272">
        <v>7431.66</v>
      </c>
      <c r="I4272">
        <v>37771.563000000002</v>
      </c>
      <c r="J4272">
        <v>81.753410000000002</v>
      </c>
      <c r="M4272">
        <v>4.0536000000000003E-2</v>
      </c>
      <c r="N4272" s="49">
        <v>-0.23792679999999999</v>
      </c>
      <c r="O4272" s="49">
        <v>-0.28981287999999999</v>
      </c>
      <c r="P4272" s="49">
        <v>-0.25941088000000001</v>
      </c>
      <c r="Q4272" s="49">
        <v>-0.23792679999999999</v>
      </c>
      <c r="R4272" s="49">
        <v>-0.21644272000000001</v>
      </c>
      <c r="S4272" s="49">
        <v>-0.18604071999999999</v>
      </c>
      <c r="T4272" s="49" t="s">
        <v>91</v>
      </c>
    </row>
    <row r="4273" spans="1:20" x14ac:dyDescent="0.25">
      <c r="A4273" s="49" t="str">
        <f t="shared" si="66"/>
        <v>41850Greater Bay Area6+7_9SmartAC Only</v>
      </c>
      <c r="B4273" s="7">
        <v>41850</v>
      </c>
      <c r="C4273">
        <v>9</v>
      </c>
      <c r="D4273" t="s">
        <v>10</v>
      </c>
      <c r="E4273">
        <v>0.67822769999999999</v>
      </c>
      <c r="F4273">
        <v>0.68144503000000001</v>
      </c>
      <c r="G4273" t="s">
        <v>69</v>
      </c>
      <c r="H4273">
        <v>7431.66</v>
      </c>
      <c r="I4273">
        <v>37771.563000000002</v>
      </c>
      <c r="J4273">
        <v>67.337940000000003</v>
      </c>
      <c r="M4273">
        <v>1.5350900000000001E-2</v>
      </c>
      <c r="N4273" s="49">
        <v>-3.21733E-3</v>
      </c>
      <c r="O4273" s="49">
        <v>-2.2866480000000002E-2</v>
      </c>
      <c r="P4273" s="49">
        <v>-1.135331E-2</v>
      </c>
      <c r="Q4273" s="49">
        <v>-3.21733E-3</v>
      </c>
      <c r="R4273" s="49">
        <v>4.9186500000000001E-3</v>
      </c>
      <c r="S4273" s="49">
        <v>1.643182E-2</v>
      </c>
      <c r="T4273" s="49" t="s">
        <v>91</v>
      </c>
    </row>
    <row r="4274" spans="1:20" x14ac:dyDescent="0.25">
      <c r="A4274" s="49" t="str">
        <f t="shared" si="66"/>
        <v>41850Greater Bay Area8_11SmartAC Only</v>
      </c>
      <c r="B4274" s="7">
        <v>41850</v>
      </c>
      <c r="C4274">
        <v>11</v>
      </c>
      <c r="D4274" t="s">
        <v>10</v>
      </c>
      <c r="E4274">
        <v>0.72632509000000001</v>
      </c>
      <c r="F4274">
        <v>0.72124927000000005</v>
      </c>
      <c r="G4274">
        <v>8</v>
      </c>
      <c r="H4274">
        <v>3776.25</v>
      </c>
      <c r="I4274">
        <v>37771.563000000002</v>
      </c>
      <c r="J4274">
        <v>73.072310000000002</v>
      </c>
      <c r="M4274">
        <v>2.76642E-2</v>
      </c>
      <c r="N4274" s="49">
        <v>5.07582E-3</v>
      </c>
      <c r="O4274" s="49">
        <v>-3.0334360000000001E-2</v>
      </c>
      <c r="P4274" s="49">
        <v>-9.5862099999999995E-3</v>
      </c>
      <c r="Q4274" s="49">
        <v>5.07582E-3</v>
      </c>
      <c r="R4274" s="49">
        <v>1.9737850000000001E-2</v>
      </c>
      <c r="S4274" s="49">
        <v>4.0486000000000001E-2</v>
      </c>
      <c r="T4274" s="49" t="s">
        <v>91</v>
      </c>
    </row>
    <row r="4275" spans="1:20" x14ac:dyDescent="0.25">
      <c r="A4275" s="49" t="str">
        <f t="shared" si="66"/>
        <v>41850Greater Bay Area8_12SmartAC Only</v>
      </c>
      <c r="B4275" s="7">
        <v>41850</v>
      </c>
      <c r="C4275">
        <v>12</v>
      </c>
      <c r="D4275" t="s">
        <v>10</v>
      </c>
      <c r="E4275">
        <v>0.81993945000000001</v>
      </c>
      <c r="F4275">
        <v>0.82224218999999998</v>
      </c>
      <c r="G4275">
        <v>8</v>
      </c>
      <c r="H4275">
        <v>3776.25</v>
      </c>
      <c r="I4275">
        <v>37771.563000000002</v>
      </c>
      <c r="J4275">
        <v>77.087190000000007</v>
      </c>
      <c r="M4275">
        <v>3.2754699999999998E-2</v>
      </c>
      <c r="N4275" s="49">
        <v>-2.3027400000000002E-3</v>
      </c>
      <c r="O4275" s="49">
        <v>-4.4228759999999999E-2</v>
      </c>
      <c r="P4275" s="49">
        <v>-1.966273E-2</v>
      </c>
      <c r="Q4275" s="49">
        <v>-2.3027400000000002E-3</v>
      </c>
      <c r="R4275" s="49">
        <v>1.5057249999999999E-2</v>
      </c>
      <c r="S4275" s="49">
        <v>3.9623279999999997E-2</v>
      </c>
      <c r="T4275" s="49" t="s">
        <v>91</v>
      </c>
    </row>
    <row r="4276" spans="1:20" x14ac:dyDescent="0.25">
      <c r="A4276" s="49" t="str">
        <f t="shared" si="66"/>
        <v>41850Greater Bay Area8_9SmartAC Only</v>
      </c>
      <c r="B4276" s="7">
        <v>41850</v>
      </c>
      <c r="C4276">
        <v>9</v>
      </c>
      <c r="D4276" t="s">
        <v>10</v>
      </c>
      <c r="E4276">
        <v>0.67822769999999999</v>
      </c>
      <c r="F4276">
        <v>0.68958322999999999</v>
      </c>
      <c r="G4276">
        <v>8</v>
      </c>
      <c r="H4276">
        <v>3776.25</v>
      </c>
      <c r="I4276">
        <v>37771.563000000002</v>
      </c>
      <c r="J4276">
        <v>67.337940000000003</v>
      </c>
      <c r="M4276">
        <v>1.8068299999999999E-2</v>
      </c>
      <c r="N4276" s="49">
        <v>-1.1355530000000001E-2</v>
      </c>
      <c r="O4276" s="49">
        <v>-3.4482949999999998E-2</v>
      </c>
      <c r="P4276" s="49">
        <v>-2.0931729999999999E-2</v>
      </c>
      <c r="Q4276" s="49">
        <v>-1.1355530000000001E-2</v>
      </c>
      <c r="R4276" s="49">
        <v>-1.77933E-3</v>
      </c>
      <c r="S4276" s="49">
        <v>1.177189E-2</v>
      </c>
      <c r="T4276" s="49" t="s">
        <v>91</v>
      </c>
    </row>
    <row r="4277" spans="1:20" x14ac:dyDescent="0.25">
      <c r="A4277" s="49" t="str">
        <f t="shared" si="66"/>
        <v>41850Greater Bay Area8_21SmartAC Only</v>
      </c>
      <c r="B4277" s="7">
        <v>41850</v>
      </c>
      <c r="C4277">
        <v>21</v>
      </c>
      <c r="D4277" t="s">
        <v>10</v>
      </c>
      <c r="E4277">
        <v>1.9215412000000001</v>
      </c>
      <c r="F4277">
        <v>2.0759544000000001</v>
      </c>
      <c r="G4277">
        <v>8</v>
      </c>
      <c r="H4277">
        <v>3776.25</v>
      </c>
      <c r="I4277">
        <v>37771.563000000002</v>
      </c>
      <c r="J4277">
        <v>76.465630000000004</v>
      </c>
      <c r="M4277">
        <v>4.2308600000000002E-2</v>
      </c>
      <c r="N4277" s="49">
        <v>-0.1544132</v>
      </c>
      <c r="O4277" s="49">
        <v>-0.20856821</v>
      </c>
      <c r="P4277" s="49">
        <v>-0.17683676000000001</v>
      </c>
      <c r="Q4277" s="49">
        <v>-0.1544132</v>
      </c>
      <c r="R4277" s="49">
        <v>-0.13198963999999999</v>
      </c>
      <c r="S4277" s="49">
        <v>-0.10025819</v>
      </c>
      <c r="T4277" s="49" t="s">
        <v>91</v>
      </c>
    </row>
    <row r="4278" spans="1:20" x14ac:dyDescent="0.25">
      <c r="A4278" s="49" t="str">
        <f t="shared" si="66"/>
        <v>41850Greater Bay Area8_13SmartAC Only</v>
      </c>
      <c r="B4278" s="7">
        <v>41850</v>
      </c>
      <c r="C4278">
        <v>13</v>
      </c>
      <c r="D4278" t="s">
        <v>10</v>
      </c>
      <c r="E4278">
        <v>1.002189</v>
      </c>
      <c r="F4278">
        <v>0.99806134999999996</v>
      </c>
      <c r="G4278">
        <v>8</v>
      </c>
      <c r="H4278">
        <v>3776.25</v>
      </c>
      <c r="I4278">
        <v>37771.563000000002</v>
      </c>
      <c r="J4278">
        <v>81.328239999999994</v>
      </c>
      <c r="M4278">
        <v>3.7888600000000001E-2</v>
      </c>
      <c r="N4278" s="49">
        <v>4.1276500000000001E-3</v>
      </c>
      <c r="O4278" s="49">
        <v>-4.4369760000000001E-2</v>
      </c>
      <c r="P4278" s="49">
        <v>-1.5953309999999998E-2</v>
      </c>
      <c r="Q4278" s="49">
        <v>4.1276500000000001E-3</v>
      </c>
      <c r="R4278" s="49">
        <v>2.4208609999999998E-2</v>
      </c>
      <c r="S4278" s="49">
        <v>5.2625060000000001E-2</v>
      </c>
      <c r="T4278" s="49" t="s">
        <v>91</v>
      </c>
    </row>
    <row r="4279" spans="1:20" x14ac:dyDescent="0.25">
      <c r="A4279" s="49" t="str">
        <f t="shared" si="66"/>
        <v>41850Greater Bay Area8_2SmartAC Only</v>
      </c>
      <c r="B4279" s="7">
        <v>41850</v>
      </c>
      <c r="C4279">
        <v>2</v>
      </c>
      <c r="D4279" t="s">
        <v>10</v>
      </c>
      <c r="E4279">
        <v>0.71883803000000002</v>
      </c>
      <c r="F4279">
        <v>0.7058181</v>
      </c>
      <c r="G4279">
        <v>8</v>
      </c>
      <c r="H4279">
        <v>3776.25</v>
      </c>
      <c r="I4279">
        <v>37771.563000000002</v>
      </c>
      <c r="J4279">
        <v>68.004530000000003</v>
      </c>
      <c r="M4279">
        <v>1.9636500000000001E-2</v>
      </c>
      <c r="N4279" s="49">
        <v>1.3019930000000001E-2</v>
      </c>
      <c r="O4279" s="49">
        <v>-1.211479E-2</v>
      </c>
      <c r="P4279" s="49">
        <v>2.6125900000000001E-3</v>
      </c>
      <c r="Q4279" s="49">
        <v>1.3019930000000001E-2</v>
      </c>
      <c r="R4279" s="49">
        <v>2.3427280000000002E-2</v>
      </c>
      <c r="S4279" s="49">
        <v>3.8154649999999998E-2</v>
      </c>
      <c r="T4279" s="49" t="s">
        <v>91</v>
      </c>
    </row>
    <row r="4280" spans="1:20" x14ac:dyDescent="0.25">
      <c r="A4280" s="49" t="str">
        <f t="shared" si="66"/>
        <v>41850Greater Bay Area8_8SmartAC Only</v>
      </c>
      <c r="B4280" s="7">
        <v>41850</v>
      </c>
      <c r="C4280">
        <v>8</v>
      </c>
      <c r="D4280" t="s">
        <v>10</v>
      </c>
      <c r="E4280">
        <v>0.68911573000000004</v>
      </c>
      <c r="F4280">
        <v>0.67424589000000001</v>
      </c>
      <c r="G4280">
        <v>8</v>
      </c>
      <c r="H4280">
        <v>3776.25</v>
      </c>
      <c r="I4280">
        <v>37771.563000000002</v>
      </c>
      <c r="J4280">
        <v>64.275019999999998</v>
      </c>
      <c r="M4280">
        <v>1.5664899999999999E-2</v>
      </c>
      <c r="N4280" s="49">
        <v>1.486984E-2</v>
      </c>
      <c r="O4280" s="49">
        <v>-5.1812300000000002E-3</v>
      </c>
      <c r="P4280" s="49">
        <v>6.5674399999999999E-3</v>
      </c>
      <c r="Q4280" s="49">
        <v>1.486984E-2</v>
      </c>
      <c r="R4280" s="49">
        <v>2.317224E-2</v>
      </c>
      <c r="S4280" s="49">
        <v>3.4920909999999999E-2</v>
      </c>
      <c r="T4280" s="49" t="s">
        <v>91</v>
      </c>
    </row>
    <row r="4281" spans="1:20" x14ac:dyDescent="0.25">
      <c r="A4281" s="49" t="str">
        <f t="shared" si="66"/>
        <v>41850Greater Bay Area8_7SmartAC Only</v>
      </c>
      <c r="B4281" s="7">
        <v>41850</v>
      </c>
      <c r="C4281">
        <v>7</v>
      </c>
      <c r="D4281" t="s">
        <v>10</v>
      </c>
      <c r="E4281">
        <v>0.61884026000000003</v>
      </c>
      <c r="F4281">
        <v>0.62392353</v>
      </c>
      <c r="G4281">
        <v>8</v>
      </c>
      <c r="H4281">
        <v>3776.25</v>
      </c>
      <c r="I4281">
        <v>37771.563000000002</v>
      </c>
      <c r="J4281">
        <v>63.175719999999998</v>
      </c>
      <c r="M4281">
        <v>1.38998E-2</v>
      </c>
      <c r="N4281" s="49">
        <v>-5.08327E-3</v>
      </c>
      <c r="O4281" s="49">
        <v>-2.2875010000000001E-2</v>
      </c>
      <c r="P4281" s="49">
        <v>-1.245016E-2</v>
      </c>
      <c r="Q4281" s="49">
        <v>-5.08327E-3</v>
      </c>
      <c r="R4281" s="49">
        <v>2.2836200000000001E-3</v>
      </c>
      <c r="S4281" s="49">
        <v>1.2708469999999999E-2</v>
      </c>
      <c r="T4281" s="49" t="s">
        <v>91</v>
      </c>
    </row>
    <row r="4282" spans="1:20" x14ac:dyDescent="0.25">
      <c r="A4282" s="49" t="str">
        <f t="shared" si="66"/>
        <v>41850Greater Bay Area8_5SmartAC Only</v>
      </c>
      <c r="B4282" s="7">
        <v>41850</v>
      </c>
      <c r="C4282">
        <v>5</v>
      </c>
      <c r="D4282" t="s">
        <v>10</v>
      </c>
      <c r="E4282">
        <v>0.54943169999999997</v>
      </c>
      <c r="F4282">
        <v>0.56342787999999999</v>
      </c>
      <c r="G4282">
        <v>8</v>
      </c>
      <c r="H4282">
        <v>3776.25</v>
      </c>
      <c r="I4282">
        <v>37771.563000000002</v>
      </c>
      <c r="J4282">
        <v>64.166820000000001</v>
      </c>
      <c r="M4282">
        <v>1.39644E-2</v>
      </c>
      <c r="N4282" s="49">
        <v>-1.399618E-2</v>
      </c>
      <c r="O4282" s="49">
        <v>-3.1870610000000001E-2</v>
      </c>
      <c r="P4282" s="49">
        <v>-2.1397309999999999E-2</v>
      </c>
      <c r="Q4282" s="49">
        <v>-1.399618E-2</v>
      </c>
      <c r="R4282" s="49">
        <v>-6.5950499999999999E-3</v>
      </c>
      <c r="S4282" s="49">
        <v>3.8782500000000002E-3</v>
      </c>
      <c r="T4282" s="49" t="s">
        <v>91</v>
      </c>
    </row>
    <row r="4283" spans="1:20" x14ac:dyDescent="0.25">
      <c r="A4283" s="49" t="str">
        <f t="shared" si="66"/>
        <v>41850Greater Bay Area8_3SmartAC Only</v>
      </c>
      <c r="B4283" s="7">
        <v>41850</v>
      </c>
      <c r="C4283">
        <v>3</v>
      </c>
      <c r="D4283" t="s">
        <v>10</v>
      </c>
      <c r="E4283">
        <v>0.63310233000000005</v>
      </c>
      <c r="F4283">
        <v>0.62188142999999996</v>
      </c>
      <c r="G4283">
        <v>8</v>
      </c>
      <c r="H4283">
        <v>3776.25</v>
      </c>
      <c r="I4283">
        <v>37771.563000000002</v>
      </c>
      <c r="J4283">
        <v>65.933229999999995</v>
      </c>
      <c r="M4283">
        <v>1.6951600000000001E-2</v>
      </c>
      <c r="N4283" s="49">
        <v>1.1220900000000001E-2</v>
      </c>
      <c r="O4283" s="49">
        <v>-1.0477149999999999E-2</v>
      </c>
      <c r="P4283" s="49">
        <v>2.2365499999999999E-3</v>
      </c>
      <c r="Q4283" s="49">
        <v>1.1220900000000001E-2</v>
      </c>
      <c r="R4283" s="49">
        <v>2.0205250000000001E-2</v>
      </c>
      <c r="S4283" s="49">
        <v>3.2918950000000002E-2</v>
      </c>
      <c r="T4283" s="49" t="s">
        <v>91</v>
      </c>
    </row>
    <row r="4284" spans="1:20" x14ac:dyDescent="0.25">
      <c r="A4284" s="49" t="str">
        <f t="shared" si="66"/>
        <v>41850Greater Bay Area8_10SmartAC Only</v>
      </c>
      <c r="B4284" s="7">
        <v>41850</v>
      </c>
      <c r="C4284">
        <v>10</v>
      </c>
      <c r="D4284" t="s">
        <v>10</v>
      </c>
      <c r="E4284">
        <v>0.68350306999999999</v>
      </c>
      <c r="F4284">
        <v>0.68907914000000003</v>
      </c>
      <c r="G4284">
        <v>8</v>
      </c>
      <c r="H4284">
        <v>3776.25</v>
      </c>
      <c r="I4284">
        <v>37771.563000000002</v>
      </c>
      <c r="J4284">
        <v>70.624809999999997</v>
      </c>
      <c r="M4284">
        <v>2.2289699999999999E-2</v>
      </c>
      <c r="N4284" s="49">
        <v>-5.5760699999999998E-3</v>
      </c>
      <c r="O4284" s="49">
        <v>-3.4106890000000001E-2</v>
      </c>
      <c r="P4284" s="49">
        <v>-1.738961E-2</v>
      </c>
      <c r="Q4284" s="49">
        <v>-5.5760699999999998E-3</v>
      </c>
      <c r="R4284" s="49">
        <v>6.2374700000000002E-3</v>
      </c>
      <c r="S4284" s="49">
        <v>2.2954749999999999E-2</v>
      </c>
      <c r="T4284" s="49" t="s">
        <v>91</v>
      </c>
    </row>
    <row r="4285" spans="1:20" x14ac:dyDescent="0.25">
      <c r="A4285" s="49" t="str">
        <f t="shared" si="66"/>
        <v>41850Greater Bay Area8_24SmartAC Only</v>
      </c>
      <c r="B4285" s="7">
        <v>41850</v>
      </c>
      <c r="C4285">
        <v>24</v>
      </c>
      <c r="D4285" t="s">
        <v>10</v>
      </c>
      <c r="E4285">
        <v>1.0843659000000001</v>
      </c>
      <c r="F4285">
        <v>1.0831904000000001</v>
      </c>
      <c r="G4285">
        <v>8</v>
      </c>
      <c r="H4285">
        <v>3776.25</v>
      </c>
      <c r="I4285">
        <v>37771.563000000002</v>
      </c>
      <c r="J4285">
        <v>68.65643</v>
      </c>
      <c r="M4285">
        <v>2.7519800000000001E-2</v>
      </c>
      <c r="N4285" s="49">
        <v>1.1754999999999999E-3</v>
      </c>
      <c r="O4285" s="49">
        <v>-3.4049839999999998E-2</v>
      </c>
      <c r="P4285" s="49">
        <v>-1.340999E-2</v>
      </c>
      <c r="Q4285" s="49">
        <v>1.1754999999999999E-3</v>
      </c>
      <c r="R4285" s="49">
        <v>1.5760989999999999E-2</v>
      </c>
      <c r="S4285" s="49">
        <v>3.6400839999999997E-2</v>
      </c>
      <c r="T4285" s="49" t="s">
        <v>91</v>
      </c>
    </row>
    <row r="4286" spans="1:20" x14ac:dyDescent="0.25">
      <c r="A4286" s="49" t="str">
        <f t="shared" si="66"/>
        <v>41850Greater Bay Area8_15SmartAC Only</v>
      </c>
      <c r="B4286" s="7">
        <v>41850</v>
      </c>
      <c r="C4286">
        <v>15</v>
      </c>
      <c r="D4286" t="s">
        <v>10</v>
      </c>
      <c r="E4286">
        <v>1.4840666</v>
      </c>
      <c r="F4286">
        <v>1.5307474000000001</v>
      </c>
      <c r="G4286">
        <v>8</v>
      </c>
      <c r="H4286">
        <v>3776.25</v>
      </c>
      <c r="I4286">
        <v>37771.563000000002</v>
      </c>
      <c r="J4286">
        <v>86.734049999999996</v>
      </c>
      <c r="M4286">
        <v>4.6560900000000002E-2</v>
      </c>
      <c r="N4286" s="49">
        <v>-4.6680800000000001E-2</v>
      </c>
      <c r="O4286" s="49">
        <v>-0.10627875000000001</v>
      </c>
      <c r="P4286" s="49">
        <v>-7.1358080000000004E-2</v>
      </c>
      <c r="Q4286" s="49">
        <v>-4.6680800000000001E-2</v>
      </c>
      <c r="R4286" s="49">
        <v>-2.2003519999999999E-2</v>
      </c>
      <c r="S4286" s="49">
        <v>1.2917150000000001E-2</v>
      </c>
      <c r="T4286" s="49" t="s">
        <v>91</v>
      </c>
    </row>
    <row r="4287" spans="1:20" x14ac:dyDescent="0.25">
      <c r="A4287" s="49" t="str">
        <f t="shared" si="66"/>
        <v>41850Greater Bay Area8_18SmartAC Only</v>
      </c>
      <c r="B4287" s="7">
        <v>41850</v>
      </c>
      <c r="C4287">
        <v>18</v>
      </c>
      <c r="D4287" t="s">
        <v>10</v>
      </c>
      <c r="E4287">
        <v>2.2996322999999999</v>
      </c>
      <c r="F4287">
        <v>2.0930105999999999</v>
      </c>
      <c r="G4287">
        <v>8</v>
      </c>
      <c r="H4287">
        <v>3776.25</v>
      </c>
      <c r="I4287">
        <v>37771.563000000002</v>
      </c>
      <c r="J4287">
        <v>88.130300000000005</v>
      </c>
      <c r="M4287">
        <v>4.8619500000000003E-2</v>
      </c>
      <c r="N4287" s="49">
        <v>0.20662169999999999</v>
      </c>
      <c r="O4287" s="49">
        <v>0.14438873999999999</v>
      </c>
      <c r="P4287" s="49">
        <v>0.18085335999999999</v>
      </c>
      <c r="Q4287" s="49">
        <v>0.20662169999999999</v>
      </c>
      <c r="R4287" s="49">
        <v>0.23239003</v>
      </c>
      <c r="S4287" s="49">
        <v>0.26885466000000002</v>
      </c>
      <c r="T4287" s="49" t="s">
        <v>91</v>
      </c>
    </row>
    <row r="4288" spans="1:20" x14ac:dyDescent="0.25">
      <c r="A4288" s="49" t="str">
        <f t="shared" si="66"/>
        <v>41850Greater Bay Area8_22SmartAC Only</v>
      </c>
      <c r="B4288" s="7">
        <v>41850</v>
      </c>
      <c r="C4288">
        <v>22</v>
      </c>
      <c r="D4288" t="s">
        <v>10</v>
      </c>
      <c r="E4288">
        <v>1.7073436</v>
      </c>
      <c r="F4288">
        <v>1.8218726999999999</v>
      </c>
      <c r="G4288">
        <v>8</v>
      </c>
      <c r="H4288">
        <v>3776.25</v>
      </c>
      <c r="I4288">
        <v>37771.563000000002</v>
      </c>
      <c r="J4288">
        <v>73.271690000000007</v>
      </c>
      <c r="M4288">
        <v>3.8264899999999998E-2</v>
      </c>
      <c r="N4288" s="49">
        <v>-0.11452909999999999</v>
      </c>
      <c r="O4288" s="49">
        <v>-0.16350817000000001</v>
      </c>
      <c r="P4288" s="49">
        <v>-0.1348095</v>
      </c>
      <c r="Q4288" s="49">
        <v>-0.11452909999999999</v>
      </c>
      <c r="R4288" s="49">
        <v>-9.4248700000000005E-2</v>
      </c>
      <c r="S4288" s="49">
        <v>-6.5550029999999995E-2</v>
      </c>
      <c r="T4288" s="49" t="s">
        <v>91</v>
      </c>
    </row>
    <row r="4289" spans="1:20" x14ac:dyDescent="0.25">
      <c r="A4289" s="49" t="str">
        <f t="shared" si="66"/>
        <v>41850Greater Bay Area8_1SmartAC Only</v>
      </c>
      <c r="B4289" s="7">
        <v>41850</v>
      </c>
      <c r="C4289">
        <v>1</v>
      </c>
      <c r="D4289" t="s">
        <v>10</v>
      </c>
      <c r="E4289">
        <v>0.86264792000000001</v>
      </c>
      <c r="F4289">
        <v>0.82252411999999997</v>
      </c>
      <c r="G4289">
        <v>8</v>
      </c>
      <c r="H4289">
        <v>3776.25</v>
      </c>
      <c r="I4289">
        <v>37771.563000000002</v>
      </c>
      <c r="J4289">
        <v>69.869749999999996</v>
      </c>
      <c r="M4289">
        <v>2.2792E-2</v>
      </c>
      <c r="N4289" s="49">
        <v>4.0123800000000001E-2</v>
      </c>
      <c r="O4289" s="49">
        <v>1.0950039999999999E-2</v>
      </c>
      <c r="P4289" s="49">
        <v>2.8044039999999999E-2</v>
      </c>
      <c r="Q4289" s="49">
        <v>4.0123800000000001E-2</v>
      </c>
      <c r="R4289" s="49">
        <v>5.2203560000000003E-2</v>
      </c>
      <c r="S4289" s="49">
        <v>6.9297559999999994E-2</v>
      </c>
      <c r="T4289" s="49" t="s">
        <v>91</v>
      </c>
    </row>
    <row r="4290" spans="1:20" x14ac:dyDescent="0.25">
      <c r="A4290" s="49" t="str">
        <f t="shared" si="66"/>
        <v>41850Greater Bay Area8_23SmartAC Only</v>
      </c>
      <c r="B4290" s="7">
        <v>41850</v>
      </c>
      <c r="C4290">
        <v>23</v>
      </c>
      <c r="D4290" t="s">
        <v>10</v>
      </c>
      <c r="E4290">
        <v>1.4173534000000001</v>
      </c>
      <c r="F4290">
        <v>1.4246566000000001</v>
      </c>
      <c r="G4290">
        <v>8</v>
      </c>
      <c r="H4290">
        <v>3776.25</v>
      </c>
      <c r="I4290">
        <v>37771.563000000002</v>
      </c>
      <c r="J4290">
        <v>71.102260000000001</v>
      </c>
      <c r="M4290">
        <v>3.3245700000000003E-2</v>
      </c>
      <c r="N4290" s="49">
        <v>-7.3032000000000001E-3</v>
      </c>
      <c r="O4290" s="49">
        <v>-4.9857699999999998E-2</v>
      </c>
      <c r="P4290" s="49">
        <v>-2.4923420000000002E-2</v>
      </c>
      <c r="Q4290" s="49">
        <v>-7.3032000000000001E-3</v>
      </c>
      <c r="R4290" s="49">
        <v>1.031702E-2</v>
      </c>
      <c r="S4290" s="49">
        <v>3.5251299999999999E-2</v>
      </c>
      <c r="T4290" s="49" t="s">
        <v>91</v>
      </c>
    </row>
    <row r="4291" spans="1:20" x14ac:dyDescent="0.25">
      <c r="A4291" s="49" t="str">
        <f t="shared" ref="A4291:A4354" si="67">CONCATENATE(B4291,D4291,G4291,"_",C4291,T4291)</f>
        <v>41850Greater Bay Area8_17SmartAC Only</v>
      </c>
      <c r="B4291" s="7">
        <v>41850</v>
      </c>
      <c r="C4291">
        <v>17</v>
      </c>
      <c r="D4291" t="s">
        <v>10</v>
      </c>
      <c r="E4291">
        <v>2.0962613999999999</v>
      </c>
      <c r="F4291">
        <v>2.0716272</v>
      </c>
      <c r="G4291">
        <v>8</v>
      </c>
      <c r="H4291">
        <v>3776.25</v>
      </c>
      <c r="I4291">
        <v>37771.563000000002</v>
      </c>
      <c r="J4291">
        <v>89.891800000000003</v>
      </c>
      <c r="M4291">
        <v>5.05747E-2</v>
      </c>
      <c r="N4291" s="49">
        <v>2.4634199999999998E-2</v>
      </c>
      <c r="O4291" s="49">
        <v>-4.0101419999999999E-2</v>
      </c>
      <c r="P4291" s="49">
        <v>-2.1703899999999999E-3</v>
      </c>
      <c r="Q4291" s="49">
        <v>2.4634199999999998E-2</v>
      </c>
      <c r="R4291" s="49">
        <v>5.1438789999999998E-2</v>
      </c>
      <c r="S4291" s="49">
        <v>8.9369820000000003E-2</v>
      </c>
      <c r="T4291" s="49" t="s">
        <v>91</v>
      </c>
    </row>
    <row r="4292" spans="1:20" x14ac:dyDescent="0.25">
      <c r="A4292" s="49" t="str">
        <f t="shared" si="67"/>
        <v>41850Greater Bay Area8_19SmartAC Only</v>
      </c>
      <c r="B4292" s="7">
        <v>41850</v>
      </c>
      <c r="C4292">
        <v>19</v>
      </c>
      <c r="D4292" t="s">
        <v>10</v>
      </c>
      <c r="E4292">
        <v>2.3443323</v>
      </c>
      <c r="F4292">
        <v>1.8817305</v>
      </c>
      <c r="G4292">
        <v>8</v>
      </c>
      <c r="H4292">
        <v>3776.25</v>
      </c>
      <c r="I4292">
        <v>37771.563000000002</v>
      </c>
      <c r="J4292">
        <v>86.283590000000004</v>
      </c>
      <c r="M4292">
        <v>4.3878100000000003E-2</v>
      </c>
      <c r="N4292" s="49">
        <v>0.46260180000000001</v>
      </c>
      <c r="O4292" s="49">
        <v>0.40643783</v>
      </c>
      <c r="P4292" s="49">
        <v>0.43934641000000002</v>
      </c>
      <c r="Q4292" s="49">
        <v>0.46260180000000001</v>
      </c>
      <c r="R4292" s="49">
        <v>0.48585718999999999</v>
      </c>
      <c r="S4292" s="49">
        <v>0.51876577000000001</v>
      </c>
      <c r="T4292" s="49" t="s">
        <v>91</v>
      </c>
    </row>
    <row r="4293" spans="1:20" x14ac:dyDescent="0.25">
      <c r="A4293" s="49" t="str">
        <f t="shared" si="67"/>
        <v>41850Greater Bay Area8_14SmartAC Only</v>
      </c>
      <c r="B4293" s="7">
        <v>41850</v>
      </c>
      <c r="C4293">
        <v>14</v>
      </c>
      <c r="D4293" t="s">
        <v>10</v>
      </c>
      <c r="E4293">
        <v>1.1990050999999999</v>
      </c>
      <c r="F4293">
        <v>1.2079139000000001</v>
      </c>
      <c r="G4293">
        <v>8</v>
      </c>
      <c r="H4293">
        <v>3776.25</v>
      </c>
      <c r="I4293">
        <v>37771.563000000002</v>
      </c>
      <c r="J4293">
        <v>83.996650000000002</v>
      </c>
      <c r="M4293">
        <v>4.1882999999999997E-2</v>
      </c>
      <c r="N4293" s="49">
        <v>-8.9087999999999997E-3</v>
      </c>
      <c r="O4293" s="49">
        <v>-6.2519039999999998E-2</v>
      </c>
      <c r="P4293" s="49">
        <v>-3.1106789999999999E-2</v>
      </c>
      <c r="Q4293" s="49">
        <v>-8.9087999999999997E-3</v>
      </c>
      <c r="R4293" s="49">
        <v>1.3289189999999999E-2</v>
      </c>
      <c r="S4293" s="49">
        <v>4.4701440000000002E-2</v>
      </c>
      <c r="T4293" s="49" t="s">
        <v>91</v>
      </c>
    </row>
    <row r="4294" spans="1:20" x14ac:dyDescent="0.25">
      <c r="A4294" s="49" t="str">
        <f t="shared" si="67"/>
        <v>41850Greater Bay Area8_6SmartAC Only</v>
      </c>
      <c r="B4294" s="7">
        <v>41850</v>
      </c>
      <c r="C4294">
        <v>6</v>
      </c>
      <c r="D4294" t="s">
        <v>10</v>
      </c>
      <c r="E4294">
        <v>0.56390923999999998</v>
      </c>
      <c r="F4294">
        <v>0.56940480999999998</v>
      </c>
      <c r="G4294">
        <v>8</v>
      </c>
      <c r="H4294">
        <v>3776.25</v>
      </c>
      <c r="I4294">
        <v>37771.563000000002</v>
      </c>
      <c r="J4294">
        <v>63.375399999999999</v>
      </c>
      <c r="M4294">
        <v>1.31615E-2</v>
      </c>
      <c r="N4294" s="49">
        <v>-5.49557E-3</v>
      </c>
      <c r="O4294" s="49">
        <v>-2.2342290000000001E-2</v>
      </c>
      <c r="P4294" s="49">
        <v>-1.247117E-2</v>
      </c>
      <c r="Q4294" s="49">
        <v>-5.49557E-3</v>
      </c>
      <c r="R4294" s="49">
        <v>1.4800200000000001E-3</v>
      </c>
      <c r="S4294" s="49">
        <v>1.1351150000000001E-2</v>
      </c>
      <c r="T4294" s="49" t="s">
        <v>91</v>
      </c>
    </row>
    <row r="4295" spans="1:20" x14ac:dyDescent="0.25">
      <c r="A4295" s="49" t="str">
        <f t="shared" si="67"/>
        <v>41850Greater Bay Area8_20SmartAC Only</v>
      </c>
      <c r="B4295" s="7">
        <v>41850</v>
      </c>
      <c r="C4295">
        <v>20</v>
      </c>
      <c r="D4295" t="s">
        <v>10</v>
      </c>
      <c r="E4295">
        <v>2.1888700999999999</v>
      </c>
      <c r="F4295">
        <v>2.3158731000000001</v>
      </c>
      <c r="G4295">
        <v>8</v>
      </c>
      <c r="H4295">
        <v>3776.25</v>
      </c>
      <c r="I4295">
        <v>37771.563000000002</v>
      </c>
      <c r="J4295">
        <v>81.753410000000002</v>
      </c>
      <c r="M4295">
        <v>4.61839E-2</v>
      </c>
      <c r="N4295" s="49">
        <v>-0.127003</v>
      </c>
      <c r="O4295" s="49">
        <v>-0.18611838999999999</v>
      </c>
      <c r="P4295" s="49">
        <v>-0.15148047000000001</v>
      </c>
      <c r="Q4295" s="49">
        <v>-0.127003</v>
      </c>
      <c r="R4295" s="49">
        <v>-0.10252553</v>
      </c>
      <c r="S4295" s="49">
        <v>-6.7887610000000001E-2</v>
      </c>
      <c r="T4295" s="49" t="s">
        <v>91</v>
      </c>
    </row>
    <row r="4296" spans="1:20" x14ac:dyDescent="0.25">
      <c r="A4296" s="49" t="str">
        <f t="shared" si="67"/>
        <v>41850Greater Bay Area8_4SmartAC Only</v>
      </c>
      <c r="B4296" s="7">
        <v>41850</v>
      </c>
      <c r="C4296">
        <v>4</v>
      </c>
      <c r="D4296" t="s">
        <v>10</v>
      </c>
      <c r="E4296">
        <v>0.57305813000000005</v>
      </c>
      <c r="F4296">
        <v>0.58063518000000003</v>
      </c>
      <c r="G4296">
        <v>8</v>
      </c>
      <c r="H4296">
        <v>3776.25</v>
      </c>
      <c r="I4296">
        <v>37771.563000000002</v>
      </c>
      <c r="J4296">
        <v>65.201610000000002</v>
      </c>
      <c r="M4296">
        <v>1.4795600000000001E-2</v>
      </c>
      <c r="N4296" s="49">
        <v>-7.5770500000000001E-3</v>
      </c>
      <c r="O4296" s="49">
        <v>-2.6515420000000001E-2</v>
      </c>
      <c r="P4296" s="49">
        <v>-1.541872E-2</v>
      </c>
      <c r="Q4296" s="49">
        <v>-7.5770500000000001E-3</v>
      </c>
      <c r="R4296" s="49">
        <v>2.6462000000000002E-4</v>
      </c>
      <c r="S4296" s="49">
        <v>1.1361319999999999E-2</v>
      </c>
      <c r="T4296" s="49" t="s">
        <v>91</v>
      </c>
    </row>
    <row r="4297" spans="1:20" x14ac:dyDescent="0.25">
      <c r="A4297" s="49" t="str">
        <f t="shared" si="67"/>
        <v>41850Greater Bay Area8_16SmartAC Only</v>
      </c>
      <c r="B4297" s="7">
        <v>41850</v>
      </c>
      <c r="C4297">
        <v>16</v>
      </c>
      <c r="D4297" t="s">
        <v>10</v>
      </c>
      <c r="E4297">
        <v>1.8086589</v>
      </c>
      <c r="F4297">
        <v>1.8064217</v>
      </c>
      <c r="G4297">
        <v>8</v>
      </c>
      <c r="H4297">
        <v>3776.25</v>
      </c>
      <c r="I4297">
        <v>37771.563000000002</v>
      </c>
      <c r="J4297">
        <v>90.215069999999997</v>
      </c>
      <c r="M4297">
        <v>4.9514099999999998E-2</v>
      </c>
      <c r="N4297" s="49">
        <v>2.2372E-3</v>
      </c>
      <c r="O4297" s="49">
        <v>-6.1140849999999997E-2</v>
      </c>
      <c r="P4297" s="49">
        <v>-2.4005269999999999E-2</v>
      </c>
      <c r="Q4297" s="49">
        <v>2.2372E-3</v>
      </c>
      <c r="R4297" s="49">
        <v>2.8479669999999999E-2</v>
      </c>
      <c r="S4297" s="49">
        <v>6.561525E-2</v>
      </c>
      <c r="T4297" s="49" t="s">
        <v>91</v>
      </c>
    </row>
    <row r="4298" spans="1:20" x14ac:dyDescent="0.25">
      <c r="A4298" s="49" t="str">
        <f t="shared" si="67"/>
        <v>41850Greater Bay Area9_9SmartAC Only</v>
      </c>
      <c r="B4298" s="7">
        <v>41850</v>
      </c>
      <c r="C4298">
        <v>9</v>
      </c>
      <c r="D4298" t="s">
        <v>10</v>
      </c>
      <c r="E4298">
        <v>0.67822769999999999</v>
      </c>
      <c r="F4298">
        <v>0.68754926000000005</v>
      </c>
      <c r="G4298">
        <v>9</v>
      </c>
      <c r="H4298">
        <v>3737.9839999999999</v>
      </c>
      <c r="I4298">
        <v>37771.563000000002</v>
      </c>
      <c r="J4298">
        <v>67.337940000000003</v>
      </c>
      <c r="M4298">
        <v>1.81032E-2</v>
      </c>
      <c r="N4298" s="49">
        <v>-9.3215599999999996E-3</v>
      </c>
      <c r="O4298" s="49">
        <v>-3.2493660000000001E-2</v>
      </c>
      <c r="P4298" s="49">
        <v>-1.8916260000000001E-2</v>
      </c>
      <c r="Q4298" s="49">
        <v>-9.3215599999999996E-3</v>
      </c>
      <c r="R4298" s="49">
        <v>2.7314E-4</v>
      </c>
      <c r="S4298" s="49">
        <v>1.385054E-2</v>
      </c>
      <c r="T4298" s="49" t="s">
        <v>91</v>
      </c>
    </row>
    <row r="4299" spans="1:20" x14ac:dyDescent="0.25">
      <c r="A4299" s="49" t="str">
        <f t="shared" si="67"/>
        <v>41850Greater Bay Area9_19SmartAC Only</v>
      </c>
      <c r="B4299" s="7">
        <v>41850</v>
      </c>
      <c r="C4299">
        <v>19</v>
      </c>
      <c r="D4299" t="s">
        <v>10</v>
      </c>
      <c r="E4299">
        <v>2.3443323</v>
      </c>
      <c r="F4299">
        <v>2.2171862</v>
      </c>
      <c r="G4299">
        <v>9</v>
      </c>
      <c r="H4299">
        <v>3737.9839999999999</v>
      </c>
      <c r="I4299">
        <v>37771.563000000002</v>
      </c>
      <c r="J4299">
        <v>86.283590000000004</v>
      </c>
      <c r="M4299">
        <v>4.7234999999999999E-2</v>
      </c>
      <c r="N4299" s="49">
        <v>0.12714610000000001</v>
      </c>
      <c r="O4299" s="49">
        <v>6.6685300000000003E-2</v>
      </c>
      <c r="P4299" s="49">
        <v>0.10211155</v>
      </c>
      <c r="Q4299" s="49">
        <v>0.12714610000000001</v>
      </c>
      <c r="R4299" s="49">
        <v>0.15218065</v>
      </c>
      <c r="S4299" s="49">
        <v>0.18760689999999999</v>
      </c>
      <c r="T4299" s="49" t="s">
        <v>91</v>
      </c>
    </row>
    <row r="4300" spans="1:20" x14ac:dyDescent="0.25">
      <c r="A4300" s="49" t="str">
        <f t="shared" si="67"/>
        <v>41850Greater Bay Area9_11SmartAC Only</v>
      </c>
      <c r="B4300" s="7">
        <v>41850</v>
      </c>
      <c r="C4300">
        <v>11</v>
      </c>
      <c r="D4300" t="s">
        <v>10</v>
      </c>
      <c r="E4300">
        <v>0.72632509000000001</v>
      </c>
      <c r="F4300">
        <v>0.74716625999999997</v>
      </c>
      <c r="G4300">
        <v>9</v>
      </c>
      <c r="H4300">
        <v>3737.9839999999999</v>
      </c>
      <c r="I4300">
        <v>37771.563000000002</v>
      </c>
      <c r="J4300">
        <v>73.072310000000002</v>
      </c>
      <c r="M4300">
        <v>2.7789899999999999E-2</v>
      </c>
      <c r="N4300" s="49">
        <v>-2.0841169999999999E-2</v>
      </c>
      <c r="O4300" s="49">
        <v>-5.6412240000000002E-2</v>
      </c>
      <c r="P4300" s="49">
        <v>-3.5569820000000002E-2</v>
      </c>
      <c r="Q4300" s="49">
        <v>-2.0841169999999999E-2</v>
      </c>
      <c r="R4300" s="49">
        <v>-6.1125199999999998E-3</v>
      </c>
      <c r="S4300" s="49">
        <v>1.4729900000000001E-2</v>
      </c>
      <c r="T4300" s="49" t="s">
        <v>91</v>
      </c>
    </row>
    <row r="4301" spans="1:20" x14ac:dyDescent="0.25">
      <c r="A4301" s="49" t="str">
        <f t="shared" si="67"/>
        <v>41850Greater Bay Area9_3SmartAC Only</v>
      </c>
      <c r="B4301" s="7">
        <v>41850</v>
      </c>
      <c r="C4301">
        <v>3</v>
      </c>
      <c r="D4301" t="s">
        <v>10</v>
      </c>
      <c r="E4301">
        <v>0.63310233000000005</v>
      </c>
      <c r="F4301">
        <v>0.64572538999999995</v>
      </c>
      <c r="G4301">
        <v>9</v>
      </c>
      <c r="H4301">
        <v>3737.9839999999999</v>
      </c>
      <c r="I4301">
        <v>37771.563000000002</v>
      </c>
      <c r="J4301">
        <v>65.933229999999995</v>
      </c>
      <c r="M4301">
        <v>1.8038700000000001E-2</v>
      </c>
      <c r="N4301" s="49">
        <v>-1.262306E-2</v>
      </c>
      <c r="O4301" s="49">
        <v>-3.5712599999999997E-2</v>
      </c>
      <c r="P4301" s="49">
        <v>-2.218357E-2</v>
      </c>
      <c r="Q4301" s="49">
        <v>-1.262306E-2</v>
      </c>
      <c r="R4301" s="49">
        <v>-3.0625499999999998E-3</v>
      </c>
      <c r="S4301" s="49">
        <v>1.046648E-2</v>
      </c>
      <c r="T4301" s="49" t="s">
        <v>91</v>
      </c>
    </row>
    <row r="4302" spans="1:20" x14ac:dyDescent="0.25">
      <c r="A4302" s="49" t="str">
        <f t="shared" si="67"/>
        <v>41850Greater Bay Area9_13SmartAC Only</v>
      </c>
      <c r="B4302" s="7">
        <v>41850</v>
      </c>
      <c r="C4302">
        <v>13</v>
      </c>
      <c r="D4302" t="s">
        <v>10</v>
      </c>
      <c r="E4302">
        <v>1.002189</v>
      </c>
      <c r="F4302">
        <v>1.0098241999999999</v>
      </c>
      <c r="G4302">
        <v>9</v>
      </c>
      <c r="H4302">
        <v>3737.9839999999999</v>
      </c>
      <c r="I4302">
        <v>37771.563000000002</v>
      </c>
      <c r="J4302">
        <v>81.328239999999994</v>
      </c>
      <c r="M4302">
        <v>3.7786399999999998E-2</v>
      </c>
      <c r="N4302" s="49">
        <v>-7.6352E-3</v>
      </c>
      <c r="O4302" s="49">
        <v>-5.6001790000000003E-2</v>
      </c>
      <c r="P4302" s="49">
        <v>-2.7661990000000001E-2</v>
      </c>
      <c r="Q4302" s="49">
        <v>-7.6352E-3</v>
      </c>
      <c r="R4302" s="49">
        <v>1.2391589999999999E-2</v>
      </c>
      <c r="S4302" s="49">
        <v>4.0731389999999999E-2</v>
      </c>
      <c r="T4302" s="49" t="s">
        <v>91</v>
      </c>
    </row>
    <row r="4303" spans="1:20" x14ac:dyDescent="0.25">
      <c r="A4303" s="49" t="str">
        <f t="shared" si="67"/>
        <v>41850Greater Bay Area9_12SmartAC Only</v>
      </c>
      <c r="B4303" s="7">
        <v>41850</v>
      </c>
      <c r="C4303">
        <v>12</v>
      </c>
      <c r="D4303" t="s">
        <v>10</v>
      </c>
      <c r="E4303">
        <v>0.81993945000000001</v>
      </c>
      <c r="F4303">
        <v>0.82697606000000001</v>
      </c>
      <c r="G4303">
        <v>9</v>
      </c>
      <c r="H4303">
        <v>3737.9839999999999</v>
      </c>
      <c r="I4303">
        <v>37771.563000000002</v>
      </c>
      <c r="J4303">
        <v>77.087190000000007</v>
      </c>
      <c r="M4303">
        <v>3.2471899999999998E-2</v>
      </c>
      <c r="N4303" s="49">
        <v>-7.0366100000000004E-3</v>
      </c>
      <c r="O4303" s="49">
        <v>-4.8600640000000001E-2</v>
      </c>
      <c r="P4303" s="49">
        <v>-2.4246719999999999E-2</v>
      </c>
      <c r="Q4303" s="49">
        <v>-7.0366100000000004E-3</v>
      </c>
      <c r="R4303" s="49">
        <v>1.01735E-2</v>
      </c>
      <c r="S4303" s="49">
        <v>3.4527420000000003E-2</v>
      </c>
      <c r="T4303" s="49" t="s">
        <v>91</v>
      </c>
    </row>
    <row r="4304" spans="1:20" x14ac:dyDescent="0.25">
      <c r="A4304" s="49" t="str">
        <f t="shared" si="67"/>
        <v>41850Greater Bay Area9_18SmartAC Only</v>
      </c>
      <c r="B4304" s="7">
        <v>41850</v>
      </c>
      <c r="C4304">
        <v>18</v>
      </c>
      <c r="D4304" t="s">
        <v>10</v>
      </c>
      <c r="E4304">
        <v>2.2996322999999999</v>
      </c>
      <c r="F4304">
        <v>2.2824412000000001</v>
      </c>
      <c r="G4304">
        <v>9</v>
      </c>
      <c r="H4304">
        <v>3737.9839999999999</v>
      </c>
      <c r="I4304">
        <v>37771.563000000002</v>
      </c>
      <c r="J4304">
        <v>88.130300000000005</v>
      </c>
      <c r="M4304">
        <v>5.0516499999999999E-2</v>
      </c>
      <c r="N4304" s="49">
        <v>1.7191100000000001E-2</v>
      </c>
      <c r="O4304" s="49">
        <v>-4.7470020000000002E-2</v>
      </c>
      <c r="P4304" s="49">
        <v>-9.5826499999999998E-3</v>
      </c>
      <c r="Q4304" s="49">
        <v>1.7191100000000001E-2</v>
      </c>
      <c r="R4304" s="49">
        <v>4.3964839999999998E-2</v>
      </c>
      <c r="S4304" s="49">
        <v>8.1852220000000003E-2</v>
      </c>
      <c r="T4304" s="49" t="s">
        <v>91</v>
      </c>
    </row>
    <row r="4305" spans="1:20" x14ac:dyDescent="0.25">
      <c r="A4305" s="49" t="str">
        <f t="shared" si="67"/>
        <v>41850Greater Bay Area9_4SmartAC Only</v>
      </c>
      <c r="B4305" s="7">
        <v>41850</v>
      </c>
      <c r="C4305">
        <v>4</v>
      </c>
      <c r="D4305" t="s">
        <v>10</v>
      </c>
      <c r="E4305">
        <v>0.57305813000000005</v>
      </c>
      <c r="F4305">
        <v>0.58711212000000002</v>
      </c>
      <c r="G4305">
        <v>9</v>
      </c>
      <c r="H4305">
        <v>3737.9839999999999</v>
      </c>
      <c r="I4305">
        <v>37771.563000000002</v>
      </c>
      <c r="J4305">
        <v>65.201610000000002</v>
      </c>
      <c r="M4305">
        <v>1.5155500000000001E-2</v>
      </c>
      <c r="N4305" s="49">
        <v>-1.4053990000000001E-2</v>
      </c>
      <c r="O4305" s="49">
        <v>-3.3453030000000002E-2</v>
      </c>
      <c r="P4305" s="49">
        <v>-2.2086399999999999E-2</v>
      </c>
      <c r="Q4305" s="49">
        <v>-1.4053990000000001E-2</v>
      </c>
      <c r="R4305" s="49">
        <v>-6.0215700000000004E-3</v>
      </c>
      <c r="S4305" s="49">
        <v>5.3450499999999996E-3</v>
      </c>
      <c r="T4305" s="49" t="s">
        <v>91</v>
      </c>
    </row>
    <row r="4306" spans="1:20" x14ac:dyDescent="0.25">
      <c r="A4306" s="49" t="str">
        <f t="shared" si="67"/>
        <v>41850Greater Bay Area9_8SmartAC Only</v>
      </c>
      <c r="B4306" s="7">
        <v>41850</v>
      </c>
      <c r="C4306">
        <v>8</v>
      </c>
      <c r="D4306" t="s">
        <v>10</v>
      </c>
      <c r="E4306">
        <v>0.68911573000000004</v>
      </c>
      <c r="F4306">
        <v>0.68979917000000002</v>
      </c>
      <c r="G4306">
        <v>9</v>
      </c>
      <c r="H4306">
        <v>3737.9839999999999</v>
      </c>
      <c r="I4306">
        <v>37771.563000000002</v>
      </c>
      <c r="J4306">
        <v>64.275019999999998</v>
      </c>
      <c r="M4306">
        <v>1.6179900000000001E-2</v>
      </c>
      <c r="N4306" s="49">
        <v>-6.8344E-4</v>
      </c>
      <c r="O4306" s="49">
        <v>-2.139371E-2</v>
      </c>
      <c r="P4306" s="49">
        <v>-9.2587899999999994E-3</v>
      </c>
      <c r="Q4306" s="49">
        <v>-6.8344E-4</v>
      </c>
      <c r="R4306" s="49">
        <v>7.8919100000000002E-3</v>
      </c>
      <c r="S4306" s="49">
        <v>2.0026829999999999E-2</v>
      </c>
      <c r="T4306" s="49" t="s">
        <v>91</v>
      </c>
    </row>
    <row r="4307" spans="1:20" x14ac:dyDescent="0.25">
      <c r="A4307" s="49" t="str">
        <f t="shared" si="67"/>
        <v>41850Greater Bay Area9_22SmartAC Only</v>
      </c>
      <c r="B4307" s="7">
        <v>41850</v>
      </c>
      <c r="C4307">
        <v>22</v>
      </c>
      <c r="D4307" t="s">
        <v>10</v>
      </c>
      <c r="E4307">
        <v>1.7073436</v>
      </c>
      <c r="F4307">
        <v>1.8516119</v>
      </c>
      <c r="G4307">
        <v>9</v>
      </c>
      <c r="H4307">
        <v>3737.9839999999999</v>
      </c>
      <c r="I4307">
        <v>37771.563000000002</v>
      </c>
      <c r="J4307">
        <v>73.271690000000007</v>
      </c>
      <c r="M4307">
        <v>3.8142700000000002E-2</v>
      </c>
      <c r="N4307" s="49">
        <v>-0.14426829999999999</v>
      </c>
      <c r="O4307" s="49">
        <v>-0.19309096000000001</v>
      </c>
      <c r="P4307" s="49">
        <v>-0.16448393</v>
      </c>
      <c r="Q4307" s="49">
        <v>-0.14426829999999999</v>
      </c>
      <c r="R4307" s="49">
        <v>-0.12405267</v>
      </c>
      <c r="S4307" s="49">
        <v>-9.5445639999999998E-2</v>
      </c>
      <c r="T4307" s="49" t="s">
        <v>91</v>
      </c>
    </row>
    <row r="4308" spans="1:20" x14ac:dyDescent="0.25">
      <c r="A4308" s="49" t="str">
        <f t="shared" si="67"/>
        <v>41850Greater Bay Area9_7SmartAC Only</v>
      </c>
      <c r="B4308" s="7">
        <v>41850</v>
      </c>
      <c r="C4308">
        <v>7</v>
      </c>
      <c r="D4308" t="s">
        <v>10</v>
      </c>
      <c r="E4308">
        <v>0.61884026000000003</v>
      </c>
      <c r="F4308">
        <v>0.64431011999999999</v>
      </c>
      <c r="G4308">
        <v>9</v>
      </c>
      <c r="H4308">
        <v>3737.9839999999999</v>
      </c>
      <c r="I4308">
        <v>37771.563000000002</v>
      </c>
      <c r="J4308">
        <v>63.175719999999998</v>
      </c>
      <c r="M4308">
        <v>1.43333E-2</v>
      </c>
      <c r="N4308" s="49">
        <v>-2.546986E-2</v>
      </c>
      <c r="O4308" s="49">
        <v>-4.3816479999999998E-2</v>
      </c>
      <c r="P4308" s="49">
        <v>-3.306651E-2</v>
      </c>
      <c r="Q4308" s="49">
        <v>-2.546986E-2</v>
      </c>
      <c r="R4308" s="49">
        <v>-1.787321E-2</v>
      </c>
      <c r="S4308" s="49">
        <v>-7.1232400000000003E-3</v>
      </c>
      <c r="T4308" s="49" t="s">
        <v>91</v>
      </c>
    </row>
    <row r="4309" spans="1:20" x14ac:dyDescent="0.25">
      <c r="A4309" s="49" t="str">
        <f t="shared" si="67"/>
        <v>41850Greater Bay Area9_2SmartAC Only</v>
      </c>
      <c r="B4309" s="7">
        <v>41850</v>
      </c>
      <c r="C4309">
        <v>2</v>
      </c>
      <c r="D4309" t="s">
        <v>10</v>
      </c>
      <c r="E4309">
        <v>0.71883803000000002</v>
      </c>
      <c r="F4309">
        <v>0.72592221000000001</v>
      </c>
      <c r="G4309">
        <v>9</v>
      </c>
      <c r="H4309">
        <v>3737.9839999999999</v>
      </c>
      <c r="I4309">
        <v>37771.563000000002</v>
      </c>
      <c r="J4309">
        <v>68.004530000000003</v>
      </c>
      <c r="M4309">
        <v>2.0286200000000001E-2</v>
      </c>
      <c r="N4309" s="49">
        <v>-7.0841799999999998E-3</v>
      </c>
      <c r="O4309" s="49">
        <v>-3.305052E-2</v>
      </c>
      <c r="P4309" s="49">
        <v>-1.783587E-2</v>
      </c>
      <c r="Q4309" s="49">
        <v>-7.0841799999999998E-3</v>
      </c>
      <c r="R4309" s="49">
        <v>3.6675100000000001E-3</v>
      </c>
      <c r="S4309" s="49">
        <v>1.8882159999999999E-2</v>
      </c>
      <c r="T4309" s="49" t="s">
        <v>91</v>
      </c>
    </row>
    <row r="4310" spans="1:20" x14ac:dyDescent="0.25">
      <c r="A4310" s="49" t="str">
        <f t="shared" si="67"/>
        <v>41850Greater Bay Area9_21SmartAC Only</v>
      </c>
      <c r="B4310" s="7">
        <v>41850</v>
      </c>
      <c r="C4310">
        <v>21</v>
      </c>
      <c r="D4310" t="s">
        <v>10</v>
      </c>
      <c r="E4310">
        <v>1.9215412000000001</v>
      </c>
      <c r="F4310">
        <v>2.1462465000000002</v>
      </c>
      <c r="G4310">
        <v>9</v>
      </c>
      <c r="H4310">
        <v>3737.9839999999999</v>
      </c>
      <c r="I4310">
        <v>37771.563000000002</v>
      </c>
      <c r="J4310">
        <v>76.465630000000004</v>
      </c>
      <c r="M4310">
        <v>4.2542700000000003E-2</v>
      </c>
      <c r="N4310" s="49">
        <v>-0.2247053</v>
      </c>
      <c r="O4310" s="49">
        <v>-0.27915995999999998</v>
      </c>
      <c r="P4310" s="49">
        <v>-0.24725293000000001</v>
      </c>
      <c r="Q4310" s="49">
        <v>-0.2247053</v>
      </c>
      <c r="R4310" s="49">
        <v>-0.20215767000000001</v>
      </c>
      <c r="S4310" s="49">
        <v>-0.17025064000000001</v>
      </c>
      <c r="T4310" s="49" t="s">
        <v>91</v>
      </c>
    </row>
    <row r="4311" spans="1:20" x14ac:dyDescent="0.25">
      <c r="A4311" s="49" t="str">
        <f t="shared" si="67"/>
        <v>41850Greater Bay Area9_6SmartAC Only</v>
      </c>
      <c r="B4311" s="7">
        <v>41850</v>
      </c>
      <c r="C4311">
        <v>6</v>
      </c>
      <c r="D4311" t="s">
        <v>10</v>
      </c>
      <c r="E4311">
        <v>0.56390923999999998</v>
      </c>
      <c r="F4311">
        <v>0.57710660000000003</v>
      </c>
      <c r="G4311">
        <v>9</v>
      </c>
      <c r="H4311">
        <v>3737.9839999999999</v>
      </c>
      <c r="I4311">
        <v>37771.563000000002</v>
      </c>
      <c r="J4311">
        <v>63.375399999999999</v>
      </c>
      <c r="M4311">
        <v>1.3326599999999999E-2</v>
      </c>
      <c r="N4311" s="49">
        <v>-1.319736E-2</v>
      </c>
      <c r="O4311" s="49">
        <v>-3.025541E-2</v>
      </c>
      <c r="P4311" s="49">
        <v>-2.0260460000000001E-2</v>
      </c>
      <c r="Q4311" s="49">
        <v>-1.319736E-2</v>
      </c>
      <c r="R4311" s="49">
        <v>-6.1342599999999999E-3</v>
      </c>
      <c r="S4311" s="49">
        <v>3.86069E-3</v>
      </c>
      <c r="T4311" s="49" t="s">
        <v>91</v>
      </c>
    </row>
    <row r="4312" spans="1:20" x14ac:dyDescent="0.25">
      <c r="A4312" s="49" t="str">
        <f t="shared" si="67"/>
        <v>41850Greater Bay Area9_14SmartAC Only</v>
      </c>
      <c r="B4312" s="7">
        <v>41850</v>
      </c>
      <c r="C4312">
        <v>14</v>
      </c>
      <c r="D4312" t="s">
        <v>10</v>
      </c>
      <c r="E4312">
        <v>1.1990050999999999</v>
      </c>
      <c r="F4312">
        <v>1.2537288</v>
      </c>
      <c r="G4312">
        <v>9</v>
      </c>
      <c r="H4312">
        <v>3737.9839999999999</v>
      </c>
      <c r="I4312">
        <v>37771.563000000002</v>
      </c>
      <c r="J4312">
        <v>83.996650000000002</v>
      </c>
      <c r="M4312">
        <v>4.2096500000000002E-2</v>
      </c>
      <c r="N4312" s="49">
        <v>-5.47237E-2</v>
      </c>
      <c r="O4312" s="49">
        <v>-0.10860722</v>
      </c>
      <c r="P4312" s="49">
        <v>-7.7034850000000002E-2</v>
      </c>
      <c r="Q4312" s="49">
        <v>-5.47237E-2</v>
      </c>
      <c r="R4312" s="49">
        <v>-3.241256E-2</v>
      </c>
      <c r="S4312" s="49">
        <v>-8.4018000000000005E-4</v>
      </c>
      <c r="T4312" s="49" t="s">
        <v>91</v>
      </c>
    </row>
    <row r="4313" spans="1:20" x14ac:dyDescent="0.25">
      <c r="A4313" s="49" t="str">
        <f t="shared" si="67"/>
        <v>41850Greater Bay Area9_24SmartAC Only</v>
      </c>
      <c r="B4313" s="7">
        <v>41850</v>
      </c>
      <c r="C4313">
        <v>24</v>
      </c>
      <c r="D4313" t="s">
        <v>10</v>
      </c>
      <c r="E4313">
        <v>1.0843659000000001</v>
      </c>
      <c r="F4313">
        <v>1.1144269</v>
      </c>
      <c r="G4313">
        <v>9</v>
      </c>
      <c r="H4313">
        <v>3737.9839999999999</v>
      </c>
      <c r="I4313">
        <v>37771.563000000002</v>
      </c>
      <c r="J4313">
        <v>68.65643</v>
      </c>
      <c r="M4313">
        <v>2.81128E-2</v>
      </c>
      <c r="N4313" s="49">
        <v>-3.0061000000000001E-2</v>
      </c>
      <c r="O4313" s="49">
        <v>-6.6045380000000001E-2</v>
      </c>
      <c r="P4313" s="49">
        <v>-4.4960779999999999E-2</v>
      </c>
      <c r="Q4313" s="49">
        <v>-3.0061000000000001E-2</v>
      </c>
      <c r="R4313" s="49">
        <v>-1.516122E-2</v>
      </c>
      <c r="S4313" s="49">
        <v>5.9233799999999998E-3</v>
      </c>
      <c r="T4313" s="49" t="s">
        <v>91</v>
      </c>
    </row>
    <row r="4314" spans="1:20" x14ac:dyDescent="0.25">
      <c r="A4314" s="49" t="str">
        <f t="shared" si="67"/>
        <v>41850Greater Bay Area9_5SmartAC Only</v>
      </c>
      <c r="B4314" s="7">
        <v>41850</v>
      </c>
      <c r="C4314">
        <v>5</v>
      </c>
      <c r="D4314" t="s">
        <v>10</v>
      </c>
      <c r="E4314">
        <v>0.54943169999999997</v>
      </c>
      <c r="F4314">
        <v>0.56126357000000004</v>
      </c>
      <c r="G4314">
        <v>9</v>
      </c>
      <c r="H4314">
        <v>3737.9839999999999</v>
      </c>
      <c r="I4314">
        <v>37771.563000000002</v>
      </c>
      <c r="J4314">
        <v>64.166820000000001</v>
      </c>
      <c r="M4314">
        <v>1.36235E-2</v>
      </c>
      <c r="N4314" s="49">
        <v>-1.183187E-2</v>
      </c>
      <c r="O4314" s="49">
        <v>-2.9269949999999999E-2</v>
      </c>
      <c r="P4314" s="49">
        <v>-1.9052329999999999E-2</v>
      </c>
      <c r="Q4314" s="49">
        <v>-1.183187E-2</v>
      </c>
      <c r="R4314" s="49">
        <v>-4.6114199999999998E-3</v>
      </c>
      <c r="S4314" s="49">
        <v>5.6062100000000004E-3</v>
      </c>
      <c r="T4314" s="49" t="s">
        <v>91</v>
      </c>
    </row>
    <row r="4315" spans="1:20" x14ac:dyDescent="0.25">
      <c r="A4315" s="49" t="str">
        <f t="shared" si="67"/>
        <v>41850Greater Bay Area9_15SmartAC Only</v>
      </c>
      <c r="B4315" s="7">
        <v>41850</v>
      </c>
      <c r="C4315">
        <v>15</v>
      </c>
      <c r="D4315" t="s">
        <v>10</v>
      </c>
      <c r="E4315">
        <v>1.4840666</v>
      </c>
      <c r="F4315">
        <v>1.5249473</v>
      </c>
      <c r="G4315">
        <v>9</v>
      </c>
      <c r="H4315">
        <v>3737.9839999999999</v>
      </c>
      <c r="I4315">
        <v>37771.563000000002</v>
      </c>
      <c r="J4315">
        <v>86.734049999999996</v>
      </c>
      <c r="M4315">
        <v>4.5773099999999997E-2</v>
      </c>
      <c r="N4315" s="49">
        <v>-4.0880699999999999E-2</v>
      </c>
      <c r="O4315" s="49">
        <v>-9.947027E-2</v>
      </c>
      <c r="P4315" s="49">
        <v>-6.5140439999999994E-2</v>
      </c>
      <c r="Q4315" s="49">
        <v>-4.0880699999999999E-2</v>
      </c>
      <c r="R4315" s="49">
        <v>-1.6620960000000001E-2</v>
      </c>
      <c r="S4315" s="49">
        <v>1.7708870000000002E-2</v>
      </c>
      <c r="T4315" s="49" t="s">
        <v>91</v>
      </c>
    </row>
    <row r="4316" spans="1:20" x14ac:dyDescent="0.25">
      <c r="A4316" s="49" t="str">
        <f t="shared" si="67"/>
        <v>41850Greater Bay Area9_10SmartAC Only</v>
      </c>
      <c r="B4316" s="7">
        <v>41850</v>
      </c>
      <c r="C4316">
        <v>10</v>
      </c>
      <c r="D4316" t="s">
        <v>10</v>
      </c>
      <c r="E4316">
        <v>0.68350306999999999</v>
      </c>
      <c r="F4316">
        <v>0.69853421000000004</v>
      </c>
      <c r="G4316">
        <v>9</v>
      </c>
      <c r="H4316">
        <v>3737.9839999999999</v>
      </c>
      <c r="I4316">
        <v>37771.563000000002</v>
      </c>
      <c r="J4316">
        <v>70.624809999999997</v>
      </c>
      <c r="M4316">
        <v>2.2570400000000001E-2</v>
      </c>
      <c r="N4316" s="49">
        <v>-1.503114E-2</v>
      </c>
      <c r="O4316" s="49">
        <v>-4.3921250000000002E-2</v>
      </c>
      <c r="P4316" s="49">
        <v>-2.6993449999999999E-2</v>
      </c>
      <c r="Q4316" s="49">
        <v>-1.503114E-2</v>
      </c>
      <c r="R4316" s="49">
        <v>-3.0688299999999998E-3</v>
      </c>
      <c r="S4316" s="49">
        <v>1.385897E-2</v>
      </c>
      <c r="T4316" s="49" t="s">
        <v>91</v>
      </c>
    </row>
    <row r="4317" spans="1:20" x14ac:dyDescent="0.25">
      <c r="A4317" s="49" t="str">
        <f t="shared" si="67"/>
        <v>41850Greater Bay Area9_17SmartAC Only</v>
      </c>
      <c r="B4317" s="7">
        <v>41850</v>
      </c>
      <c r="C4317">
        <v>17</v>
      </c>
      <c r="D4317" t="s">
        <v>10</v>
      </c>
      <c r="E4317">
        <v>2.0962613999999999</v>
      </c>
      <c r="F4317">
        <v>2.0856921000000002</v>
      </c>
      <c r="G4317">
        <v>9</v>
      </c>
      <c r="H4317">
        <v>3737.9839999999999</v>
      </c>
      <c r="I4317">
        <v>37771.563000000002</v>
      </c>
      <c r="J4317">
        <v>89.891800000000003</v>
      </c>
      <c r="M4317">
        <v>5.01722E-2</v>
      </c>
      <c r="N4317" s="49">
        <v>1.05693E-2</v>
      </c>
      <c r="O4317" s="49">
        <v>-5.3651119999999997E-2</v>
      </c>
      <c r="P4317" s="49">
        <v>-1.602197E-2</v>
      </c>
      <c r="Q4317" s="49">
        <v>1.05693E-2</v>
      </c>
      <c r="R4317" s="49">
        <v>3.7160569999999997E-2</v>
      </c>
      <c r="S4317" s="49">
        <v>7.4789720000000004E-2</v>
      </c>
      <c r="T4317" s="49" t="s">
        <v>91</v>
      </c>
    </row>
    <row r="4318" spans="1:20" x14ac:dyDescent="0.25">
      <c r="A4318" s="49" t="str">
        <f t="shared" si="67"/>
        <v>41850Greater Bay Area9_20SmartAC Only</v>
      </c>
      <c r="B4318" s="7">
        <v>41850</v>
      </c>
      <c r="C4318">
        <v>20</v>
      </c>
      <c r="D4318" t="s">
        <v>10</v>
      </c>
      <c r="E4318">
        <v>2.1888700999999999</v>
      </c>
      <c r="F4318">
        <v>1.8359443</v>
      </c>
      <c r="G4318">
        <v>9</v>
      </c>
      <c r="H4318">
        <v>3737.9839999999999</v>
      </c>
      <c r="I4318">
        <v>37771.563000000002</v>
      </c>
      <c r="J4318">
        <v>81.753410000000002</v>
      </c>
      <c r="M4318">
        <v>4.1029999999999997E-2</v>
      </c>
      <c r="N4318" s="49">
        <v>0.35292580000000001</v>
      </c>
      <c r="O4318" s="49">
        <v>0.30040739999999999</v>
      </c>
      <c r="P4318" s="49">
        <v>0.33117990000000003</v>
      </c>
      <c r="Q4318" s="49">
        <v>0.35292580000000001</v>
      </c>
      <c r="R4318" s="49">
        <v>0.3746717</v>
      </c>
      <c r="S4318" s="49">
        <v>0.40544419999999998</v>
      </c>
      <c r="T4318" s="49" t="s">
        <v>91</v>
      </c>
    </row>
    <row r="4319" spans="1:20" x14ac:dyDescent="0.25">
      <c r="A4319" s="49" t="str">
        <f t="shared" si="67"/>
        <v>41850Greater Bay Area9_16SmartAC Only</v>
      </c>
      <c r="B4319" s="7">
        <v>41850</v>
      </c>
      <c r="C4319">
        <v>16</v>
      </c>
      <c r="D4319" t="s">
        <v>10</v>
      </c>
      <c r="E4319">
        <v>1.8086589</v>
      </c>
      <c r="F4319">
        <v>1.8354287</v>
      </c>
      <c r="G4319">
        <v>9</v>
      </c>
      <c r="H4319">
        <v>3737.9839999999999</v>
      </c>
      <c r="I4319">
        <v>37771.563000000002</v>
      </c>
      <c r="J4319">
        <v>90.215069999999997</v>
      </c>
      <c r="M4319">
        <v>4.9097799999999997E-2</v>
      </c>
      <c r="N4319" s="49">
        <v>-2.67698E-2</v>
      </c>
      <c r="O4319" s="49">
        <v>-8.9614979999999997E-2</v>
      </c>
      <c r="P4319" s="49">
        <v>-5.2791629999999999E-2</v>
      </c>
      <c r="Q4319" s="49">
        <v>-2.67698E-2</v>
      </c>
      <c r="R4319" s="49">
        <v>-7.4797000000000004E-4</v>
      </c>
      <c r="S4319" s="49">
        <v>3.6075379999999997E-2</v>
      </c>
      <c r="T4319" s="49" t="s">
        <v>91</v>
      </c>
    </row>
    <row r="4320" spans="1:20" x14ac:dyDescent="0.25">
      <c r="A4320" s="49" t="str">
        <f t="shared" si="67"/>
        <v>41850Greater Bay Area9_1SmartAC Only</v>
      </c>
      <c r="B4320" s="7">
        <v>41850</v>
      </c>
      <c r="C4320">
        <v>1</v>
      </c>
      <c r="D4320" t="s">
        <v>10</v>
      </c>
      <c r="E4320">
        <v>0.86264792000000001</v>
      </c>
      <c r="F4320">
        <v>0.87435534000000004</v>
      </c>
      <c r="G4320">
        <v>9</v>
      </c>
      <c r="H4320">
        <v>3737.9839999999999</v>
      </c>
      <c r="I4320">
        <v>37771.563000000002</v>
      </c>
      <c r="J4320">
        <v>69.869749999999996</v>
      </c>
      <c r="M4320">
        <v>2.3775299999999999E-2</v>
      </c>
      <c r="N4320" s="49">
        <v>-1.170742E-2</v>
      </c>
      <c r="O4320" s="49">
        <v>-4.2139799999999998E-2</v>
      </c>
      <c r="P4320" s="49">
        <v>-2.430833E-2</v>
      </c>
      <c r="Q4320" s="49">
        <v>-1.170742E-2</v>
      </c>
      <c r="R4320" s="49">
        <v>8.9349000000000004E-4</v>
      </c>
      <c r="S4320" s="49">
        <v>1.8724959999999999E-2</v>
      </c>
      <c r="T4320" s="49" t="s">
        <v>91</v>
      </c>
    </row>
    <row r="4321" spans="1:20" x14ac:dyDescent="0.25">
      <c r="A4321" s="49" t="str">
        <f t="shared" si="67"/>
        <v>41850Greater Bay Area9_23SmartAC Only</v>
      </c>
      <c r="B4321" s="7">
        <v>41850</v>
      </c>
      <c r="C4321">
        <v>23</v>
      </c>
      <c r="D4321" t="s">
        <v>10</v>
      </c>
      <c r="E4321">
        <v>1.4173534000000001</v>
      </c>
      <c r="F4321">
        <v>1.483978</v>
      </c>
      <c r="G4321">
        <v>9</v>
      </c>
      <c r="H4321">
        <v>3737.9839999999999</v>
      </c>
      <c r="I4321">
        <v>37771.563000000002</v>
      </c>
      <c r="J4321">
        <v>71.102260000000001</v>
      </c>
      <c r="M4321">
        <v>3.3742300000000003E-2</v>
      </c>
      <c r="N4321" s="49">
        <v>-6.6624600000000006E-2</v>
      </c>
      <c r="O4321" s="49">
        <v>-0.10981473999999999</v>
      </c>
      <c r="P4321" s="49">
        <v>-8.4508020000000003E-2</v>
      </c>
      <c r="Q4321" s="49">
        <v>-6.6624600000000006E-2</v>
      </c>
      <c r="R4321" s="49">
        <v>-4.8741180000000002E-2</v>
      </c>
      <c r="S4321" s="49">
        <v>-2.3434460000000001E-2</v>
      </c>
      <c r="T4321" s="49" t="s">
        <v>91</v>
      </c>
    </row>
    <row r="4322" spans="1:20" x14ac:dyDescent="0.25">
      <c r="A4322" s="49" t="str">
        <f t="shared" si="67"/>
        <v>41852Greater Bay AreaN/A_23SmartAC Only</v>
      </c>
      <c r="B4322" s="7">
        <v>41852</v>
      </c>
      <c r="C4322">
        <v>23</v>
      </c>
      <c r="D4322" t="s">
        <v>10</v>
      </c>
      <c r="E4322">
        <v>1.4400305</v>
      </c>
      <c r="F4322">
        <v>1.4762630999999999</v>
      </c>
      <c r="G4322" t="s">
        <v>33</v>
      </c>
      <c r="H4322">
        <v>7614.9340000000002</v>
      </c>
      <c r="I4322">
        <v>37579.226000000002</v>
      </c>
      <c r="J4322">
        <v>71.053370000000001</v>
      </c>
      <c r="M4322">
        <v>1.9219199999999999E-2</v>
      </c>
      <c r="N4322" s="49">
        <v>-3.6232599999999997E-2</v>
      </c>
      <c r="O4322" s="49">
        <v>-6.0833180000000001E-2</v>
      </c>
      <c r="P4322" s="49">
        <v>-4.641878E-2</v>
      </c>
      <c r="Q4322" s="49">
        <v>-3.6232599999999997E-2</v>
      </c>
      <c r="R4322" s="49">
        <v>-2.6046420000000001E-2</v>
      </c>
      <c r="S4322" s="49">
        <v>-1.163202E-2</v>
      </c>
      <c r="T4322" s="49" t="s">
        <v>91</v>
      </c>
    </row>
    <row r="4323" spans="1:20" x14ac:dyDescent="0.25">
      <c r="A4323" s="49" t="str">
        <f t="shared" si="67"/>
        <v>41852Greater Bay AreaN/A_5SmartAC Only</v>
      </c>
      <c r="B4323" s="7">
        <v>41852</v>
      </c>
      <c r="C4323">
        <v>5</v>
      </c>
      <c r="D4323" t="s">
        <v>10</v>
      </c>
      <c r="E4323">
        <v>0.56821549999999998</v>
      </c>
      <c r="F4323">
        <v>0.56388563999999997</v>
      </c>
      <c r="G4323" t="s">
        <v>33</v>
      </c>
      <c r="H4323">
        <v>7614.9340000000002</v>
      </c>
      <c r="I4323">
        <v>37579.226000000002</v>
      </c>
      <c r="J4323">
        <v>64.234729999999999</v>
      </c>
      <c r="M4323">
        <v>7.5234000000000004E-3</v>
      </c>
      <c r="N4323" s="49">
        <v>4.3298599999999996E-3</v>
      </c>
      <c r="O4323" s="49">
        <v>-5.3000900000000004E-3</v>
      </c>
      <c r="P4323" s="49">
        <v>3.4246E-4</v>
      </c>
      <c r="Q4323" s="49">
        <v>4.3298599999999996E-3</v>
      </c>
      <c r="R4323" s="49">
        <v>8.3172599999999999E-3</v>
      </c>
      <c r="S4323" s="49">
        <v>1.395981E-2</v>
      </c>
      <c r="T4323" s="49" t="s">
        <v>91</v>
      </c>
    </row>
    <row r="4324" spans="1:20" x14ac:dyDescent="0.25">
      <c r="A4324" s="49" t="str">
        <f t="shared" si="67"/>
        <v>41852Greater Bay AreaN/A_16SmartAC Only</v>
      </c>
      <c r="B4324" s="7">
        <v>41852</v>
      </c>
      <c r="C4324">
        <v>16</v>
      </c>
      <c r="D4324" t="s">
        <v>10</v>
      </c>
      <c r="E4324">
        <v>2.0390926999999999</v>
      </c>
      <c r="F4324">
        <v>1.5617426000000001</v>
      </c>
      <c r="G4324" t="s">
        <v>33</v>
      </c>
      <c r="H4324">
        <v>7614.9340000000002</v>
      </c>
      <c r="I4324">
        <v>37579.226000000002</v>
      </c>
      <c r="J4324">
        <v>91.728729999999999</v>
      </c>
      <c r="M4324">
        <v>2.4520400000000001E-2</v>
      </c>
      <c r="N4324" s="49">
        <v>0.4773501</v>
      </c>
      <c r="O4324" s="49">
        <v>0.44596398999999998</v>
      </c>
      <c r="P4324" s="49">
        <v>0.46435429</v>
      </c>
      <c r="Q4324" s="49">
        <v>0.4773501</v>
      </c>
      <c r="R4324" s="49">
        <v>0.49034591</v>
      </c>
      <c r="S4324" s="49">
        <v>0.50873621000000002</v>
      </c>
      <c r="T4324" s="49" t="s">
        <v>91</v>
      </c>
    </row>
    <row r="4325" spans="1:20" x14ac:dyDescent="0.25">
      <c r="A4325" s="49" t="str">
        <f t="shared" si="67"/>
        <v>41852Greater Bay AreaN/A_18SmartAC Only</v>
      </c>
      <c r="B4325" s="7">
        <v>41852</v>
      </c>
      <c r="C4325">
        <v>18</v>
      </c>
      <c r="D4325" t="s">
        <v>10</v>
      </c>
      <c r="E4325">
        <v>2.4629845000000001</v>
      </c>
      <c r="F4325">
        <v>1.8613170000000001</v>
      </c>
      <c r="G4325" t="s">
        <v>33</v>
      </c>
      <c r="H4325">
        <v>7614.9340000000002</v>
      </c>
      <c r="I4325">
        <v>37579.226000000002</v>
      </c>
      <c r="J4325">
        <v>89.81653</v>
      </c>
      <c r="M4325">
        <v>2.3617099999999999E-2</v>
      </c>
      <c r="N4325" s="49">
        <v>0.60166750000000002</v>
      </c>
      <c r="O4325" s="49">
        <v>0.57143761000000004</v>
      </c>
      <c r="P4325" s="49">
        <v>0.58915044000000005</v>
      </c>
      <c r="Q4325" s="49">
        <v>0.60166750000000002</v>
      </c>
      <c r="R4325" s="49">
        <v>0.61418455999999999</v>
      </c>
      <c r="S4325" s="49">
        <v>0.63189739</v>
      </c>
      <c r="T4325" s="49" t="s">
        <v>91</v>
      </c>
    </row>
    <row r="4326" spans="1:20" x14ac:dyDescent="0.25">
      <c r="A4326" s="49" t="str">
        <f t="shared" si="67"/>
        <v>41852Greater Bay AreaN/A_22SmartAC Only</v>
      </c>
      <c r="B4326" s="7">
        <v>41852</v>
      </c>
      <c r="C4326">
        <v>22</v>
      </c>
      <c r="D4326" t="s">
        <v>10</v>
      </c>
      <c r="E4326">
        <v>1.7616696999999999</v>
      </c>
      <c r="F4326">
        <v>1.8299190999999999</v>
      </c>
      <c r="G4326" t="s">
        <v>33</v>
      </c>
      <c r="H4326">
        <v>7614.9340000000002</v>
      </c>
      <c r="I4326">
        <v>37579.226000000002</v>
      </c>
      <c r="J4326">
        <v>74.572980000000001</v>
      </c>
      <c r="M4326">
        <v>2.2336999999999999E-2</v>
      </c>
      <c r="N4326" s="49">
        <v>-6.8249400000000002E-2</v>
      </c>
      <c r="O4326" s="49">
        <v>-9.6840759999999998E-2</v>
      </c>
      <c r="P4326" s="49">
        <v>-8.0088010000000001E-2</v>
      </c>
      <c r="Q4326" s="49">
        <v>-6.8249400000000002E-2</v>
      </c>
      <c r="R4326" s="49">
        <v>-5.6410790000000002E-2</v>
      </c>
      <c r="S4326" s="49">
        <v>-3.9658039999999999E-2</v>
      </c>
      <c r="T4326" s="49" t="s">
        <v>91</v>
      </c>
    </row>
    <row r="4327" spans="1:20" x14ac:dyDescent="0.25">
      <c r="A4327" s="49" t="str">
        <f t="shared" si="67"/>
        <v>41852Greater Bay AreaN/A_20SmartAC Only</v>
      </c>
      <c r="B4327" s="7">
        <v>41852</v>
      </c>
      <c r="C4327">
        <v>20</v>
      </c>
      <c r="D4327" t="s">
        <v>10</v>
      </c>
      <c r="E4327">
        <v>2.2866154999999999</v>
      </c>
      <c r="F4327">
        <v>2.4497111</v>
      </c>
      <c r="G4327" t="s">
        <v>33</v>
      </c>
      <c r="H4327">
        <v>7614.9340000000002</v>
      </c>
      <c r="I4327">
        <v>37579.226000000002</v>
      </c>
      <c r="J4327">
        <v>82.309899999999999</v>
      </c>
      <c r="M4327">
        <v>2.79083E-2</v>
      </c>
      <c r="N4327" s="49">
        <v>-0.16309560000000001</v>
      </c>
      <c r="O4327" s="49">
        <v>-0.19881821999999999</v>
      </c>
      <c r="P4327" s="49">
        <v>-0.17788699999999999</v>
      </c>
      <c r="Q4327" s="49">
        <v>-0.16309560000000001</v>
      </c>
      <c r="R4327" s="49">
        <v>-0.1483042</v>
      </c>
      <c r="S4327" s="49">
        <v>-0.12737298</v>
      </c>
      <c r="T4327" s="49" t="s">
        <v>91</v>
      </c>
    </row>
    <row r="4328" spans="1:20" x14ac:dyDescent="0.25">
      <c r="A4328" s="49" t="str">
        <f t="shared" si="67"/>
        <v>41852Greater Bay AreaN/A_17SmartAC Only</v>
      </c>
      <c r="B4328" s="7">
        <v>41852</v>
      </c>
      <c r="C4328">
        <v>17</v>
      </c>
      <c r="D4328" t="s">
        <v>10</v>
      </c>
      <c r="E4328">
        <v>2.3058317000000002</v>
      </c>
      <c r="F4328">
        <v>1.7357547</v>
      </c>
      <c r="G4328" t="s">
        <v>33</v>
      </c>
      <c r="H4328">
        <v>7614.9340000000002</v>
      </c>
      <c r="I4328">
        <v>37579.226000000002</v>
      </c>
      <c r="J4328">
        <v>91.445899999999995</v>
      </c>
      <c r="M4328">
        <v>2.4325300000000001E-2</v>
      </c>
      <c r="N4328" s="49">
        <v>0.57007699999999994</v>
      </c>
      <c r="O4328" s="49">
        <v>0.53894061999999998</v>
      </c>
      <c r="P4328" s="49">
        <v>0.55718458999999998</v>
      </c>
      <c r="Q4328" s="49">
        <v>0.57007699999999994</v>
      </c>
      <c r="R4328" s="49">
        <v>0.58296941000000002</v>
      </c>
      <c r="S4328" s="49">
        <v>0.60121338000000002</v>
      </c>
      <c r="T4328" s="49" t="s">
        <v>91</v>
      </c>
    </row>
    <row r="4329" spans="1:20" x14ac:dyDescent="0.25">
      <c r="A4329" s="49" t="str">
        <f t="shared" si="67"/>
        <v>41852Greater Bay AreaN/A_2SmartAC Only</v>
      </c>
      <c r="B4329" s="7">
        <v>41852</v>
      </c>
      <c r="C4329">
        <v>2</v>
      </c>
      <c r="D4329" t="s">
        <v>10</v>
      </c>
      <c r="E4329">
        <v>0.73992634000000002</v>
      </c>
      <c r="F4329">
        <v>0.73520876999999996</v>
      </c>
      <c r="G4329" t="s">
        <v>33</v>
      </c>
      <c r="H4329">
        <v>7614.9340000000002</v>
      </c>
      <c r="I4329">
        <v>37579.226000000002</v>
      </c>
      <c r="J4329">
        <v>67.059970000000007</v>
      </c>
      <c r="M4329">
        <v>1.12231E-2</v>
      </c>
      <c r="N4329" s="49">
        <v>4.7175699999999999E-3</v>
      </c>
      <c r="O4329" s="49">
        <v>-9.6480000000000003E-3</v>
      </c>
      <c r="P4329" s="49">
        <v>-1.2306699999999999E-3</v>
      </c>
      <c r="Q4329" s="49">
        <v>4.7175699999999999E-3</v>
      </c>
      <c r="R4329" s="49">
        <v>1.066581E-2</v>
      </c>
      <c r="S4329" s="49">
        <v>1.9083139999999998E-2</v>
      </c>
      <c r="T4329" s="49" t="s">
        <v>91</v>
      </c>
    </row>
    <row r="4330" spans="1:20" x14ac:dyDescent="0.25">
      <c r="A4330" s="49" t="str">
        <f t="shared" si="67"/>
        <v>41852Greater Bay AreaN/A_4SmartAC Only</v>
      </c>
      <c r="B4330" s="7">
        <v>41852</v>
      </c>
      <c r="C4330">
        <v>4</v>
      </c>
      <c r="D4330" t="s">
        <v>10</v>
      </c>
      <c r="E4330">
        <v>0.59003125999999995</v>
      </c>
      <c r="F4330">
        <v>0.59016811000000002</v>
      </c>
      <c r="G4330" t="s">
        <v>33</v>
      </c>
      <c r="H4330">
        <v>7614.9340000000002</v>
      </c>
      <c r="I4330">
        <v>37579.226000000002</v>
      </c>
      <c r="J4330">
        <v>65.279790000000006</v>
      </c>
      <c r="M4330">
        <v>8.1069999999999996E-3</v>
      </c>
      <c r="N4330" s="49">
        <v>-1.3684999999999999E-4</v>
      </c>
      <c r="O4330" s="49">
        <v>-1.051381E-2</v>
      </c>
      <c r="P4330" s="49">
        <v>-4.4335599999999996E-3</v>
      </c>
      <c r="Q4330" s="49">
        <v>-1.3684999999999999E-4</v>
      </c>
      <c r="R4330" s="49">
        <v>4.1598599999999996E-3</v>
      </c>
      <c r="S4330" s="49">
        <v>1.024011E-2</v>
      </c>
      <c r="T4330" s="49" t="s">
        <v>91</v>
      </c>
    </row>
    <row r="4331" spans="1:20" x14ac:dyDescent="0.25">
      <c r="A4331" s="49" t="str">
        <f t="shared" si="67"/>
        <v>41852Greater Bay AreaN/A_8SmartAC Only</v>
      </c>
      <c r="B4331" s="7">
        <v>41852</v>
      </c>
      <c r="C4331">
        <v>8</v>
      </c>
      <c r="D4331" t="s">
        <v>10</v>
      </c>
      <c r="E4331">
        <v>0.69254026000000002</v>
      </c>
      <c r="F4331">
        <v>0.69112331999999999</v>
      </c>
      <c r="G4331" t="s">
        <v>33</v>
      </c>
      <c r="H4331">
        <v>7614.9340000000002</v>
      </c>
      <c r="I4331">
        <v>37579.226000000002</v>
      </c>
      <c r="J4331">
        <v>66.875209999999996</v>
      </c>
      <c r="M4331">
        <v>8.9904000000000008E-3</v>
      </c>
      <c r="N4331" s="49">
        <v>1.41694E-3</v>
      </c>
      <c r="O4331" s="49">
        <v>-1.0090770000000001E-2</v>
      </c>
      <c r="P4331" s="49">
        <v>-3.34797E-3</v>
      </c>
      <c r="Q4331" s="49">
        <v>1.41694E-3</v>
      </c>
      <c r="R4331" s="49">
        <v>6.18185E-3</v>
      </c>
      <c r="S4331" s="49">
        <v>1.2924649999999999E-2</v>
      </c>
      <c r="T4331" s="49" t="s">
        <v>91</v>
      </c>
    </row>
    <row r="4332" spans="1:20" x14ac:dyDescent="0.25">
      <c r="A4332" s="49" t="str">
        <f t="shared" si="67"/>
        <v>41852Greater Bay AreaN/A_19SmartAC Only</v>
      </c>
      <c r="B4332" s="7">
        <v>41852</v>
      </c>
      <c r="C4332">
        <v>19</v>
      </c>
      <c r="D4332" t="s">
        <v>10</v>
      </c>
      <c r="E4332">
        <v>2.4827775999999999</v>
      </c>
      <c r="F4332">
        <v>2.5480759000000002</v>
      </c>
      <c r="G4332" t="s">
        <v>33</v>
      </c>
      <c r="H4332">
        <v>7614.9340000000002</v>
      </c>
      <c r="I4332">
        <v>37579.226000000002</v>
      </c>
      <c r="J4332">
        <v>86.664140000000003</v>
      </c>
      <c r="M4332">
        <v>2.8358000000000001E-2</v>
      </c>
      <c r="N4332" s="49">
        <v>-6.5298300000000004E-2</v>
      </c>
      <c r="O4332" s="49">
        <v>-0.10159654</v>
      </c>
      <c r="P4332" s="49">
        <v>-8.0328040000000003E-2</v>
      </c>
      <c r="Q4332" s="49">
        <v>-6.5298300000000004E-2</v>
      </c>
      <c r="R4332" s="49">
        <v>-5.0268559999999997E-2</v>
      </c>
      <c r="S4332" s="49">
        <v>-2.9000060000000001E-2</v>
      </c>
      <c r="T4332" s="49" t="s">
        <v>91</v>
      </c>
    </row>
    <row r="4333" spans="1:20" x14ac:dyDescent="0.25">
      <c r="A4333" s="49" t="str">
        <f t="shared" si="67"/>
        <v>41852Greater Bay AreaN/A_14SmartAC Only</v>
      </c>
      <c r="B4333" s="7">
        <v>41852</v>
      </c>
      <c r="C4333">
        <v>14</v>
      </c>
      <c r="D4333" t="s">
        <v>10</v>
      </c>
      <c r="E4333">
        <v>1.4329947999999999</v>
      </c>
      <c r="F4333">
        <v>1.3730076</v>
      </c>
      <c r="G4333" t="s">
        <v>33</v>
      </c>
      <c r="H4333">
        <v>7614.9340000000002</v>
      </c>
      <c r="I4333">
        <v>37579.226000000002</v>
      </c>
      <c r="J4333">
        <v>87.401820000000001</v>
      </c>
      <c r="M4333">
        <v>2.50136E-2</v>
      </c>
      <c r="N4333" s="49">
        <v>5.9987199999999997E-2</v>
      </c>
      <c r="O4333" s="49">
        <v>2.7969790000000001E-2</v>
      </c>
      <c r="P4333" s="49">
        <v>4.6729989999999999E-2</v>
      </c>
      <c r="Q4333" s="49">
        <v>5.9987199999999997E-2</v>
      </c>
      <c r="R4333" s="49">
        <v>7.3244409999999996E-2</v>
      </c>
      <c r="S4333" s="49">
        <v>9.2004610000000001E-2</v>
      </c>
      <c r="T4333" s="49" t="s">
        <v>91</v>
      </c>
    </row>
    <row r="4334" spans="1:20" x14ac:dyDescent="0.25">
      <c r="A4334" s="49" t="str">
        <f t="shared" si="67"/>
        <v>41852Greater Bay AreaN/A_13SmartAC Only</v>
      </c>
      <c r="B4334" s="7">
        <v>41852</v>
      </c>
      <c r="C4334">
        <v>13</v>
      </c>
      <c r="D4334" t="s">
        <v>10</v>
      </c>
      <c r="E4334">
        <v>1.1694382999999999</v>
      </c>
      <c r="F4334">
        <v>1.1317132000000001</v>
      </c>
      <c r="G4334" t="s">
        <v>33</v>
      </c>
      <c r="H4334">
        <v>7614.9340000000002</v>
      </c>
      <c r="I4334">
        <v>37579.226000000002</v>
      </c>
      <c r="J4334">
        <v>83.817210000000003</v>
      </c>
      <c r="M4334">
        <v>2.23678E-2</v>
      </c>
      <c r="N4334" s="49">
        <v>3.7725099999999998E-2</v>
      </c>
      <c r="O4334" s="49">
        <v>9.0943199999999995E-3</v>
      </c>
      <c r="P4334" s="49">
        <v>2.5870170000000001E-2</v>
      </c>
      <c r="Q4334" s="49">
        <v>3.7725099999999998E-2</v>
      </c>
      <c r="R4334" s="49">
        <v>4.9580029999999997E-2</v>
      </c>
      <c r="S4334" s="49">
        <v>6.6355880000000006E-2</v>
      </c>
      <c r="T4334" s="49" t="s">
        <v>91</v>
      </c>
    </row>
    <row r="4335" spans="1:20" x14ac:dyDescent="0.25">
      <c r="A4335" s="49" t="str">
        <f t="shared" si="67"/>
        <v>41852Greater Bay AreaN/A_21SmartAC Only</v>
      </c>
      <c r="B4335" s="7">
        <v>41852</v>
      </c>
      <c r="C4335">
        <v>21</v>
      </c>
      <c r="D4335" t="s">
        <v>10</v>
      </c>
      <c r="E4335">
        <v>1.9869573</v>
      </c>
      <c r="F4335">
        <v>2.1253453000000002</v>
      </c>
      <c r="G4335" t="s">
        <v>33</v>
      </c>
      <c r="H4335">
        <v>7614.9340000000002</v>
      </c>
      <c r="I4335">
        <v>37579.226000000002</v>
      </c>
      <c r="J4335">
        <v>78.125780000000006</v>
      </c>
      <c r="M4335">
        <v>2.5147800000000001E-2</v>
      </c>
      <c r="N4335" s="49">
        <v>-0.13838800000000001</v>
      </c>
      <c r="O4335" s="49">
        <v>-0.17057717999999999</v>
      </c>
      <c r="P4335" s="49">
        <v>-0.15171633000000001</v>
      </c>
      <c r="Q4335" s="49">
        <v>-0.13838800000000001</v>
      </c>
      <c r="R4335" s="49">
        <v>-0.12505967000000001</v>
      </c>
      <c r="S4335" s="49">
        <v>-0.10619882</v>
      </c>
      <c r="T4335" s="49" t="s">
        <v>91</v>
      </c>
    </row>
    <row r="4336" spans="1:20" x14ac:dyDescent="0.25">
      <c r="A4336" s="49" t="str">
        <f t="shared" si="67"/>
        <v>41852Greater Bay AreaN/A_7SmartAC Only</v>
      </c>
      <c r="B4336" s="7">
        <v>41852</v>
      </c>
      <c r="C4336">
        <v>7</v>
      </c>
      <c r="D4336" t="s">
        <v>10</v>
      </c>
      <c r="E4336">
        <v>0.63762266999999995</v>
      </c>
      <c r="F4336">
        <v>0.63659690000000002</v>
      </c>
      <c r="G4336" t="s">
        <v>33</v>
      </c>
      <c r="H4336">
        <v>7614.9340000000002</v>
      </c>
      <c r="I4336">
        <v>37579.226000000002</v>
      </c>
      <c r="J4336">
        <v>64.035319999999999</v>
      </c>
      <c r="M4336">
        <v>7.8645E-3</v>
      </c>
      <c r="N4336" s="49">
        <v>1.0257700000000001E-3</v>
      </c>
      <c r="O4336" s="49">
        <v>-9.0407899999999999E-3</v>
      </c>
      <c r="P4336" s="49">
        <v>-3.1424199999999999E-3</v>
      </c>
      <c r="Q4336" s="49">
        <v>1.0257700000000001E-3</v>
      </c>
      <c r="R4336" s="49">
        <v>5.1939500000000001E-3</v>
      </c>
      <c r="S4336" s="49">
        <v>1.1092329999999999E-2</v>
      </c>
      <c r="T4336" s="49" t="s">
        <v>91</v>
      </c>
    </row>
    <row r="4337" spans="1:20" x14ac:dyDescent="0.25">
      <c r="A4337" s="49" t="str">
        <f t="shared" si="67"/>
        <v>41852Greater Bay AreaN/A_12SmartAC Only</v>
      </c>
      <c r="B4337" s="7">
        <v>41852</v>
      </c>
      <c r="C4337">
        <v>12</v>
      </c>
      <c r="D4337" t="s">
        <v>10</v>
      </c>
      <c r="E4337">
        <v>0.96466505000000002</v>
      </c>
      <c r="F4337">
        <v>0.94323161</v>
      </c>
      <c r="G4337" t="s">
        <v>33</v>
      </c>
      <c r="H4337">
        <v>7614.9340000000002</v>
      </c>
      <c r="I4337">
        <v>37579.226000000002</v>
      </c>
      <c r="J4337">
        <v>80.313599999999994</v>
      </c>
      <c r="M4337">
        <v>1.9437900000000001E-2</v>
      </c>
      <c r="N4337" s="49">
        <v>2.1433440000000002E-2</v>
      </c>
      <c r="O4337" s="49">
        <v>-3.44707E-3</v>
      </c>
      <c r="P4337" s="49">
        <v>1.113135E-2</v>
      </c>
      <c r="Q4337" s="49">
        <v>2.1433440000000002E-2</v>
      </c>
      <c r="R4337" s="49">
        <v>3.1735529999999998E-2</v>
      </c>
      <c r="S4337" s="49">
        <v>4.631395E-2</v>
      </c>
      <c r="T4337" s="49" t="s">
        <v>91</v>
      </c>
    </row>
    <row r="4338" spans="1:20" x14ac:dyDescent="0.25">
      <c r="A4338" s="49" t="str">
        <f t="shared" si="67"/>
        <v>41852Greater Bay AreaN/A_1SmartAC Only</v>
      </c>
      <c r="B4338" s="7">
        <v>41852</v>
      </c>
      <c r="C4338">
        <v>1</v>
      </c>
      <c r="D4338" t="s">
        <v>10</v>
      </c>
      <c r="E4338">
        <v>0.88442156000000005</v>
      </c>
      <c r="F4338">
        <v>0.87869461999999998</v>
      </c>
      <c r="G4338" t="s">
        <v>33</v>
      </c>
      <c r="H4338">
        <v>7614.9340000000002</v>
      </c>
      <c r="I4338">
        <v>37579.226000000002</v>
      </c>
      <c r="J4338">
        <v>67.749660000000006</v>
      </c>
      <c r="M4338">
        <v>1.34983E-2</v>
      </c>
      <c r="N4338" s="49">
        <v>5.7269399999999998E-3</v>
      </c>
      <c r="O4338" s="49">
        <v>-1.1550879999999999E-2</v>
      </c>
      <c r="P4338" s="49">
        <v>-1.42716E-3</v>
      </c>
      <c r="Q4338" s="49">
        <v>5.7269399999999998E-3</v>
      </c>
      <c r="R4338" s="49">
        <v>1.288104E-2</v>
      </c>
      <c r="S4338" s="49">
        <v>2.3004759999999999E-2</v>
      </c>
      <c r="T4338" s="49" t="s">
        <v>91</v>
      </c>
    </row>
    <row r="4339" spans="1:20" x14ac:dyDescent="0.25">
      <c r="A4339" s="49" t="str">
        <f t="shared" si="67"/>
        <v>41852Greater Bay AreaN/A_15SmartAC Only</v>
      </c>
      <c r="B4339" s="7">
        <v>41852</v>
      </c>
      <c r="C4339">
        <v>15</v>
      </c>
      <c r="D4339" t="s">
        <v>10</v>
      </c>
      <c r="E4339">
        <v>1.7281317</v>
      </c>
      <c r="F4339">
        <v>1.5544983999999999</v>
      </c>
      <c r="G4339" t="s">
        <v>33</v>
      </c>
      <c r="H4339">
        <v>7614.9340000000002</v>
      </c>
      <c r="I4339">
        <v>37579.226000000002</v>
      </c>
      <c r="J4339">
        <v>90.749750000000006</v>
      </c>
      <c r="M4339">
        <v>2.6096399999999999E-2</v>
      </c>
      <c r="N4339" s="49">
        <v>0.17363329999999999</v>
      </c>
      <c r="O4339" s="49">
        <v>0.14022991000000001</v>
      </c>
      <c r="P4339" s="49">
        <v>0.15980221</v>
      </c>
      <c r="Q4339" s="49">
        <v>0.17363329999999999</v>
      </c>
      <c r="R4339" s="49">
        <v>0.18746439000000001</v>
      </c>
      <c r="S4339" s="49">
        <v>0.20703669</v>
      </c>
      <c r="T4339" s="49" t="s">
        <v>91</v>
      </c>
    </row>
    <row r="4340" spans="1:20" x14ac:dyDescent="0.25">
      <c r="A4340" s="49" t="str">
        <f t="shared" si="67"/>
        <v>41852Greater Bay AreaN/A_10SmartAC Only</v>
      </c>
      <c r="B4340" s="7">
        <v>41852</v>
      </c>
      <c r="C4340">
        <v>10</v>
      </c>
      <c r="D4340" t="s">
        <v>10</v>
      </c>
      <c r="E4340">
        <v>0.74559682000000005</v>
      </c>
      <c r="F4340">
        <v>0.73750883</v>
      </c>
      <c r="G4340" t="s">
        <v>33</v>
      </c>
      <c r="H4340">
        <v>7614.9340000000002</v>
      </c>
      <c r="I4340">
        <v>37579.226000000002</v>
      </c>
      <c r="J4340">
        <v>73.460800000000006</v>
      </c>
      <c r="M4340">
        <v>1.3454499999999999E-2</v>
      </c>
      <c r="N4340" s="49">
        <v>8.0879899999999998E-3</v>
      </c>
      <c r="O4340" s="49">
        <v>-9.1337699999999994E-3</v>
      </c>
      <c r="P4340" s="49">
        <v>9.5710999999999995E-4</v>
      </c>
      <c r="Q4340" s="49">
        <v>8.0879899999999998E-3</v>
      </c>
      <c r="R4340" s="49">
        <v>1.5218880000000001E-2</v>
      </c>
      <c r="S4340" s="49">
        <v>2.5309749999999999E-2</v>
      </c>
      <c r="T4340" s="49" t="s">
        <v>91</v>
      </c>
    </row>
    <row r="4341" spans="1:20" x14ac:dyDescent="0.25">
      <c r="A4341" s="49" t="str">
        <f t="shared" si="67"/>
        <v>41852Greater Bay AreaN/A_6SmartAC Only</v>
      </c>
      <c r="B4341" s="7">
        <v>41852</v>
      </c>
      <c r="C4341">
        <v>6</v>
      </c>
      <c r="D4341" t="s">
        <v>10</v>
      </c>
      <c r="E4341">
        <v>0.57925919000000003</v>
      </c>
      <c r="F4341">
        <v>0.57826770000000005</v>
      </c>
      <c r="G4341" t="s">
        <v>33</v>
      </c>
      <c r="H4341">
        <v>7614.9340000000002</v>
      </c>
      <c r="I4341">
        <v>37579.226000000002</v>
      </c>
      <c r="J4341">
        <v>64.093279999999993</v>
      </c>
      <c r="M4341">
        <v>7.4441999999999998E-3</v>
      </c>
      <c r="N4341" s="49">
        <v>9.9149000000000004E-4</v>
      </c>
      <c r="O4341" s="49">
        <v>-8.5370900000000007E-3</v>
      </c>
      <c r="P4341" s="49">
        <v>-2.95394E-3</v>
      </c>
      <c r="Q4341" s="49">
        <v>9.9149000000000004E-4</v>
      </c>
      <c r="R4341" s="49">
        <v>4.93692E-3</v>
      </c>
      <c r="S4341" s="49">
        <v>1.0520069999999999E-2</v>
      </c>
      <c r="T4341" s="49" t="s">
        <v>91</v>
      </c>
    </row>
    <row r="4342" spans="1:20" x14ac:dyDescent="0.25">
      <c r="A4342" s="49" t="str">
        <f t="shared" si="67"/>
        <v>41852Greater Bay AreaN/A_3SmartAC Only</v>
      </c>
      <c r="B4342" s="7">
        <v>41852</v>
      </c>
      <c r="C4342">
        <v>3</v>
      </c>
      <c r="D4342" t="s">
        <v>10</v>
      </c>
      <c r="E4342">
        <v>0.64745196999999999</v>
      </c>
      <c r="F4342">
        <v>0.64628578999999997</v>
      </c>
      <c r="G4342" t="s">
        <v>33</v>
      </c>
      <c r="H4342">
        <v>7614.9340000000002</v>
      </c>
      <c r="I4342">
        <v>37579.226000000002</v>
      </c>
      <c r="J4342">
        <v>66.012410000000003</v>
      </c>
      <c r="M4342">
        <v>9.5139000000000005E-3</v>
      </c>
      <c r="N4342" s="49">
        <v>1.16618E-3</v>
      </c>
      <c r="O4342" s="49">
        <v>-1.101161E-2</v>
      </c>
      <c r="P4342" s="49">
        <v>-3.8761899999999998E-3</v>
      </c>
      <c r="Q4342" s="49">
        <v>1.16618E-3</v>
      </c>
      <c r="R4342" s="49">
        <v>6.2085500000000002E-3</v>
      </c>
      <c r="S4342" s="49">
        <v>1.334397E-2</v>
      </c>
      <c r="T4342" s="49" t="s">
        <v>91</v>
      </c>
    </row>
    <row r="4343" spans="1:20" x14ac:dyDescent="0.25">
      <c r="A4343" s="49" t="str">
        <f t="shared" si="67"/>
        <v>41852Greater Bay AreaN/A_11SmartAC Only</v>
      </c>
      <c r="B4343" s="7">
        <v>41852</v>
      </c>
      <c r="C4343">
        <v>11</v>
      </c>
      <c r="D4343" t="s">
        <v>10</v>
      </c>
      <c r="E4343">
        <v>0.81426032999999998</v>
      </c>
      <c r="F4343">
        <v>0.80572231000000005</v>
      </c>
      <c r="G4343" t="s">
        <v>33</v>
      </c>
      <c r="H4343">
        <v>7614.9340000000002</v>
      </c>
      <c r="I4343">
        <v>37579.226000000002</v>
      </c>
      <c r="J4343">
        <v>76.767129999999995</v>
      </c>
      <c r="M4343">
        <v>1.6561900000000001E-2</v>
      </c>
      <c r="N4343" s="49">
        <v>8.5380200000000003E-3</v>
      </c>
      <c r="O4343" s="49">
        <v>-1.2661210000000001E-2</v>
      </c>
      <c r="P4343" s="49">
        <v>-2.3979000000000001E-4</v>
      </c>
      <c r="Q4343" s="49">
        <v>8.5380200000000003E-3</v>
      </c>
      <c r="R4343" s="49">
        <v>1.7315830000000001E-2</v>
      </c>
      <c r="S4343" s="49">
        <v>2.973725E-2</v>
      </c>
      <c r="T4343" s="49" t="s">
        <v>91</v>
      </c>
    </row>
    <row r="4344" spans="1:20" x14ac:dyDescent="0.25">
      <c r="A4344" s="49" t="str">
        <f t="shared" si="67"/>
        <v>41852Greater Bay AreaN/A_24SmartAC Only</v>
      </c>
      <c r="B4344" s="7">
        <v>41852</v>
      </c>
      <c r="C4344">
        <v>24</v>
      </c>
      <c r="D4344" t="s">
        <v>10</v>
      </c>
      <c r="E4344">
        <v>1.1343141000000001</v>
      </c>
      <c r="F4344">
        <v>1.1666927</v>
      </c>
      <c r="G4344" t="s">
        <v>33</v>
      </c>
      <c r="H4344">
        <v>7614.9340000000002</v>
      </c>
      <c r="I4344">
        <v>37579.226000000002</v>
      </c>
      <c r="J4344">
        <v>68.733760000000004</v>
      </c>
      <c r="M4344">
        <v>1.6324600000000002E-2</v>
      </c>
      <c r="N4344" s="49">
        <v>-3.23786E-2</v>
      </c>
      <c r="O4344" s="49">
        <v>-5.3274090000000003E-2</v>
      </c>
      <c r="P4344" s="49">
        <v>-4.103064E-2</v>
      </c>
      <c r="Q4344" s="49">
        <v>-3.23786E-2</v>
      </c>
      <c r="R4344" s="49">
        <v>-2.3726560000000001E-2</v>
      </c>
      <c r="S4344" s="49">
        <v>-1.1483109999999999E-2</v>
      </c>
      <c r="T4344" s="49" t="s">
        <v>91</v>
      </c>
    </row>
    <row r="4345" spans="1:20" x14ac:dyDescent="0.25">
      <c r="A4345" s="49" t="str">
        <f t="shared" si="67"/>
        <v>41852Greater Bay AreaN/A_9SmartAC Only</v>
      </c>
      <c r="B4345" s="7">
        <v>41852</v>
      </c>
      <c r="C4345">
        <v>9</v>
      </c>
      <c r="D4345" t="s">
        <v>10</v>
      </c>
      <c r="E4345">
        <v>0.72354839000000004</v>
      </c>
      <c r="F4345">
        <v>0.71556500000000001</v>
      </c>
      <c r="G4345" t="s">
        <v>33</v>
      </c>
      <c r="H4345">
        <v>7614.9340000000002</v>
      </c>
      <c r="I4345">
        <v>37579.226000000002</v>
      </c>
      <c r="J4345">
        <v>69.881870000000006</v>
      </c>
      <c r="M4345">
        <v>1.06719E-2</v>
      </c>
      <c r="N4345" s="49">
        <v>7.9833899999999999E-3</v>
      </c>
      <c r="O4345" s="49">
        <v>-5.6766400000000002E-3</v>
      </c>
      <c r="P4345" s="49">
        <v>2.3272800000000001E-3</v>
      </c>
      <c r="Q4345" s="49">
        <v>7.9833899999999999E-3</v>
      </c>
      <c r="R4345" s="49">
        <v>1.3639500000000001E-2</v>
      </c>
      <c r="S4345" s="49">
        <v>2.164342E-2</v>
      </c>
      <c r="T4345" s="49" t="s">
        <v>91</v>
      </c>
    </row>
    <row r="4346" spans="1:20" x14ac:dyDescent="0.25">
      <c r="A4346" s="49" t="str">
        <f t="shared" si="67"/>
        <v>41893Greater Bay AreaN/A_17SmartAC Only</v>
      </c>
      <c r="B4346" s="7">
        <v>41893</v>
      </c>
      <c r="C4346">
        <v>17</v>
      </c>
      <c r="D4346" t="s">
        <v>10</v>
      </c>
      <c r="E4346">
        <v>1.6199629</v>
      </c>
      <c r="F4346">
        <v>1.3754516999999999</v>
      </c>
      <c r="G4346" t="s">
        <v>33</v>
      </c>
      <c r="H4346">
        <v>33571.366000000002</v>
      </c>
      <c r="I4346">
        <v>37401.993999999999</v>
      </c>
      <c r="J4346">
        <v>92.789510000000007</v>
      </c>
      <c r="M4346">
        <v>3.2342000000000003E-2</v>
      </c>
      <c r="N4346" s="49">
        <v>0.24451120000000001</v>
      </c>
      <c r="O4346" s="49">
        <v>0.20311344000000001</v>
      </c>
      <c r="P4346" s="49">
        <v>0.22736993999999999</v>
      </c>
      <c r="Q4346" s="49">
        <v>0.24451120000000001</v>
      </c>
      <c r="R4346" s="49">
        <v>0.26165245999999998</v>
      </c>
      <c r="S4346" s="49">
        <v>0.28590895999999999</v>
      </c>
      <c r="T4346" s="49" t="s">
        <v>91</v>
      </c>
    </row>
    <row r="4347" spans="1:20" x14ac:dyDescent="0.25">
      <c r="A4347" s="49" t="str">
        <f t="shared" si="67"/>
        <v>41893Greater Bay AreaN/A_8SmartAC Only</v>
      </c>
      <c r="B4347" s="7">
        <v>41893</v>
      </c>
      <c r="C4347">
        <v>8</v>
      </c>
      <c r="D4347" t="s">
        <v>10</v>
      </c>
      <c r="E4347">
        <v>0.69886804000000002</v>
      </c>
      <c r="F4347">
        <v>0.70031167000000005</v>
      </c>
      <c r="G4347" t="s">
        <v>33</v>
      </c>
      <c r="H4347">
        <v>33571.366000000002</v>
      </c>
      <c r="I4347">
        <v>37401.993999999999</v>
      </c>
      <c r="J4347">
        <v>62.275649999999999</v>
      </c>
      <c r="M4347">
        <v>1.11194E-2</v>
      </c>
      <c r="N4347" s="49">
        <v>-1.44363E-3</v>
      </c>
      <c r="O4347" s="49">
        <v>-1.567646E-2</v>
      </c>
      <c r="P4347" s="49">
        <v>-7.3369100000000003E-3</v>
      </c>
      <c r="Q4347" s="49">
        <v>-1.44363E-3</v>
      </c>
      <c r="R4347" s="49">
        <v>4.4496500000000003E-3</v>
      </c>
      <c r="S4347" s="49">
        <v>1.2789200000000001E-2</v>
      </c>
      <c r="T4347" s="49" t="s">
        <v>91</v>
      </c>
    </row>
    <row r="4348" spans="1:20" x14ac:dyDescent="0.25">
      <c r="A4348" s="49" t="str">
        <f t="shared" si="67"/>
        <v>41893Greater Bay AreaN/A_3SmartAC Only</v>
      </c>
      <c r="B4348" s="7">
        <v>41893</v>
      </c>
      <c r="C4348">
        <v>3</v>
      </c>
      <c r="D4348" t="s">
        <v>10</v>
      </c>
      <c r="E4348">
        <v>0.54676095000000002</v>
      </c>
      <c r="F4348">
        <v>0.54576557999999997</v>
      </c>
      <c r="G4348" t="s">
        <v>33</v>
      </c>
      <c r="H4348">
        <v>33571.366000000002</v>
      </c>
      <c r="I4348">
        <v>37401.993999999999</v>
      </c>
      <c r="J4348">
        <v>67.788830000000004</v>
      </c>
      <c r="M4348">
        <v>1.04455E-2</v>
      </c>
      <c r="N4348" s="49">
        <v>9.9536999999999998E-4</v>
      </c>
      <c r="O4348" s="49">
        <v>-1.237487E-2</v>
      </c>
      <c r="P4348" s="49">
        <v>-4.5407399999999997E-3</v>
      </c>
      <c r="Q4348" s="49">
        <v>9.9536999999999998E-4</v>
      </c>
      <c r="R4348" s="49">
        <v>6.53149E-3</v>
      </c>
      <c r="S4348" s="49">
        <v>1.4365609999999999E-2</v>
      </c>
      <c r="T4348" s="49" t="s">
        <v>91</v>
      </c>
    </row>
    <row r="4349" spans="1:20" x14ac:dyDescent="0.25">
      <c r="A4349" s="49" t="str">
        <f t="shared" si="67"/>
        <v>41893Greater Bay AreaN/A_9SmartAC Only</v>
      </c>
      <c r="B4349" s="7">
        <v>41893</v>
      </c>
      <c r="C4349">
        <v>9</v>
      </c>
      <c r="D4349" t="s">
        <v>10</v>
      </c>
      <c r="E4349">
        <v>0.64553506000000005</v>
      </c>
      <c r="F4349">
        <v>0.62816786000000002</v>
      </c>
      <c r="G4349" t="s">
        <v>33</v>
      </c>
      <c r="H4349">
        <v>33571.366000000002</v>
      </c>
      <c r="I4349">
        <v>37401.993999999999</v>
      </c>
      <c r="J4349">
        <v>65.566479999999999</v>
      </c>
      <c r="M4349">
        <v>1.24823E-2</v>
      </c>
      <c r="N4349" s="49">
        <v>1.7367199999999999E-2</v>
      </c>
      <c r="O4349" s="49">
        <v>1.3898599999999999E-3</v>
      </c>
      <c r="P4349" s="49">
        <v>1.075158E-2</v>
      </c>
      <c r="Q4349" s="49">
        <v>1.7367199999999999E-2</v>
      </c>
      <c r="R4349" s="49">
        <v>2.3982819999999998E-2</v>
      </c>
      <c r="S4349" s="49">
        <v>3.3344539999999999E-2</v>
      </c>
      <c r="T4349" s="49" t="s">
        <v>91</v>
      </c>
    </row>
    <row r="4350" spans="1:20" x14ac:dyDescent="0.25">
      <c r="A4350" s="49" t="str">
        <f t="shared" si="67"/>
        <v>41893Greater Bay AreaN/A_2SmartAC Only</v>
      </c>
      <c r="B4350" s="7">
        <v>41893</v>
      </c>
      <c r="C4350">
        <v>2</v>
      </c>
      <c r="D4350" t="s">
        <v>10</v>
      </c>
      <c r="E4350">
        <v>0.59676103999999996</v>
      </c>
      <c r="F4350">
        <v>0.60044286000000002</v>
      </c>
      <c r="G4350" t="s">
        <v>33</v>
      </c>
      <c r="H4350">
        <v>33571.366000000002</v>
      </c>
      <c r="I4350">
        <v>37401.993999999999</v>
      </c>
      <c r="J4350">
        <v>68.233230000000006</v>
      </c>
      <c r="M4350">
        <v>1.21932E-2</v>
      </c>
      <c r="N4350" s="49">
        <v>-3.6818200000000001E-3</v>
      </c>
      <c r="O4350" s="49">
        <v>-1.928912E-2</v>
      </c>
      <c r="P4350" s="49">
        <v>-1.0144220000000001E-2</v>
      </c>
      <c r="Q4350" s="49">
        <v>-3.6818200000000001E-3</v>
      </c>
      <c r="R4350" s="49">
        <v>2.7805799999999999E-3</v>
      </c>
      <c r="S4350" s="49">
        <v>1.192548E-2</v>
      </c>
      <c r="T4350" s="49" t="s">
        <v>91</v>
      </c>
    </row>
    <row r="4351" spans="1:20" x14ac:dyDescent="0.25">
      <c r="A4351" s="49" t="str">
        <f t="shared" si="67"/>
        <v>41893Greater Bay AreaN/A_7SmartAC Only</v>
      </c>
      <c r="B4351" s="7">
        <v>41893</v>
      </c>
      <c r="C4351">
        <v>7</v>
      </c>
      <c r="D4351" t="s">
        <v>10</v>
      </c>
      <c r="E4351">
        <v>0.62745346999999996</v>
      </c>
      <c r="F4351">
        <v>0.63825224999999997</v>
      </c>
      <c r="G4351" t="s">
        <v>33</v>
      </c>
      <c r="H4351">
        <v>33571.366000000002</v>
      </c>
      <c r="I4351">
        <v>37401.993999999999</v>
      </c>
      <c r="J4351">
        <v>61.756999999999998</v>
      </c>
      <c r="M4351">
        <v>1.0001599999999999E-2</v>
      </c>
      <c r="N4351" s="49">
        <v>-1.0798779999999999E-2</v>
      </c>
      <c r="O4351" s="49">
        <v>-2.360083E-2</v>
      </c>
      <c r="P4351" s="49">
        <v>-1.609963E-2</v>
      </c>
      <c r="Q4351" s="49">
        <v>-1.0798779999999999E-2</v>
      </c>
      <c r="R4351" s="49">
        <v>-5.4979299999999998E-3</v>
      </c>
      <c r="S4351" s="49">
        <v>2.0032700000000001E-3</v>
      </c>
      <c r="T4351" s="49" t="s">
        <v>91</v>
      </c>
    </row>
    <row r="4352" spans="1:20" x14ac:dyDescent="0.25">
      <c r="A4352" s="49" t="str">
        <f t="shared" si="67"/>
        <v>41893Greater Bay AreaN/A_24SmartAC Only</v>
      </c>
      <c r="B4352" s="7">
        <v>41893</v>
      </c>
      <c r="C4352">
        <v>24</v>
      </c>
      <c r="D4352" t="s">
        <v>10</v>
      </c>
      <c r="E4352">
        <v>0.91953680999999998</v>
      </c>
      <c r="F4352">
        <v>0.92312479999999997</v>
      </c>
      <c r="G4352" t="s">
        <v>33</v>
      </c>
      <c r="H4352">
        <v>33571.366000000002</v>
      </c>
      <c r="I4352">
        <v>37401.993999999999</v>
      </c>
      <c r="J4352">
        <v>69.116979999999998</v>
      </c>
      <c r="M4352">
        <v>1.8098E-2</v>
      </c>
      <c r="N4352" s="49">
        <v>-3.5879900000000001E-3</v>
      </c>
      <c r="O4352" s="49">
        <v>-2.6753430000000002E-2</v>
      </c>
      <c r="P4352" s="49">
        <v>-1.3179929999999999E-2</v>
      </c>
      <c r="Q4352" s="49">
        <v>-3.5879900000000001E-3</v>
      </c>
      <c r="R4352" s="49">
        <v>6.0039500000000001E-3</v>
      </c>
      <c r="S4352" s="49">
        <v>1.957745E-2</v>
      </c>
      <c r="T4352" s="49" t="s">
        <v>91</v>
      </c>
    </row>
    <row r="4353" spans="1:20" x14ac:dyDescent="0.25">
      <c r="A4353" s="49" t="str">
        <f t="shared" si="67"/>
        <v>41893Greater Bay AreaN/A_6SmartAC Only</v>
      </c>
      <c r="B4353" s="7">
        <v>41893</v>
      </c>
      <c r="C4353">
        <v>6</v>
      </c>
      <c r="D4353" t="s">
        <v>10</v>
      </c>
      <c r="E4353">
        <v>0.53164990999999995</v>
      </c>
      <c r="F4353">
        <v>0.52999951000000001</v>
      </c>
      <c r="G4353" t="s">
        <v>33</v>
      </c>
      <c r="H4353">
        <v>33571.366000000002</v>
      </c>
      <c r="I4353">
        <v>37401.993999999999</v>
      </c>
      <c r="J4353">
        <v>62.345970000000001</v>
      </c>
      <c r="M4353">
        <v>8.9443000000000005E-3</v>
      </c>
      <c r="N4353" s="49">
        <v>1.6504E-3</v>
      </c>
      <c r="O4353" s="49">
        <v>-9.7982999999999994E-3</v>
      </c>
      <c r="P4353" s="49">
        <v>-3.0900799999999998E-3</v>
      </c>
      <c r="Q4353" s="49">
        <v>1.6504E-3</v>
      </c>
      <c r="R4353" s="49">
        <v>6.3908799999999998E-3</v>
      </c>
      <c r="S4353" s="49">
        <v>1.3099100000000001E-2</v>
      </c>
      <c r="T4353" s="49" t="s">
        <v>91</v>
      </c>
    </row>
    <row r="4354" spans="1:20" x14ac:dyDescent="0.25">
      <c r="A4354" s="49" t="str">
        <f t="shared" si="67"/>
        <v>41893Greater Bay AreaN/A_15SmartAC Only</v>
      </c>
      <c r="B4354" s="7">
        <v>41893</v>
      </c>
      <c r="C4354">
        <v>15</v>
      </c>
      <c r="D4354" t="s">
        <v>10</v>
      </c>
      <c r="E4354">
        <v>1.0026609</v>
      </c>
      <c r="F4354">
        <v>0.98977212000000003</v>
      </c>
      <c r="G4354" t="s">
        <v>33</v>
      </c>
      <c r="H4354">
        <v>33571.366000000002</v>
      </c>
      <c r="I4354">
        <v>37401.993999999999</v>
      </c>
      <c r="J4354">
        <v>91.906109999999998</v>
      </c>
      <c r="M4354">
        <v>2.7447200000000001E-2</v>
      </c>
      <c r="N4354" s="49">
        <v>1.2888780000000001E-2</v>
      </c>
      <c r="O4354" s="49">
        <v>-2.2243639999999999E-2</v>
      </c>
      <c r="P4354" s="49">
        <v>-1.6582400000000001E-3</v>
      </c>
      <c r="Q4354" s="49">
        <v>1.2888780000000001E-2</v>
      </c>
      <c r="R4354" s="49">
        <v>2.74358E-2</v>
      </c>
      <c r="S4354" s="49">
        <v>4.80212E-2</v>
      </c>
      <c r="T4354" s="49" t="s">
        <v>91</v>
      </c>
    </row>
    <row r="4355" spans="1:20" x14ac:dyDescent="0.25">
      <c r="A4355" s="49" t="str">
        <f t="shared" ref="A4355:A4418" si="68">CONCATENATE(B4355,D4355,G4355,"_",C4355,T4355)</f>
        <v>41893Greater Bay AreaN/A_14SmartAC Only</v>
      </c>
      <c r="B4355" s="7">
        <v>41893</v>
      </c>
      <c r="C4355">
        <v>14</v>
      </c>
      <c r="D4355" t="s">
        <v>10</v>
      </c>
      <c r="E4355">
        <v>0.76966687</v>
      </c>
      <c r="F4355">
        <v>0.80236158000000002</v>
      </c>
      <c r="G4355" t="s">
        <v>33</v>
      </c>
      <c r="H4355">
        <v>33571.366000000002</v>
      </c>
      <c r="I4355">
        <v>37401.993999999999</v>
      </c>
      <c r="J4355">
        <v>88.841279999999998</v>
      </c>
      <c r="M4355">
        <v>2.4376700000000001E-2</v>
      </c>
      <c r="N4355" s="49">
        <v>-3.2694710000000002E-2</v>
      </c>
      <c r="O4355" s="49">
        <v>-6.3896889999999998E-2</v>
      </c>
      <c r="P4355" s="49">
        <v>-4.561436E-2</v>
      </c>
      <c r="Q4355" s="49">
        <v>-3.2694710000000002E-2</v>
      </c>
      <c r="R4355" s="49">
        <v>-1.9775060000000001E-2</v>
      </c>
      <c r="S4355" s="49">
        <v>-1.4925299999999999E-3</v>
      </c>
      <c r="T4355" s="49" t="s">
        <v>91</v>
      </c>
    </row>
    <row r="4356" spans="1:20" x14ac:dyDescent="0.25">
      <c r="A4356" s="49" t="str">
        <f t="shared" si="68"/>
        <v>41893Greater Bay AreaN/A_4SmartAC Only</v>
      </c>
      <c r="B4356" s="7">
        <v>41893</v>
      </c>
      <c r="C4356">
        <v>4</v>
      </c>
      <c r="D4356" t="s">
        <v>10</v>
      </c>
      <c r="E4356">
        <v>0.50688339999999998</v>
      </c>
      <c r="F4356">
        <v>0.51198412999999998</v>
      </c>
      <c r="G4356" t="s">
        <v>33</v>
      </c>
      <c r="H4356">
        <v>33571.366000000002</v>
      </c>
      <c r="I4356">
        <v>37401.993999999999</v>
      </c>
      <c r="J4356">
        <v>66.505799999999994</v>
      </c>
      <c r="M4356">
        <v>9.0982000000000007E-3</v>
      </c>
      <c r="N4356" s="49">
        <v>-5.1007300000000004E-3</v>
      </c>
      <c r="O4356" s="49">
        <v>-1.674643E-2</v>
      </c>
      <c r="P4356" s="49">
        <v>-9.9227800000000008E-3</v>
      </c>
      <c r="Q4356" s="49">
        <v>-5.1007300000000004E-3</v>
      </c>
      <c r="R4356" s="49">
        <v>-2.7868000000000001E-4</v>
      </c>
      <c r="S4356" s="49">
        <v>6.5449699999999998E-3</v>
      </c>
      <c r="T4356" s="49" t="s">
        <v>91</v>
      </c>
    </row>
    <row r="4357" spans="1:20" x14ac:dyDescent="0.25">
      <c r="A4357" s="49" t="str">
        <f t="shared" si="68"/>
        <v>41893Greater Bay AreaN/A_20SmartAC Only</v>
      </c>
      <c r="B4357" s="7">
        <v>41893</v>
      </c>
      <c r="C4357">
        <v>20</v>
      </c>
      <c r="D4357" t="s">
        <v>10</v>
      </c>
      <c r="E4357">
        <v>1.8280217999999999</v>
      </c>
      <c r="F4357">
        <v>2.0446268999999999</v>
      </c>
      <c r="G4357" t="s">
        <v>33</v>
      </c>
      <c r="H4357">
        <v>33571.366000000002</v>
      </c>
      <c r="I4357">
        <v>37401.993999999999</v>
      </c>
      <c r="J4357">
        <v>80.508369999999999</v>
      </c>
      <c r="M4357">
        <v>3.0008099999999999E-2</v>
      </c>
      <c r="N4357" s="49">
        <v>-0.21660509999999999</v>
      </c>
      <c r="O4357" s="49">
        <v>-0.25501547000000002</v>
      </c>
      <c r="P4357" s="49">
        <v>-0.23250939000000001</v>
      </c>
      <c r="Q4357" s="49">
        <v>-0.21660509999999999</v>
      </c>
      <c r="R4357" s="49">
        <v>-0.20070081000000001</v>
      </c>
      <c r="S4357" s="49">
        <v>-0.17819473</v>
      </c>
      <c r="T4357" s="49" t="s">
        <v>91</v>
      </c>
    </row>
    <row r="4358" spans="1:20" x14ac:dyDescent="0.25">
      <c r="A4358" s="49" t="str">
        <f t="shared" si="68"/>
        <v>41893Greater Bay AreaN/A_18SmartAC Only</v>
      </c>
      <c r="B4358" s="7">
        <v>41893</v>
      </c>
      <c r="C4358">
        <v>18</v>
      </c>
      <c r="D4358" t="s">
        <v>10</v>
      </c>
      <c r="E4358">
        <v>1.8665387</v>
      </c>
      <c r="F4358">
        <v>1.5856752999999999</v>
      </c>
      <c r="G4358" t="s">
        <v>33</v>
      </c>
      <c r="H4358">
        <v>33571.366000000002</v>
      </c>
      <c r="I4358">
        <v>37401.993999999999</v>
      </c>
      <c r="J4358">
        <v>91.27073</v>
      </c>
      <c r="M4358">
        <v>3.3189000000000003E-2</v>
      </c>
      <c r="N4358" s="49">
        <v>0.28086339999999999</v>
      </c>
      <c r="O4358" s="49">
        <v>0.23838148000000001</v>
      </c>
      <c r="P4358" s="49">
        <v>0.26327323000000002</v>
      </c>
      <c r="Q4358" s="49">
        <v>0.28086339999999999</v>
      </c>
      <c r="R4358" s="49">
        <v>0.29845357</v>
      </c>
      <c r="S4358" s="49">
        <v>0.32334531999999999</v>
      </c>
      <c r="T4358" s="49" t="s">
        <v>91</v>
      </c>
    </row>
    <row r="4359" spans="1:20" x14ac:dyDescent="0.25">
      <c r="A4359" s="49" t="str">
        <f t="shared" si="68"/>
        <v>41893Greater Bay AreaN/A_23SmartAC Only</v>
      </c>
      <c r="B4359" s="7">
        <v>41893</v>
      </c>
      <c r="C4359">
        <v>23</v>
      </c>
      <c r="D4359" t="s">
        <v>10</v>
      </c>
      <c r="E4359">
        <v>1.1623863000000001</v>
      </c>
      <c r="F4359">
        <v>1.2051122999999999</v>
      </c>
      <c r="G4359" t="s">
        <v>33</v>
      </c>
      <c r="H4359">
        <v>33571.366000000002</v>
      </c>
      <c r="I4359">
        <v>37401.993999999999</v>
      </c>
      <c r="J4359">
        <v>70.834909999999994</v>
      </c>
      <c r="M4359">
        <v>2.05393E-2</v>
      </c>
      <c r="N4359" s="49">
        <v>-4.2726E-2</v>
      </c>
      <c r="O4359" s="49">
        <v>-6.9016300000000003E-2</v>
      </c>
      <c r="P4359" s="49">
        <v>-5.3611829999999999E-2</v>
      </c>
      <c r="Q4359" s="49">
        <v>-4.2726E-2</v>
      </c>
      <c r="R4359" s="49">
        <v>-3.1840170000000001E-2</v>
      </c>
      <c r="S4359" s="49">
        <v>-1.6435700000000001E-2</v>
      </c>
      <c r="T4359" s="49" t="s">
        <v>91</v>
      </c>
    </row>
    <row r="4360" spans="1:20" x14ac:dyDescent="0.25">
      <c r="A4360" s="49" t="str">
        <f t="shared" si="68"/>
        <v>41893Greater Bay AreaN/A_21SmartAC Only</v>
      </c>
      <c r="B4360" s="7">
        <v>41893</v>
      </c>
      <c r="C4360">
        <v>21</v>
      </c>
      <c r="D4360" t="s">
        <v>10</v>
      </c>
      <c r="E4360">
        <v>1.7170645</v>
      </c>
      <c r="F4360">
        <v>1.8203541999999999</v>
      </c>
      <c r="G4360" t="s">
        <v>33</v>
      </c>
      <c r="H4360">
        <v>33571.366000000002</v>
      </c>
      <c r="I4360">
        <v>37401.993999999999</v>
      </c>
      <c r="J4360">
        <v>75.949489999999997</v>
      </c>
      <c r="M4360">
        <v>2.73359E-2</v>
      </c>
      <c r="N4360" s="49">
        <v>-0.1032897</v>
      </c>
      <c r="O4360" s="49">
        <v>-0.13827965</v>
      </c>
      <c r="P4360" s="49">
        <v>-0.11777773</v>
      </c>
      <c r="Q4360" s="49">
        <v>-0.1032897</v>
      </c>
      <c r="R4360" s="49">
        <v>-8.8801669999999999E-2</v>
      </c>
      <c r="S4360" s="49">
        <v>-6.8299750000000006E-2</v>
      </c>
      <c r="T4360" s="49" t="s">
        <v>91</v>
      </c>
    </row>
    <row r="4361" spans="1:20" x14ac:dyDescent="0.25">
      <c r="A4361" s="49" t="str">
        <f t="shared" si="68"/>
        <v>41893Greater Bay AreaN/A_1SmartAC Only</v>
      </c>
      <c r="B4361" s="7">
        <v>41893</v>
      </c>
      <c r="C4361">
        <v>1</v>
      </c>
      <c r="D4361" t="s">
        <v>10</v>
      </c>
      <c r="E4361">
        <v>0.69688408000000002</v>
      </c>
      <c r="F4361">
        <v>0.69619781999999997</v>
      </c>
      <c r="G4361" t="s">
        <v>33</v>
      </c>
      <c r="H4361">
        <v>33571.366000000002</v>
      </c>
      <c r="I4361">
        <v>37401.993999999999</v>
      </c>
      <c r="J4361">
        <v>68.196610000000007</v>
      </c>
      <c r="M4361">
        <v>1.4471299999999999E-2</v>
      </c>
      <c r="N4361" s="49">
        <v>6.8625999999999995E-4</v>
      </c>
      <c r="O4361" s="49">
        <v>-1.7836999999999999E-2</v>
      </c>
      <c r="P4361" s="49">
        <v>-6.9835299999999999E-3</v>
      </c>
      <c r="Q4361" s="49">
        <v>6.8625999999999995E-4</v>
      </c>
      <c r="R4361" s="49">
        <v>8.3560500000000003E-3</v>
      </c>
      <c r="S4361" s="49">
        <v>1.9209520000000001E-2</v>
      </c>
      <c r="T4361" s="49" t="s">
        <v>91</v>
      </c>
    </row>
    <row r="4362" spans="1:20" x14ac:dyDescent="0.25">
      <c r="A4362" s="49" t="str">
        <f t="shared" si="68"/>
        <v>41893Greater Bay AreaN/A_12SmartAC Only</v>
      </c>
      <c r="B4362" s="7">
        <v>41893</v>
      </c>
      <c r="C4362">
        <v>12</v>
      </c>
      <c r="D4362" t="s">
        <v>10</v>
      </c>
      <c r="E4362">
        <v>0.55173662999999995</v>
      </c>
      <c r="F4362">
        <v>0.57309582000000003</v>
      </c>
      <c r="G4362" t="s">
        <v>33</v>
      </c>
      <c r="H4362">
        <v>33571.366000000002</v>
      </c>
      <c r="I4362">
        <v>37401.993999999999</v>
      </c>
      <c r="J4362">
        <v>79.390870000000007</v>
      </c>
      <c r="M4362">
        <v>1.9143400000000001E-2</v>
      </c>
      <c r="N4362" s="49">
        <v>-2.135919E-2</v>
      </c>
      <c r="O4362" s="49">
        <v>-4.5862739999999999E-2</v>
      </c>
      <c r="P4362" s="49">
        <v>-3.1505190000000002E-2</v>
      </c>
      <c r="Q4362" s="49">
        <v>-2.135919E-2</v>
      </c>
      <c r="R4362" s="49">
        <v>-1.121319E-2</v>
      </c>
      <c r="S4362" s="49">
        <v>3.1443600000000001E-3</v>
      </c>
      <c r="T4362" s="49" t="s">
        <v>91</v>
      </c>
    </row>
    <row r="4363" spans="1:20" x14ac:dyDescent="0.25">
      <c r="A4363" s="49" t="str">
        <f t="shared" si="68"/>
        <v>41893Greater Bay AreaN/A_13SmartAC Only</v>
      </c>
      <c r="B4363" s="7">
        <v>41893</v>
      </c>
      <c r="C4363">
        <v>13</v>
      </c>
      <c r="D4363" t="s">
        <v>10</v>
      </c>
      <c r="E4363">
        <v>0.62650764000000003</v>
      </c>
      <c r="F4363">
        <v>0.6509412</v>
      </c>
      <c r="G4363" t="s">
        <v>33</v>
      </c>
      <c r="H4363">
        <v>33571.366000000002</v>
      </c>
      <c r="I4363">
        <v>37401.993999999999</v>
      </c>
      <c r="J4363">
        <v>84.743449999999996</v>
      </c>
      <c r="M4363">
        <v>2.1513299999999999E-2</v>
      </c>
      <c r="N4363" s="49">
        <v>-2.443356E-2</v>
      </c>
      <c r="O4363" s="49">
        <v>-5.1970580000000002E-2</v>
      </c>
      <c r="P4363" s="49">
        <v>-3.5835609999999997E-2</v>
      </c>
      <c r="Q4363" s="49">
        <v>-2.443356E-2</v>
      </c>
      <c r="R4363" s="49">
        <v>-1.303151E-2</v>
      </c>
      <c r="S4363" s="49">
        <v>3.1034600000000002E-3</v>
      </c>
      <c r="T4363" s="49" t="s">
        <v>91</v>
      </c>
    </row>
    <row r="4364" spans="1:20" x14ac:dyDescent="0.25">
      <c r="A4364" s="49" t="str">
        <f t="shared" si="68"/>
        <v>41893Greater Bay AreaN/A_19SmartAC Only</v>
      </c>
      <c r="B4364" s="7">
        <v>41893</v>
      </c>
      <c r="C4364">
        <v>19</v>
      </c>
      <c r="D4364" t="s">
        <v>10</v>
      </c>
      <c r="E4364">
        <v>1.9232711</v>
      </c>
      <c r="F4364">
        <v>2.1235018000000001</v>
      </c>
      <c r="G4364" t="s">
        <v>33</v>
      </c>
      <c r="H4364">
        <v>33571.366000000002</v>
      </c>
      <c r="I4364">
        <v>37401.993999999999</v>
      </c>
      <c r="J4364">
        <v>87.074879999999993</v>
      </c>
      <c r="M4364">
        <v>3.2267700000000003E-2</v>
      </c>
      <c r="N4364" s="49">
        <v>-0.20023070000000001</v>
      </c>
      <c r="O4364" s="49">
        <v>-0.24153336</v>
      </c>
      <c r="P4364" s="49">
        <v>-0.21733258</v>
      </c>
      <c r="Q4364" s="49">
        <v>-0.20023070000000001</v>
      </c>
      <c r="R4364" s="49">
        <v>-0.18312882</v>
      </c>
      <c r="S4364" s="49">
        <v>-0.15892803999999999</v>
      </c>
      <c r="T4364" s="49" t="s">
        <v>91</v>
      </c>
    </row>
    <row r="4365" spans="1:20" x14ac:dyDescent="0.25">
      <c r="A4365" s="49" t="str">
        <f t="shared" si="68"/>
        <v>41893Greater Bay AreaN/A_11SmartAC Only</v>
      </c>
      <c r="B4365" s="7">
        <v>41893</v>
      </c>
      <c r="C4365">
        <v>11</v>
      </c>
      <c r="D4365" t="s">
        <v>10</v>
      </c>
      <c r="E4365">
        <v>0.54246675</v>
      </c>
      <c r="F4365">
        <v>0.55602174000000004</v>
      </c>
      <c r="G4365" t="s">
        <v>33</v>
      </c>
      <c r="H4365">
        <v>33571.366000000002</v>
      </c>
      <c r="I4365">
        <v>37401.993999999999</v>
      </c>
      <c r="J4365">
        <v>74.32159</v>
      </c>
      <c r="M4365">
        <v>1.66578E-2</v>
      </c>
      <c r="N4365" s="49">
        <v>-1.3554989999999999E-2</v>
      </c>
      <c r="O4365" s="49">
        <v>-3.487697E-2</v>
      </c>
      <c r="P4365" s="49">
        <v>-2.238362E-2</v>
      </c>
      <c r="Q4365" s="49">
        <v>-1.3554989999999999E-2</v>
      </c>
      <c r="R4365" s="49">
        <v>-4.7263599999999998E-3</v>
      </c>
      <c r="S4365" s="49">
        <v>7.7669899999999997E-3</v>
      </c>
      <c r="T4365" s="49" t="s">
        <v>91</v>
      </c>
    </row>
    <row r="4366" spans="1:20" x14ac:dyDescent="0.25">
      <c r="A4366" s="49" t="str">
        <f t="shared" si="68"/>
        <v>41893Greater Bay AreaN/A_5SmartAC Only</v>
      </c>
      <c r="B4366" s="7">
        <v>41893</v>
      </c>
      <c r="C4366">
        <v>5</v>
      </c>
      <c r="D4366" t="s">
        <v>10</v>
      </c>
      <c r="E4366">
        <v>0.5004265</v>
      </c>
      <c r="F4366">
        <v>0.50160969</v>
      </c>
      <c r="G4366" t="s">
        <v>33</v>
      </c>
      <c r="H4366">
        <v>33571.366000000002</v>
      </c>
      <c r="I4366">
        <v>37401.993999999999</v>
      </c>
      <c r="J4366">
        <v>63.611809999999998</v>
      </c>
      <c r="M4366">
        <v>8.6634999999999993E-3</v>
      </c>
      <c r="N4366" s="49">
        <v>-1.18319E-3</v>
      </c>
      <c r="O4366" s="49">
        <v>-1.2272470000000001E-2</v>
      </c>
      <c r="P4366" s="49">
        <v>-5.7748499999999998E-3</v>
      </c>
      <c r="Q4366" s="49">
        <v>-1.18319E-3</v>
      </c>
      <c r="R4366" s="49">
        <v>3.4084599999999999E-3</v>
      </c>
      <c r="S4366" s="49">
        <v>9.9060899999999993E-3</v>
      </c>
      <c r="T4366" s="49" t="s">
        <v>91</v>
      </c>
    </row>
    <row r="4367" spans="1:20" x14ac:dyDescent="0.25">
      <c r="A4367" s="49" t="str">
        <f t="shared" si="68"/>
        <v>41893Greater Bay AreaN/A_10SmartAC Only</v>
      </c>
      <c r="B4367" s="7">
        <v>41893</v>
      </c>
      <c r="C4367">
        <v>10</v>
      </c>
      <c r="D4367" t="s">
        <v>10</v>
      </c>
      <c r="E4367">
        <v>0.57380218000000005</v>
      </c>
      <c r="F4367">
        <v>0.57685083999999998</v>
      </c>
      <c r="G4367" t="s">
        <v>33</v>
      </c>
      <c r="H4367">
        <v>33571.366000000002</v>
      </c>
      <c r="I4367">
        <v>37401.993999999999</v>
      </c>
      <c r="J4367">
        <v>69.863529999999997</v>
      </c>
      <c r="M4367">
        <v>1.4113000000000001E-2</v>
      </c>
      <c r="N4367" s="49">
        <v>-3.0486599999999999E-3</v>
      </c>
      <c r="O4367" s="49">
        <v>-2.1113300000000002E-2</v>
      </c>
      <c r="P4367" s="49">
        <v>-1.0528549999999999E-2</v>
      </c>
      <c r="Q4367" s="49">
        <v>-3.0486599999999999E-3</v>
      </c>
      <c r="R4367" s="49">
        <v>4.4312300000000004E-3</v>
      </c>
      <c r="S4367" s="49">
        <v>1.501598E-2</v>
      </c>
      <c r="T4367" s="49" t="s">
        <v>91</v>
      </c>
    </row>
    <row r="4368" spans="1:20" x14ac:dyDescent="0.25">
      <c r="A4368" s="49" t="str">
        <f t="shared" si="68"/>
        <v>41893Greater Bay AreaN/A_22SmartAC Only</v>
      </c>
      <c r="B4368" s="7">
        <v>41893</v>
      </c>
      <c r="C4368">
        <v>22</v>
      </c>
      <c r="D4368" t="s">
        <v>10</v>
      </c>
      <c r="E4368">
        <v>1.4705853</v>
      </c>
      <c r="F4368">
        <v>1.5390765</v>
      </c>
      <c r="G4368" t="s">
        <v>33</v>
      </c>
      <c r="H4368">
        <v>33571.366000000002</v>
      </c>
      <c r="I4368">
        <v>37401.993999999999</v>
      </c>
      <c r="J4368">
        <v>73.43141</v>
      </c>
      <c r="M4368">
        <v>2.4028000000000001E-2</v>
      </c>
      <c r="N4368" s="49">
        <v>-6.8491200000000002E-2</v>
      </c>
      <c r="O4368" s="49">
        <v>-9.9247039999999995E-2</v>
      </c>
      <c r="P4368" s="49">
        <v>-8.1226039999999999E-2</v>
      </c>
      <c r="Q4368" s="49">
        <v>-6.8491200000000002E-2</v>
      </c>
      <c r="R4368" s="49">
        <v>-5.5756359999999998E-2</v>
      </c>
      <c r="S4368" s="49">
        <v>-3.7735360000000003E-2</v>
      </c>
      <c r="T4368" s="49" t="s">
        <v>91</v>
      </c>
    </row>
    <row r="4369" spans="1:20" x14ac:dyDescent="0.25">
      <c r="A4369" s="49" t="str">
        <f t="shared" si="68"/>
        <v>41893Greater Bay AreaN/A_16SmartAC Only</v>
      </c>
      <c r="B4369" s="7">
        <v>41893</v>
      </c>
      <c r="C4369">
        <v>16</v>
      </c>
      <c r="D4369" t="s">
        <v>10</v>
      </c>
      <c r="E4369">
        <v>1.3092147999999999</v>
      </c>
      <c r="F4369">
        <v>1.1292565000000001</v>
      </c>
      <c r="G4369" t="s">
        <v>33</v>
      </c>
      <c r="H4369">
        <v>33571.366000000002</v>
      </c>
      <c r="I4369">
        <v>37401.993999999999</v>
      </c>
      <c r="J4369">
        <v>92.802359999999993</v>
      </c>
      <c r="M4369">
        <v>3.0502899999999999E-2</v>
      </c>
      <c r="N4369" s="49">
        <v>0.17995829999999999</v>
      </c>
      <c r="O4369" s="49">
        <v>0.14091459000000001</v>
      </c>
      <c r="P4369" s="49">
        <v>0.16379176000000001</v>
      </c>
      <c r="Q4369" s="49">
        <v>0.17995829999999999</v>
      </c>
      <c r="R4369" s="49">
        <v>0.19612483999999999</v>
      </c>
      <c r="S4369" s="49">
        <v>0.21900201</v>
      </c>
      <c r="T4369" s="49" t="s">
        <v>91</v>
      </c>
    </row>
    <row r="4370" spans="1:20" x14ac:dyDescent="0.25">
      <c r="A4370" s="49" t="str">
        <f t="shared" si="68"/>
        <v>41820Greater Fresno AreaN/A_3SmartAC Only</v>
      </c>
      <c r="B4370" s="7">
        <v>41820</v>
      </c>
      <c r="C4370">
        <v>3</v>
      </c>
      <c r="D4370" t="s">
        <v>38</v>
      </c>
      <c r="E4370">
        <v>0.86745309999999998</v>
      </c>
      <c r="F4370">
        <v>0.86369421999999996</v>
      </c>
      <c r="G4370" t="s">
        <v>33</v>
      </c>
      <c r="H4370">
        <v>2636.326</v>
      </c>
      <c r="I4370">
        <v>13563.282999999999</v>
      </c>
      <c r="J4370">
        <v>79.5</v>
      </c>
      <c r="M4370">
        <v>1.8572600000000002E-2</v>
      </c>
      <c r="N4370" s="49">
        <v>3.75888E-3</v>
      </c>
      <c r="O4370" s="49">
        <v>-2.0014049999999999E-2</v>
      </c>
      <c r="P4370" s="49">
        <v>-6.0845999999999999E-3</v>
      </c>
      <c r="Q4370" s="49">
        <v>3.75888E-3</v>
      </c>
      <c r="R4370" s="49">
        <v>1.3602360000000001E-2</v>
      </c>
      <c r="S4370" s="49">
        <v>2.753181E-2</v>
      </c>
      <c r="T4370" s="49" t="s">
        <v>91</v>
      </c>
    </row>
    <row r="4371" spans="1:20" x14ac:dyDescent="0.25">
      <c r="A4371" s="49" t="str">
        <f t="shared" si="68"/>
        <v>41820Greater Fresno AreaN/A_5SmartAC Only</v>
      </c>
      <c r="B4371" s="7">
        <v>41820</v>
      </c>
      <c r="C4371">
        <v>5</v>
      </c>
      <c r="D4371" t="s">
        <v>38</v>
      </c>
      <c r="E4371">
        <v>0.75323459000000004</v>
      </c>
      <c r="F4371">
        <v>0.75375068999999995</v>
      </c>
      <c r="G4371" t="s">
        <v>33</v>
      </c>
      <c r="H4371">
        <v>2636.326</v>
      </c>
      <c r="I4371">
        <v>13563.282999999999</v>
      </c>
      <c r="J4371">
        <v>75</v>
      </c>
      <c r="M4371">
        <v>1.6100400000000001E-2</v>
      </c>
      <c r="N4371" s="49">
        <v>-5.1610000000000002E-4</v>
      </c>
      <c r="O4371" s="49">
        <v>-2.1124609999999999E-2</v>
      </c>
      <c r="P4371" s="49">
        <v>-9.0493099999999996E-3</v>
      </c>
      <c r="Q4371" s="49">
        <v>-5.1610000000000002E-4</v>
      </c>
      <c r="R4371" s="49">
        <v>8.0171099999999992E-3</v>
      </c>
      <c r="S4371" s="49">
        <v>2.0092410000000002E-2</v>
      </c>
      <c r="T4371" s="49" t="s">
        <v>91</v>
      </c>
    </row>
    <row r="4372" spans="1:20" x14ac:dyDescent="0.25">
      <c r="A4372" s="49" t="str">
        <f t="shared" si="68"/>
        <v>41820Greater Fresno AreaN/A_8SmartAC Only</v>
      </c>
      <c r="B4372" s="7">
        <v>41820</v>
      </c>
      <c r="C4372">
        <v>8</v>
      </c>
      <c r="D4372" t="s">
        <v>38</v>
      </c>
      <c r="E4372">
        <v>0.88355450999999996</v>
      </c>
      <c r="F4372">
        <v>0.86407798999999996</v>
      </c>
      <c r="G4372" t="s">
        <v>33</v>
      </c>
      <c r="H4372">
        <v>2636.326</v>
      </c>
      <c r="I4372">
        <v>13563.282999999999</v>
      </c>
      <c r="J4372">
        <v>76</v>
      </c>
      <c r="M4372">
        <v>1.9935399999999999E-2</v>
      </c>
      <c r="N4372" s="49">
        <v>1.9476520000000001E-2</v>
      </c>
      <c r="O4372" s="49">
        <v>-6.0407899999999999E-3</v>
      </c>
      <c r="P4372" s="49">
        <v>8.9107600000000002E-3</v>
      </c>
      <c r="Q4372" s="49">
        <v>1.9476520000000001E-2</v>
      </c>
      <c r="R4372" s="49">
        <v>3.0042280000000001E-2</v>
      </c>
      <c r="S4372" s="49">
        <v>4.4993829999999999E-2</v>
      </c>
      <c r="T4372" s="49" t="s">
        <v>91</v>
      </c>
    </row>
    <row r="4373" spans="1:20" x14ac:dyDescent="0.25">
      <c r="A4373" s="49" t="str">
        <f t="shared" si="68"/>
        <v>41820Greater Fresno AreaN/A_6SmartAC Only</v>
      </c>
      <c r="B4373" s="7">
        <v>41820</v>
      </c>
      <c r="C4373">
        <v>6</v>
      </c>
      <c r="D4373" t="s">
        <v>38</v>
      </c>
      <c r="E4373">
        <v>0.76214146999999999</v>
      </c>
      <c r="F4373">
        <v>0.75175997999999999</v>
      </c>
      <c r="G4373" t="s">
        <v>33</v>
      </c>
      <c r="H4373">
        <v>2636.326</v>
      </c>
      <c r="I4373">
        <v>13563.282999999999</v>
      </c>
      <c r="J4373">
        <v>73</v>
      </c>
      <c r="M4373">
        <v>1.62466E-2</v>
      </c>
      <c r="N4373" s="49">
        <v>1.038149E-2</v>
      </c>
      <c r="O4373" s="49">
        <v>-1.041416E-2</v>
      </c>
      <c r="P4373" s="49">
        <v>1.77079E-3</v>
      </c>
      <c r="Q4373" s="49">
        <v>1.038149E-2</v>
      </c>
      <c r="R4373" s="49">
        <v>1.8992189999999999E-2</v>
      </c>
      <c r="S4373" s="49">
        <v>3.1177139999999999E-2</v>
      </c>
      <c r="T4373" s="49" t="s">
        <v>91</v>
      </c>
    </row>
    <row r="4374" spans="1:20" x14ac:dyDescent="0.25">
      <c r="A4374" s="49" t="str">
        <f t="shared" si="68"/>
        <v>41820Greater Fresno AreaN/A_16SmartAC Only</v>
      </c>
      <c r="B4374" s="7">
        <v>41820</v>
      </c>
      <c r="C4374">
        <v>16</v>
      </c>
      <c r="D4374" t="s">
        <v>38</v>
      </c>
      <c r="E4374">
        <v>2.9111612999999998</v>
      </c>
      <c r="F4374">
        <v>2.3497677000000001</v>
      </c>
      <c r="G4374" t="s">
        <v>33</v>
      </c>
      <c r="H4374">
        <v>2636.326</v>
      </c>
      <c r="I4374">
        <v>13563.282999999999</v>
      </c>
      <c r="J4374">
        <v>104</v>
      </c>
      <c r="M4374">
        <v>4.3178599999999998E-2</v>
      </c>
      <c r="N4374" s="49">
        <v>0.56139360000000005</v>
      </c>
      <c r="O4374" s="49">
        <v>0.50612499</v>
      </c>
      <c r="P4374" s="49">
        <v>0.53850894000000005</v>
      </c>
      <c r="Q4374" s="49">
        <v>0.56139360000000005</v>
      </c>
      <c r="R4374" s="49">
        <v>0.58427826000000005</v>
      </c>
      <c r="S4374" s="49">
        <v>0.61666220999999999</v>
      </c>
      <c r="T4374" s="49" t="s">
        <v>91</v>
      </c>
    </row>
    <row r="4375" spans="1:20" x14ac:dyDescent="0.25">
      <c r="A4375" s="49" t="str">
        <f t="shared" si="68"/>
        <v>41820Greater Fresno AreaN/A_10SmartAC Only</v>
      </c>
      <c r="B4375" s="7">
        <v>41820</v>
      </c>
      <c r="C4375">
        <v>10</v>
      </c>
      <c r="D4375" t="s">
        <v>38</v>
      </c>
      <c r="E4375">
        <v>1.0532520999999999</v>
      </c>
      <c r="F4375">
        <v>1.0372901999999999</v>
      </c>
      <c r="G4375" t="s">
        <v>33</v>
      </c>
      <c r="H4375">
        <v>2636.326</v>
      </c>
      <c r="I4375">
        <v>13563.282999999999</v>
      </c>
      <c r="J4375">
        <v>85</v>
      </c>
      <c r="M4375">
        <v>2.8444799999999999E-2</v>
      </c>
      <c r="N4375" s="49">
        <v>1.5961900000000001E-2</v>
      </c>
      <c r="O4375" s="49">
        <v>-2.0447440000000001E-2</v>
      </c>
      <c r="P4375" s="49">
        <v>8.8615999999999999E-4</v>
      </c>
      <c r="Q4375" s="49">
        <v>1.5961900000000001E-2</v>
      </c>
      <c r="R4375" s="49">
        <v>3.1037639999999998E-2</v>
      </c>
      <c r="S4375" s="49">
        <v>5.2371239999999999E-2</v>
      </c>
      <c r="T4375" s="49" t="s">
        <v>91</v>
      </c>
    </row>
    <row r="4376" spans="1:20" x14ac:dyDescent="0.25">
      <c r="A4376" s="49" t="str">
        <f t="shared" si="68"/>
        <v>41820Greater Fresno AreaN/A_9SmartAC Only</v>
      </c>
      <c r="B4376" s="7">
        <v>41820</v>
      </c>
      <c r="C4376">
        <v>9</v>
      </c>
      <c r="D4376" t="s">
        <v>38</v>
      </c>
      <c r="E4376">
        <v>0.92811487999999998</v>
      </c>
      <c r="F4376">
        <v>0.91611858999999995</v>
      </c>
      <c r="G4376" t="s">
        <v>33</v>
      </c>
      <c r="H4376">
        <v>2636.326</v>
      </c>
      <c r="I4376">
        <v>13563.282999999999</v>
      </c>
      <c r="J4376">
        <v>81</v>
      </c>
      <c r="M4376">
        <v>2.3028900000000001E-2</v>
      </c>
      <c r="N4376" s="49">
        <v>1.199629E-2</v>
      </c>
      <c r="O4376" s="49">
        <v>-1.7480699999999998E-2</v>
      </c>
      <c r="P4376" s="49">
        <v>-2.0903E-4</v>
      </c>
      <c r="Q4376" s="49">
        <v>1.199629E-2</v>
      </c>
      <c r="R4376" s="49">
        <v>2.4201609999999998E-2</v>
      </c>
      <c r="S4376" s="49">
        <v>4.1473280000000001E-2</v>
      </c>
      <c r="T4376" s="49" t="s">
        <v>91</v>
      </c>
    </row>
    <row r="4377" spans="1:20" x14ac:dyDescent="0.25">
      <c r="A4377" s="49" t="str">
        <f t="shared" si="68"/>
        <v>41820Greater Fresno AreaN/A_4SmartAC Only</v>
      </c>
      <c r="B4377" s="7">
        <v>41820</v>
      </c>
      <c r="C4377">
        <v>4</v>
      </c>
      <c r="D4377" t="s">
        <v>38</v>
      </c>
      <c r="E4377">
        <v>0.78678267000000002</v>
      </c>
      <c r="F4377">
        <v>0.79289955999999995</v>
      </c>
      <c r="G4377" t="s">
        <v>33</v>
      </c>
      <c r="H4377">
        <v>2636.326</v>
      </c>
      <c r="I4377">
        <v>13563.282999999999</v>
      </c>
      <c r="J4377">
        <v>77</v>
      </c>
      <c r="M4377">
        <v>1.7206699999999998E-2</v>
      </c>
      <c r="N4377" s="49">
        <v>-6.1168899999999998E-3</v>
      </c>
      <c r="O4377" s="49">
        <v>-2.8141469999999998E-2</v>
      </c>
      <c r="P4377" s="49">
        <v>-1.523644E-2</v>
      </c>
      <c r="Q4377" s="49">
        <v>-6.1168899999999998E-3</v>
      </c>
      <c r="R4377" s="49">
        <v>3.0026599999999999E-3</v>
      </c>
      <c r="S4377" s="49">
        <v>1.5907689999999999E-2</v>
      </c>
      <c r="T4377" s="49" t="s">
        <v>91</v>
      </c>
    </row>
    <row r="4378" spans="1:20" x14ac:dyDescent="0.25">
      <c r="A4378" s="49" t="str">
        <f t="shared" si="68"/>
        <v>41820Greater Fresno AreaN/A_1SmartAC Only</v>
      </c>
      <c r="B4378" s="7">
        <v>41820</v>
      </c>
      <c r="C4378">
        <v>1</v>
      </c>
      <c r="D4378" t="s">
        <v>38</v>
      </c>
      <c r="E4378">
        <v>1.1805094</v>
      </c>
      <c r="F4378">
        <v>1.1703002</v>
      </c>
      <c r="G4378" t="s">
        <v>33</v>
      </c>
      <c r="H4378">
        <v>2636.326</v>
      </c>
      <c r="I4378">
        <v>13563.282999999999</v>
      </c>
      <c r="J4378">
        <v>84.5</v>
      </c>
      <c r="M4378">
        <v>2.44808E-2</v>
      </c>
      <c r="N4378" s="49">
        <v>1.02092E-2</v>
      </c>
      <c r="O4378" s="49">
        <v>-2.1126220000000001E-2</v>
      </c>
      <c r="P4378" s="49">
        <v>-2.7656199999999999E-3</v>
      </c>
      <c r="Q4378" s="49">
        <v>1.02092E-2</v>
      </c>
      <c r="R4378" s="49">
        <v>2.318402E-2</v>
      </c>
      <c r="S4378" s="49">
        <v>4.1544619999999997E-2</v>
      </c>
      <c r="T4378" s="49" t="s">
        <v>91</v>
      </c>
    </row>
    <row r="4379" spans="1:20" x14ac:dyDescent="0.25">
      <c r="A4379" s="49" t="str">
        <f t="shared" si="68"/>
        <v>41820Greater Fresno AreaN/A_17SmartAC Only</v>
      </c>
      <c r="B4379" s="7">
        <v>41820</v>
      </c>
      <c r="C4379">
        <v>17</v>
      </c>
      <c r="D4379" t="s">
        <v>38</v>
      </c>
      <c r="E4379">
        <v>3.2058423999999999</v>
      </c>
      <c r="F4379">
        <v>2.5584408999999999</v>
      </c>
      <c r="G4379" t="s">
        <v>33</v>
      </c>
      <c r="H4379">
        <v>2636.326</v>
      </c>
      <c r="I4379">
        <v>13563.282999999999</v>
      </c>
      <c r="J4379">
        <v>105</v>
      </c>
      <c r="M4379">
        <v>4.2081800000000003E-2</v>
      </c>
      <c r="N4379" s="49">
        <v>0.64740149999999996</v>
      </c>
      <c r="O4379" s="49">
        <v>0.59353679999999998</v>
      </c>
      <c r="P4379" s="49">
        <v>0.62509815000000002</v>
      </c>
      <c r="Q4379" s="49">
        <v>0.64740149999999996</v>
      </c>
      <c r="R4379" s="49">
        <v>0.66970485000000002</v>
      </c>
      <c r="S4379" s="49">
        <v>0.70126619999999995</v>
      </c>
      <c r="T4379" s="49" t="s">
        <v>91</v>
      </c>
    </row>
    <row r="4380" spans="1:20" x14ac:dyDescent="0.25">
      <c r="A4380" s="49" t="str">
        <f t="shared" si="68"/>
        <v>41820Greater Fresno AreaN/A_18SmartAC Only</v>
      </c>
      <c r="B4380" s="7">
        <v>41820</v>
      </c>
      <c r="C4380">
        <v>18</v>
      </c>
      <c r="D4380" t="s">
        <v>38</v>
      </c>
      <c r="E4380">
        <v>3.4372631</v>
      </c>
      <c r="F4380">
        <v>2.7266404</v>
      </c>
      <c r="G4380" t="s">
        <v>33</v>
      </c>
      <c r="H4380">
        <v>2636.326</v>
      </c>
      <c r="I4380">
        <v>13563.282999999999</v>
      </c>
      <c r="J4380">
        <v>105</v>
      </c>
      <c r="M4380">
        <v>4.1599299999999999E-2</v>
      </c>
      <c r="N4380" s="49">
        <v>0.71062270000000005</v>
      </c>
      <c r="O4380" s="49">
        <v>0.65737559999999995</v>
      </c>
      <c r="P4380" s="49">
        <v>0.68857506999999996</v>
      </c>
      <c r="Q4380" s="49">
        <v>0.71062270000000005</v>
      </c>
      <c r="R4380" s="49">
        <v>0.73267033000000004</v>
      </c>
      <c r="S4380" s="49">
        <v>0.76386980000000004</v>
      </c>
      <c r="T4380" s="49" t="s">
        <v>91</v>
      </c>
    </row>
    <row r="4381" spans="1:20" x14ac:dyDescent="0.25">
      <c r="A4381" s="49" t="str">
        <f t="shared" si="68"/>
        <v>41820Greater Fresno AreaN/A_24SmartAC Only</v>
      </c>
      <c r="B4381" s="7">
        <v>41820</v>
      </c>
      <c r="C4381">
        <v>24</v>
      </c>
      <c r="D4381" t="s">
        <v>38</v>
      </c>
      <c r="E4381">
        <v>1.8641312999999999</v>
      </c>
      <c r="F4381">
        <v>1.9637290000000001</v>
      </c>
      <c r="G4381" t="s">
        <v>33</v>
      </c>
      <c r="H4381">
        <v>2636.326</v>
      </c>
      <c r="I4381">
        <v>13563.282999999999</v>
      </c>
      <c r="J4381">
        <v>90.5</v>
      </c>
      <c r="M4381">
        <v>3.5155899999999997E-2</v>
      </c>
      <c r="N4381" s="49">
        <v>-9.9597699999999997E-2</v>
      </c>
      <c r="O4381" s="49">
        <v>-0.14459725000000001</v>
      </c>
      <c r="P4381" s="49">
        <v>-0.11823032999999999</v>
      </c>
      <c r="Q4381" s="49">
        <v>-9.9597699999999997E-2</v>
      </c>
      <c r="R4381" s="49">
        <v>-8.096507E-2</v>
      </c>
      <c r="S4381" s="49">
        <v>-5.4598149999999998E-2</v>
      </c>
      <c r="T4381" s="49" t="s">
        <v>91</v>
      </c>
    </row>
    <row r="4382" spans="1:20" x14ac:dyDescent="0.25">
      <c r="A4382" s="49" t="str">
        <f t="shared" si="68"/>
        <v>41820Greater Fresno AreaN/A_19SmartAC Only</v>
      </c>
      <c r="B4382" s="7">
        <v>41820</v>
      </c>
      <c r="C4382">
        <v>19</v>
      </c>
      <c r="D4382" t="s">
        <v>38</v>
      </c>
      <c r="E4382">
        <v>3.5423003999999998</v>
      </c>
      <c r="F4382">
        <v>3.6956997</v>
      </c>
      <c r="G4382" t="s">
        <v>33</v>
      </c>
      <c r="H4382">
        <v>2636.326</v>
      </c>
      <c r="I4382">
        <v>13563.282999999999</v>
      </c>
      <c r="J4382">
        <v>104</v>
      </c>
      <c r="M4382">
        <v>4.5667800000000001E-2</v>
      </c>
      <c r="N4382" s="49">
        <v>-0.15339929999999999</v>
      </c>
      <c r="O4382" s="49">
        <v>-0.21185408</v>
      </c>
      <c r="P4382" s="49">
        <v>-0.17760323</v>
      </c>
      <c r="Q4382" s="49">
        <v>-0.15339929999999999</v>
      </c>
      <c r="R4382" s="49">
        <v>-0.12919537</v>
      </c>
      <c r="S4382" s="49">
        <v>-9.4944520000000004E-2</v>
      </c>
      <c r="T4382" s="49" t="s">
        <v>91</v>
      </c>
    </row>
    <row r="4383" spans="1:20" x14ac:dyDescent="0.25">
      <c r="A4383" s="49" t="str">
        <f t="shared" si="68"/>
        <v>41820Greater Fresno AreaN/A_12SmartAC Only</v>
      </c>
      <c r="B4383" s="7">
        <v>41820</v>
      </c>
      <c r="C4383">
        <v>12</v>
      </c>
      <c r="D4383" t="s">
        <v>38</v>
      </c>
      <c r="E4383">
        <v>1.5333760999999999</v>
      </c>
      <c r="F4383">
        <v>1.5370542</v>
      </c>
      <c r="G4383" t="s">
        <v>33</v>
      </c>
      <c r="H4383">
        <v>2636.326</v>
      </c>
      <c r="I4383">
        <v>13563.282999999999</v>
      </c>
      <c r="J4383">
        <v>93</v>
      </c>
      <c r="M4383">
        <v>3.95019E-2</v>
      </c>
      <c r="N4383" s="49">
        <v>-3.6781000000000001E-3</v>
      </c>
      <c r="O4383" s="49">
        <v>-5.4240530000000002E-2</v>
      </c>
      <c r="P4383" s="49">
        <v>-2.4614110000000002E-2</v>
      </c>
      <c r="Q4383" s="49">
        <v>-3.6781000000000001E-3</v>
      </c>
      <c r="R4383" s="49">
        <v>1.7257910000000001E-2</v>
      </c>
      <c r="S4383" s="49">
        <v>4.6884330000000002E-2</v>
      </c>
      <c r="T4383" s="49" t="s">
        <v>91</v>
      </c>
    </row>
    <row r="4384" spans="1:20" x14ac:dyDescent="0.25">
      <c r="A4384" s="49" t="str">
        <f t="shared" si="68"/>
        <v>41820Greater Fresno AreaN/A_13SmartAC Only</v>
      </c>
      <c r="B4384" s="7">
        <v>41820</v>
      </c>
      <c r="C4384">
        <v>13</v>
      </c>
      <c r="D4384" t="s">
        <v>38</v>
      </c>
      <c r="E4384">
        <v>1.8837345000000001</v>
      </c>
      <c r="F4384">
        <v>1.9239512000000001</v>
      </c>
      <c r="G4384" t="s">
        <v>33</v>
      </c>
      <c r="H4384">
        <v>2636.326</v>
      </c>
      <c r="I4384">
        <v>13563.282999999999</v>
      </c>
      <c r="J4384">
        <v>96.5</v>
      </c>
      <c r="M4384">
        <v>4.36608E-2</v>
      </c>
      <c r="N4384" s="49">
        <v>-4.0216700000000001E-2</v>
      </c>
      <c r="O4384" s="49">
        <v>-9.6102519999999997E-2</v>
      </c>
      <c r="P4384" s="49">
        <v>-6.3356919999999997E-2</v>
      </c>
      <c r="Q4384" s="49">
        <v>-4.0216700000000001E-2</v>
      </c>
      <c r="R4384" s="49">
        <v>-1.7076480000000002E-2</v>
      </c>
      <c r="S4384" s="49">
        <v>1.5669120000000002E-2</v>
      </c>
      <c r="T4384" s="49" t="s">
        <v>91</v>
      </c>
    </row>
    <row r="4385" spans="1:20" x14ac:dyDescent="0.25">
      <c r="A4385" s="49" t="str">
        <f t="shared" si="68"/>
        <v>41820Greater Fresno AreaN/A_15SmartAC Only</v>
      </c>
      <c r="B4385" s="7">
        <v>41820</v>
      </c>
      <c r="C4385">
        <v>15</v>
      </c>
      <c r="D4385" t="s">
        <v>38</v>
      </c>
      <c r="E4385">
        <v>2.6006960000000001</v>
      </c>
      <c r="F4385">
        <v>2.4547732</v>
      </c>
      <c r="G4385" t="s">
        <v>33</v>
      </c>
      <c r="H4385">
        <v>2636.326</v>
      </c>
      <c r="I4385">
        <v>13563.282999999999</v>
      </c>
      <c r="J4385">
        <v>102.5</v>
      </c>
      <c r="M4385">
        <v>4.7206900000000003E-2</v>
      </c>
      <c r="N4385" s="49">
        <v>0.14592279999999999</v>
      </c>
      <c r="O4385" s="49">
        <v>8.5497970000000006E-2</v>
      </c>
      <c r="P4385" s="49">
        <v>0.12090314000000001</v>
      </c>
      <c r="Q4385" s="49">
        <v>0.14592279999999999</v>
      </c>
      <c r="R4385" s="49">
        <v>0.17094245999999999</v>
      </c>
      <c r="S4385" s="49">
        <v>0.20634763</v>
      </c>
      <c r="T4385" s="49" t="s">
        <v>91</v>
      </c>
    </row>
    <row r="4386" spans="1:20" x14ac:dyDescent="0.25">
      <c r="A4386" s="49" t="str">
        <f t="shared" si="68"/>
        <v>41820Greater Fresno AreaN/A_21SmartAC Only</v>
      </c>
      <c r="B4386" s="7">
        <v>41820</v>
      </c>
      <c r="C4386">
        <v>21</v>
      </c>
      <c r="D4386" t="s">
        <v>38</v>
      </c>
      <c r="E4386">
        <v>3.1105046999999999</v>
      </c>
      <c r="F4386">
        <v>3.3673606</v>
      </c>
      <c r="G4386" t="s">
        <v>33</v>
      </c>
      <c r="H4386">
        <v>2636.326</v>
      </c>
      <c r="I4386">
        <v>13563.282999999999</v>
      </c>
      <c r="J4386">
        <v>98</v>
      </c>
      <c r="M4386">
        <v>4.3544100000000002E-2</v>
      </c>
      <c r="N4386" s="49">
        <v>-0.25685590000000003</v>
      </c>
      <c r="O4386" s="49">
        <v>-0.31259235000000002</v>
      </c>
      <c r="P4386" s="49">
        <v>-0.27993426999999999</v>
      </c>
      <c r="Q4386" s="49">
        <v>-0.25685590000000003</v>
      </c>
      <c r="R4386" s="49">
        <v>-0.23377753000000001</v>
      </c>
      <c r="S4386" s="49">
        <v>-0.20111945000000001</v>
      </c>
      <c r="T4386" s="49" t="s">
        <v>91</v>
      </c>
    </row>
    <row r="4387" spans="1:20" x14ac:dyDescent="0.25">
      <c r="A4387" s="49" t="str">
        <f t="shared" si="68"/>
        <v>41820Greater Fresno AreaN/A_7SmartAC Only</v>
      </c>
      <c r="B4387" s="7">
        <v>41820</v>
      </c>
      <c r="C4387">
        <v>7</v>
      </c>
      <c r="D4387" t="s">
        <v>38</v>
      </c>
      <c r="E4387">
        <v>0.81092297000000002</v>
      </c>
      <c r="F4387">
        <v>0.80488084000000004</v>
      </c>
      <c r="G4387" t="s">
        <v>33</v>
      </c>
      <c r="H4387">
        <v>2636.326</v>
      </c>
      <c r="I4387">
        <v>13563.282999999999</v>
      </c>
      <c r="J4387">
        <v>73</v>
      </c>
      <c r="M4387">
        <v>1.7842299999999998E-2</v>
      </c>
      <c r="N4387" s="49">
        <v>6.0421299999999997E-3</v>
      </c>
      <c r="O4387" s="49">
        <v>-1.679601E-2</v>
      </c>
      <c r="P4387" s="49">
        <v>-3.4142899999999999E-3</v>
      </c>
      <c r="Q4387" s="49">
        <v>6.0421299999999997E-3</v>
      </c>
      <c r="R4387" s="49">
        <v>1.549855E-2</v>
      </c>
      <c r="S4387" s="49">
        <v>2.888027E-2</v>
      </c>
      <c r="T4387" s="49" t="s">
        <v>91</v>
      </c>
    </row>
    <row r="4388" spans="1:20" x14ac:dyDescent="0.25">
      <c r="A4388" s="49" t="str">
        <f t="shared" si="68"/>
        <v>41820Greater Fresno AreaN/A_22SmartAC Only</v>
      </c>
      <c r="B4388" s="7">
        <v>41820</v>
      </c>
      <c r="C4388">
        <v>22</v>
      </c>
      <c r="D4388" t="s">
        <v>38</v>
      </c>
      <c r="E4388">
        <v>2.8137346000000001</v>
      </c>
      <c r="F4388">
        <v>3.0108226</v>
      </c>
      <c r="G4388" t="s">
        <v>33</v>
      </c>
      <c r="H4388">
        <v>2636.326</v>
      </c>
      <c r="I4388">
        <v>13563.282999999999</v>
      </c>
      <c r="J4388">
        <v>95</v>
      </c>
      <c r="M4388">
        <v>4.1593400000000003E-2</v>
      </c>
      <c r="N4388" s="49">
        <v>-0.19708800000000001</v>
      </c>
      <c r="O4388" s="49">
        <v>-0.25032755000000001</v>
      </c>
      <c r="P4388" s="49">
        <v>-0.21913250000000001</v>
      </c>
      <c r="Q4388" s="49">
        <v>-0.19708800000000001</v>
      </c>
      <c r="R4388" s="49">
        <v>-0.17504349999999999</v>
      </c>
      <c r="S4388" s="49">
        <v>-0.14384844999999999</v>
      </c>
      <c r="T4388" s="49" t="s">
        <v>91</v>
      </c>
    </row>
    <row r="4389" spans="1:20" x14ac:dyDescent="0.25">
      <c r="A4389" s="49" t="str">
        <f t="shared" si="68"/>
        <v>41820Greater Fresno AreaN/A_14SmartAC Only</v>
      </c>
      <c r="B4389" s="7">
        <v>41820</v>
      </c>
      <c r="C4389">
        <v>14</v>
      </c>
      <c r="D4389" t="s">
        <v>38</v>
      </c>
      <c r="E4389">
        <v>2.2577194999999999</v>
      </c>
      <c r="F4389">
        <v>2.3204541999999999</v>
      </c>
      <c r="G4389" t="s">
        <v>33</v>
      </c>
      <c r="H4389">
        <v>2636.326</v>
      </c>
      <c r="I4389">
        <v>13563.282999999999</v>
      </c>
      <c r="J4389">
        <v>100.5</v>
      </c>
      <c r="M4389">
        <v>4.7560400000000003E-2</v>
      </c>
      <c r="N4389" s="49">
        <v>-6.2734700000000004E-2</v>
      </c>
      <c r="O4389" s="49">
        <v>-0.12361200999999999</v>
      </c>
      <c r="P4389" s="49">
        <v>-8.7941710000000006E-2</v>
      </c>
      <c r="Q4389" s="49">
        <v>-6.2734700000000004E-2</v>
      </c>
      <c r="R4389" s="49">
        <v>-3.7527690000000002E-2</v>
      </c>
      <c r="S4389" s="49">
        <v>-1.85739E-3</v>
      </c>
      <c r="T4389" s="49" t="s">
        <v>91</v>
      </c>
    </row>
    <row r="4390" spans="1:20" x14ac:dyDescent="0.25">
      <c r="A4390" s="49" t="str">
        <f t="shared" si="68"/>
        <v>41820Greater Fresno AreaN/A_2SmartAC Only</v>
      </c>
      <c r="B4390" s="7">
        <v>41820</v>
      </c>
      <c r="C4390">
        <v>2</v>
      </c>
      <c r="D4390" t="s">
        <v>38</v>
      </c>
      <c r="E4390">
        <v>0.99251272000000001</v>
      </c>
      <c r="F4390">
        <v>0.97391974000000003</v>
      </c>
      <c r="G4390" t="s">
        <v>33</v>
      </c>
      <c r="H4390">
        <v>2636.326</v>
      </c>
      <c r="I4390">
        <v>13563.282999999999</v>
      </c>
      <c r="J4390">
        <v>82.5</v>
      </c>
      <c r="M4390">
        <v>2.1095800000000001E-2</v>
      </c>
      <c r="N4390" s="49">
        <v>1.8592979999999999E-2</v>
      </c>
      <c r="O4390" s="49">
        <v>-8.4096399999999995E-3</v>
      </c>
      <c r="P4390" s="49">
        <v>7.4122099999999998E-3</v>
      </c>
      <c r="Q4390" s="49">
        <v>1.8592979999999999E-2</v>
      </c>
      <c r="R4390" s="49">
        <v>2.9773750000000002E-2</v>
      </c>
      <c r="S4390" s="49">
        <v>4.55956E-2</v>
      </c>
      <c r="T4390" s="49" t="s">
        <v>91</v>
      </c>
    </row>
    <row r="4391" spans="1:20" x14ac:dyDescent="0.25">
      <c r="A4391" s="49" t="str">
        <f t="shared" si="68"/>
        <v>41820Greater Fresno AreaN/A_23SmartAC Only</v>
      </c>
      <c r="B4391" s="7">
        <v>41820</v>
      </c>
      <c r="C4391">
        <v>23</v>
      </c>
      <c r="D4391" t="s">
        <v>38</v>
      </c>
      <c r="E4391">
        <v>2.3396663000000002</v>
      </c>
      <c r="F4391">
        <v>2.4864961999999999</v>
      </c>
      <c r="G4391" t="s">
        <v>33</v>
      </c>
      <c r="H4391">
        <v>2636.326</v>
      </c>
      <c r="I4391">
        <v>13563.282999999999</v>
      </c>
      <c r="J4391">
        <v>93</v>
      </c>
      <c r="M4391">
        <v>3.9173899999999998E-2</v>
      </c>
      <c r="N4391" s="49">
        <v>-0.14682990000000001</v>
      </c>
      <c r="O4391" s="49">
        <v>-0.19697249</v>
      </c>
      <c r="P4391" s="49">
        <v>-0.16759207000000001</v>
      </c>
      <c r="Q4391" s="49">
        <v>-0.14682990000000001</v>
      </c>
      <c r="R4391" s="49">
        <v>-0.12606772999999999</v>
      </c>
      <c r="S4391" s="49">
        <v>-9.6687309999999999E-2</v>
      </c>
      <c r="T4391" s="49" t="s">
        <v>91</v>
      </c>
    </row>
    <row r="4392" spans="1:20" x14ac:dyDescent="0.25">
      <c r="A4392" s="49" t="str">
        <f t="shared" si="68"/>
        <v>41820Greater Fresno AreaN/A_11SmartAC Only</v>
      </c>
      <c r="B4392" s="7">
        <v>41820</v>
      </c>
      <c r="C4392">
        <v>11</v>
      </c>
      <c r="D4392" t="s">
        <v>38</v>
      </c>
      <c r="E4392">
        <v>1.2478815000000001</v>
      </c>
      <c r="F4392">
        <v>1.2396400999999999</v>
      </c>
      <c r="G4392" t="s">
        <v>33</v>
      </c>
      <c r="H4392">
        <v>2636.326</v>
      </c>
      <c r="I4392">
        <v>13563.282999999999</v>
      </c>
      <c r="J4392">
        <v>88</v>
      </c>
      <c r="M4392">
        <v>3.4359300000000002E-2</v>
      </c>
      <c r="N4392" s="49">
        <v>8.2413999999999994E-3</v>
      </c>
      <c r="O4392" s="49">
        <v>-3.5738499999999999E-2</v>
      </c>
      <c r="P4392" s="49">
        <v>-9.9690300000000003E-3</v>
      </c>
      <c r="Q4392" s="49">
        <v>8.2413999999999994E-3</v>
      </c>
      <c r="R4392" s="49">
        <v>2.6451829999999999E-2</v>
      </c>
      <c r="S4392" s="49">
        <v>5.2221299999999998E-2</v>
      </c>
      <c r="T4392" s="49" t="s">
        <v>91</v>
      </c>
    </row>
    <row r="4393" spans="1:20" x14ac:dyDescent="0.25">
      <c r="A4393" s="49" t="str">
        <f t="shared" si="68"/>
        <v>41820Greater Fresno AreaN/A_20SmartAC Only</v>
      </c>
      <c r="B4393" s="7">
        <v>41820</v>
      </c>
      <c r="C4393">
        <v>20</v>
      </c>
      <c r="D4393" t="s">
        <v>38</v>
      </c>
      <c r="E4393">
        <v>3.4116968999999999</v>
      </c>
      <c r="F4393">
        <v>3.7385272000000001</v>
      </c>
      <c r="G4393" t="s">
        <v>33</v>
      </c>
      <c r="H4393">
        <v>2636.326</v>
      </c>
      <c r="I4393">
        <v>13563.282999999999</v>
      </c>
      <c r="J4393">
        <v>101.5</v>
      </c>
      <c r="M4393">
        <v>4.54788E-2</v>
      </c>
      <c r="N4393" s="49">
        <v>-0.32683030000000002</v>
      </c>
      <c r="O4393" s="49">
        <v>-0.38504316</v>
      </c>
      <c r="P4393" s="49">
        <v>-0.35093405999999999</v>
      </c>
      <c r="Q4393" s="49">
        <v>-0.32683030000000002</v>
      </c>
      <c r="R4393" s="49">
        <v>-0.30272653999999999</v>
      </c>
      <c r="S4393" s="49">
        <v>-0.26861743999999999</v>
      </c>
      <c r="T4393" s="49" t="s">
        <v>91</v>
      </c>
    </row>
    <row r="4394" spans="1:20" x14ac:dyDescent="0.25">
      <c r="A4394" s="49" t="str">
        <f t="shared" si="68"/>
        <v>41850Greater Fresno Area1_6SmartAC Only</v>
      </c>
      <c r="B4394" s="7">
        <v>41850</v>
      </c>
      <c r="C4394">
        <v>6</v>
      </c>
      <c r="D4394" t="s">
        <v>38</v>
      </c>
      <c r="E4394">
        <v>1.043841</v>
      </c>
      <c r="F4394">
        <v>1.0203521</v>
      </c>
      <c r="G4394">
        <v>1</v>
      </c>
      <c r="H4394">
        <v>1308.0930000000001</v>
      </c>
      <c r="I4394">
        <v>13513.94</v>
      </c>
      <c r="J4394">
        <v>82.5</v>
      </c>
      <c r="M4394">
        <v>3.6349899999999997E-2</v>
      </c>
      <c r="N4394" s="49">
        <v>2.34889E-2</v>
      </c>
      <c r="O4394" s="49">
        <v>-2.3038969999999999E-2</v>
      </c>
      <c r="P4394" s="49">
        <v>4.2234500000000001E-3</v>
      </c>
      <c r="Q4394" s="49">
        <v>2.34889E-2</v>
      </c>
      <c r="R4394" s="49">
        <v>4.2754350000000003E-2</v>
      </c>
      <c r="S4394" s="49">
        <v>7.0016770000000006E-2</v>
      </c>
      <c r="T4394" s="49" t="s">
        <v>91</v>
      </c>
    </row>
    <row r="4395" spans="1:20" x14ac:dyDescent="0.25">
      <c r="A4395" s="49" t="str">
        <f t="shared" si="68"/>
        <v>41850Greater Fresno Area1_10SmartAC Only</v>
      </c>
      <c r="B4395" s="7">
        <v>41850</v>
      </c>
      <c r="C4395">
        <v>10</v>
      </c>
      <c r="D4395" t="s">
        <v>38</v>
      </c>
      <c r="E4395">
        <v>1.1926125999999999</v>
      </c>
      <c r="F4395">
        <v>1.1476511</v>
      </c>
      <c r="G4395">
        <v>1</v>
      </c>
      <c r="H4395">
        <v>1308.0930000000001</v>
      </c>
      <c r="I4395">
        <v>13513.94</v>
      </c>
      <c r="J4395">
        <v>86</v>
      </c>
      <c r="M4395">
        <v>4.47894E-2</v>
      </c>
      <c r="N4395" s="49">
        <v>4.4961500000000001E-2</v>
      </c>
      <c r="O4395" s="49">
        <v>-1.236893E-2</v>
      </c>
      <c r="P4395" s="49">
        <v>2.1223120000000002E-2</v>
      </c>
      <c r="Q4395" s="49">
        <v>4.4961500000000001E-2</v>
      </c>
      <c r="R4395" s="49">
        <v>6.8699880000000005E-2</v>
      </c>
      <c r="S4395" s="49">
        <v>0.10229193</v>
      </c>
      <c r="T4395" s="49" t="s">
        <v>91</v>
      </c>
    </row>
    <row r="4396" spans="1:20" x14ac:dyDescent="0.25">
      <c r="A4396" s="49" t="str">
        <f t="shared" si="68"/>
        <v>41850Greater Fresno Area1_2SmartAC Only</v>
      </c>
      <c r="B4396" s="7">
        <v>41850</v>
      </c>
      <c r="C4396">
        <v>2</v>
      </c>
      <c r="D4396" t="s">
        <v>38</v>
      </c>
      <c r="E4396">
        <v>1.3803083</v>
      </c>
      <c r="F4396">
        <v>1.3409097000000001</v>
      </c>
      <c r="G4396">
        <v>1</v>
      </c>
      <c r="H4396">
        <v>1308.0930000000001</v>
      </c>
      <c r="I4396">
        <v>13513.94</v>
      </c>
      <c r="J4396">
        <v>87</v>
      </c>
      <c r="M4396">
        <v>4.5721400000000002E-2</v>
      </c>
      <c r="N4396" s="49">
        <v>3.9398599999999999E-2</v>
      </c>
      <c r="O4396" s="49">
        <v>-1.9124789999999999E-2</v>
      </c>
      <c r="P4396" s="49">
        <v>1.5166260000000001E-2</v>
      </c>
      <c r="Q4396" s="49">
        <v>3.9398599999999999E-2</v>
      </c>
      <c r="R4396" s="49">
        <v>6.3630939999999997E-2</v>
      </c>
      <c r="S4396" s="49">
        <v>9.792199E-2</v>
      </c>
      <c r="T4396" s="49" t="s">
        <v>91</v>
      </c>
    </row>
    <row r="4397" spans="1:20" x14ac:dyDescent="0.25">
      <c r="A4397" s="49" t="str">
        <f t="shared" si="68"/>
        <v>41850Greater Fresno Area1_4SmartAC Only</v>
      </c>
      <c r="B4397" s="7">
        <v>41850</v>
      </c>
      <c r="C4397">
        <v>4</v>
      </c>
      <c r="D4397" t="s">
        <v>38</v>
      </c>
      <c r="E4397">
        <v>1.1241989999999999</v>
      </c>
      <c r="F4397">
        <v>1.0755783999999999</v>
      </c>
      <c r="G4397">
        <v>1</v>
      </c>
      <c r="H4397">
        <v>1308.0930000000001</v>
      </c>
      <c r="I4397">
        <v>13513.94</v>
      </c>
      <c r="J4397">
        <v>84.5</v>
      </c>
      <c r="M4397">
        <v>3.7290900000000002E-2</v>
      </c>
      <c r="N4397" s="49">
        <v>4.86206E-2</v>
      </c>
      <c r="O4397" s="49">
        <v>8.8825000000000004E-4</v>
      </c>
      <c r="P4397" s="49">
        <v>2.8856420000000001E-2</v>
      </c>
      <c r="Q4397" s="49">
        <v>4.86206E-2</v>
      </c>
      <c r="R4397" s="49">
        <v>6.8384780000000006E-2</v>
      </c>
      <c r="S4397" s="49">
        <v>9.6352950000000007E-2</v>
      </c>
      <c r="T4397" s="49" t="s">
        <v>91</v>
      </c>
    </row>
    <row r="4398" spans="1:20" x14ac:dyDescent="0.25">
      <c r="A4398" s="49" t="str">
        <f t="shared" si="68"/>
        <v>41850Greater Fresno Area1_13SmartAC Only</v>
      </c>
      <c r="B4398" s="7">
        <v>41850</v>
      </c>
      <c r="C4398">
        <v>13</v>
      </c>
      <c r="D4398" t="s">
        <v>38</v>
      </c>
      <c r="E4398">
        <v>1.7225356000000001</v>
      </c>
      <c r="F4398">
        <v>1.8577054</v>
      </c>
      <c r="G4398">
        <v>1</v>
      </c>
      <c r="H4398">
        <v>1308.0930000000001</v>
      </c>
      <c r="I4398">
        <v>13513.94</v>
      </c>
      <c r="J4398">
        <v>92</v>
      </c>
      <c r="M4398">
        <v>6.4899999999999999E-2</v>
      </c>
      <c r="N4398" s="49">
        <v>-0.13516980000000001</v>
      </c>
      <c r="O4398" s="49">
        <v>-0.21824180000000001</v>
      </c>
      <c r="P4398" s="49">
        <v>-0.16956679999999999</v>
      </c>
      <c r="Q4398" s="49">
        <v>-0.13516980000000001</v>
      </c>
      <c r="R4398" s="49">
        <v>-0.1007728</v>
      </c>
      <c r="S4398" s="49">
        <v>-5.20978E-2</v>
      </c>
      <c r="T4398" s="49" t="s">
        <v>91</v>
      </c>
    </row>
    <row r="4399" spans="1:20" x14ac:dyDescent="0.25">
      <c r="A4399" s="49" t="str">
        <f t="shared" si="68"/>
        <v>41850Greater Fresno Area1_12SmartAC Only</v>
      </c>
      <c r="B4399" s="7">
        <v>41850</v>
      </c>
      <c r="C4399">
        <v>12</v>
      </c>
      <c r="D4399" t="s">
        <v>38</v>
      </c>
      <c r="E4399">
        <v>1.5060739999999999</v>
      </c>
      <c r="F4399">
        <v>1.7068658000000001</v>
      </c>
      <c r="G4399">
        <v>1</v>
      </c>
      <c r="H4399">
        <v>1308.0930000000001</v>
      </c>
      <c r="I4399">
        <v>13513.94</v>
      </c>
      <c r="J4399">
        <v>92.5</v>
      </c>
      <c r="M4399">
        <v>6.3113299999999997E-2</v>
      </c>
      <c r="N4399" s="49">
        <v>-0.20079179999999999</v>
      </c>
      <c r="O4399" s="49">
        <v>-0.28157682000000001</v>
      </c>
      <c r="P4399" s="49">
        <v>-0.23424185</v>
      </c>
      <c r="Q4399" s="49">
        <v>-0.20079179999999999</v>
      </c>
      <c r="R4399" s="49">
        <v>-0.16734175000000001</v>
      </c>
      <c r="S4399" s="49">
        <v>-0.12000677999999999</v>
      </c>
      <c r="T4399" s="49" t="s">
        <v>91</v>
      </c>
    </row>
    <row r="4400" spans="1:20" x14ac:dyDescent="0.25">
      <c r="A4400" s="49" t="str">
        <f t="shared" si="68"/>
        <v>41850Greater Fresno Area1_7SmartAC Only</v>
      </c>
      <c r="B4400" s="7">
        <v>41850</v>
      </c>
      <c r="C4400">
        <v>7</v>
      </c>
      <c r="D4400" t="s">
        <v>38</v>
      </c>
      <c r="E4400">
        <v>1.0695284</v>
      </c>
      <c r="F4400">
        <v>1.0441075</v>
      </c>
      <c r="G4400">
        <v>1</v>
      </c>
      <c r="H4400">
        <v>1308.0930000000001</v>
      </c>
      <c r="I4400">
        <v>13513.94</v>
      </c>
      <c r="J4400">
        <v>82.5</v>
      </c>
      <c r="M4400">
        <v>3.8423300000000001E-2</v>
      </c>
      <c r="N4400" s="49">
        <v>2.54209E-2</v>
      </c>
      <c r="O4400" s="49">
        <v>-2.3760920000000001E-2</v>
      </c>
      <c r="P4400" s="49">
        <v>5.0565499999999999E-3</v>
      </c>
      <c r="Q4400" s="49">
        <v>2.54209E-2</v>
      </c>
      <c r="R4400" s="49">
        <v>4.578525E-2</v>
      </c>
      <c r="S4400" s="49">
        <v>7.4602719999999997E-2</v>
      </c>
      <c r="T4400" s="49" t="s">
        <v>91</v>
      </c>
    </row>
    <row r="4401" spans="1:20" x14ac:dyDescent="0.25">
      <c r="A4401" s="49" t="str">
        <f t="shared" si="68"/>
        <v>41850Greater Fresno Area1_5SmartAC Only</v>
      </c>
      <c r="B4401" s="7">
        <v>41850</v>
      </c>
      <c r="C4401">
        <v>5</v>
      </c>
      <c r="D4401" t="s">
        <v>38</v>
      </c>
      <c r="E4401">
        <v>1.0554319999999999</v>
      </c>
      <c r="F4401">
        <v>1.0617523</v>
      </c>
      <c r="G4401">
        <v>1</v>
      </c>
      <c r="H4401">
        <v>1308.0930000000001</v>
      </c>
      <c r="I4401">
        <v>13513.94</v>
      </c>
      <c r="J4401">
        <v>82.5</v>
      </c>
      <c r="M4401">
        <v>3.6357E-2</v>
      </c>
      <c r="N4401" s="49">
        <v>-6.3203E-3</v>
      </c>
      <c r="O4401" s="49">
        <v>-5.2857260000000003E-2</v>
      </c>
      <c r="P4401" s="49">
        <v>-2.5589509999999999E-2</v>
      </c>
      <c r="Q4401" s="49">
        <v>-6.3203E-3</v>
      </c>
      <c r="R4401" s="49">
        <v>1.2948909999999999E-2</v>
      </c>
      <c r="S4401" s="49">
        <v>4.0216660000000001E-2</v>
      </c>
      <c r="T4401" s="49" t="s">
        <v>91</v>
      </c>
    </row>
    <row r="4402" spans="1:20" x14ac:dyDescent="0.25">
      <c r="A4402" s="49" t="str">
        <f t="shared" si="68"/>
        <v>41850Greater Fresno Area1_22SmartAC Only</v>
      </c>
      <c r="B4402" s="7">
        <v>41850</v>
      </c>
      <c r="C4402">
        <v>22</v>
      </c>
      <c r="D4402" t="s">
        <v>38</v>
      </c>
      <c r="E4402">
        <v>2.5196812999999998</v>
      </c>
      <c r="F4402">
        <v>2.5364035</v>
      </c>
      <c r="G4402">
        <v>1</v>
      </c>
      <c r="H4402">
        <v>1308.0930000000001</v>
      </c>
      <c r="I4402">
        <v>13513.94</v>
      </c>
      <c r="J4402">
        <v>90.5</v>
      </c>
      <c r="M4402">
        <v>6.59439E-2</v>
      </c>
      <c r="N4402" s="49">
        <v>-1.67222E-2</v>
      </c>
      <c r="O4402" s="49">
        <v>-0.10113039</v>
      </c>
      <c r="P4402" s="49">
        <v>-5.1672469999999998E-2</v>
      </c>
      <c r="Q4402" s="49">
        <v>-1.67222E-2</v>
      </c>
      <c r="R4402" s="49">
        <v>1.8228069999999999E-2</v>
      </c>
      <c r="S4402" s="49">
        <v>6.7685990000000001E-2</v>
      </c>
      <c r="T4402" s="49" t="s">
        <v>91</v>
      </c>
    </row>
    <row r="4403" spans="1:20" x14ac:dyDescent="0.25">
      <c r="A4403" s="49" t="str">
        <f t="shared" si="68"/>
        <v>41850Greater Fresno Area1_8SmartAC Only</v>
      </c>
      <c r="B4403" s="7">
        <v>41850</v>
      </c>
      <c r="C4403">
        <v>8</v>
      </c>
      <c r="D4403" t="s">
        <v>38</v>
      </c>
      <c r="E4403">
        <v>1.1197223000000001</v>
      </c>
      <c r="F4403">
        <v>1.0772139999999999</v>
      </c>
      <c r="G4403">
        <v>1</v>
      </c>
      <c r="H4403">
        <v>1308.0930000000001</v>
      </c>
      <c r="I4403">
        <v>13513.94</v>
      </c>
      <c r="J4403">
        <v>82</v>
      </c>
      <c r="M4403">
        <v>4.11411E-2</v>
      </c>
      <c r="N4403" s="49">
        <v>4.2508299999999999E-2</v>
      </c>
      <c r="O4403" s="49">
        <v>-1.0152309999999999E-2</v>
      </c>
      <c r="P4403" s="49">
        <v>2.070352E-2</v>
      </c>
      <c r="Q4403" s="49">
        <v>4.2508299999999999E-2</v>
      </c>
      <c r="R4403" s="49">
        <v>6.4313079999999995E-2</v>
      </c>
      <c r="S4403" s="49">
        <v>9.5168909999999995E-2</v>
      </c>
      <c r="T4403" s="49" t="s">
        <v>91</v>
      </c>
    </row>
    <row r="4404" spans="1:20" x14ac:dyDescent="0.25">
      <c r="A4404" s="49" t="str">
        <f t="shared" si="68"/>
        <v>41850Greater Fresno Area1_23SmartAC Only</v>
      </c>
      <c r="B4404" s="7">
        <v>41850</v>
      </c>
      <c r="C4404">
        <v>23</v>
      </c>
      <c r="D4404" t="s">
        <v>38</v>
      </c>
      <c r="E4404">
        <v>2.1344143</v>
      </c>
      <c r="F4404">
        <v>2.1751847999999998</v>
      </c>
      <c r="G4404">
        <v>1</v>
      </c>
      <c r="H4404">
        <v>1308.0930000000001</v>
      </c>
      <c r="I4404">
        <v>13513.94</v>
      </c>
      <c r="J4404">
        <v>88</v>
      </c>
      <c r="M4404">
        <v>6.1738099999999997E-2</v>
      </c>
      <c r="N4404" s="49">
        <v>-4.0770500000000001E-2</v>
      </c>
      <c r="O4404" s="49">
        <v>-0.11979527</v>
      </c>
      <c r="P4404" s="49">
        <v>-7.3491689999999998E-2</v>
      </c>
      <c r="Q4404" s="49">
        <v>-4.0770500000000001E-2</v>
      </c>
      <c r="R4404" s="49">
        <v>-8.0493100000000005E-3</v>
      </c>
      <c r="S4404" s="49">
        <v>3.825427E-2</v>
      </c>
      <c r="T4404" s="49" t="s">
        <v>91</v>
      </c>
    </row>
    <row r="4405" spans="1:20" x14ac:dyDescent="0.25">
      <c r="A4405" s="49" t="str">
        <f t="shared" si="68"/>
        <v>41850Greater Fresno Area1_16SmartAC Only</v>
      </c>
      <c r="B4405" s="7">
        <v>41850</v>
      </c>
      <c r="C4405">
        <v>16</v>
      </c>
      <c r="D4405" t="s">
        <v>38</v>
      </c>
      <c r="E4405">
        <v>2.4198900000000001</v>
      </c>
      <c r="F4405">
        <v>2.5206583</v>
      </c>
      <c r="G4405">
        <v>1</v>
      </c>
      <c r="H4405">
        <v>1308.0930000000001</v>
      </c>
      <c r="I4405">
        <v>13513.94</v>
      </c>
      <c r="J4405">
        <v>98</v>
      </c>
      <c r="M4405">
        <v>7.3024000000000006E-2</v>
      </c>
      <c r="N4405" s="49">
        <v>-0.10076830000000001</v>
      </c>
      <c r="O4405" s="49">
        <v>-0.19423902000000001</v>
      </c>
      <c r="P4405" s="49">
        <v>-0.13947102</v>
      </c>
      <c r="Q4405" s="49">
        <v>-0.10076830000000001</v>
      </c>
      <c r="R4405" s="49">
        <v>-6.2065580000000002E-2</v>
      </c>
      <c r="S4405" s="49">
        <v>-7.2975799999999997E-3</v>
      </c>
      <c r="T4405" s="49" t="s">
        <v>91</v>
      </c>
    </row>
    <row r="4406" spans="1:20" x14ac:dyDescent="0.25">
      <c r="A4406" s="49" t="str">
        <f t="shared" si="68"/>
        <v>41850Greater Fresno Area1_14SmartAC Only</v>
      </c>
      <c r="B4406" s="7">
        <v>41850</v>
      </c>
      <c r="C4406">
        <v>14</v>
      </c>
      <c r="D4406" t="s">
        <v>38</v>
      </c>
      <c r="E4406">
        <v>1.9712135</v>
      </c>
      <c r="F4406">
        <v>2.1049701000000001</v>
      </c>
      <c r="G4406">
        <v>1</v>
      </c>
      <c r="H4406">
        <v>1308.0930000000001</v>
      </c>
      <c r="I4406">
        <v>13513.94</v>
      </c>
      <c r="J4406">
        <v>92.5</v>
      </c>
      <c r="M4406">
        <v>6.8730799999999995E-2</v>
      </c>
      <c r="N4406" s="49">
        <v>-0.1337566</v>
      </c>
      <c r="O4406" s="49">
        <v>-0.22173202</v>
      </c>
      <c r="P4406" s="49">
        <v>-0.17018391999999999</v>
      </c>
      <c r="Q4406" s="49">
        <v>-0.1337566</v>
      </c>
      <c r="R4406" s="49">
        <v>-9.7329280000000004E-2</v>
      </c>
      <c r="S4406" s="49">
        <v>-4.5781179999999998E-2</v>
      </c>
      <c r="T4406" s="49" t="s">
        <v>91</v>
      </c>
    </row>
    <row r="4407" spans="1:20" x14ac:dyDescent="0.25">
      <c r="A4407" s="49" t="str">
        <f t="shared" si="68"/>
        <v>41850Greater Fresno Area1_17SmartAC Only</v>
      </c>
      <c r="B4407" s="7">
        <v>41850</v>
      </c>
      <c r="C4407">
        <v>17</v>
      </c>
      <c r="D4407" t="s">
        <v>38</v>
      </c>
      <c r="E4407">
        <v>2.7206636999999998</v>
      </c>
      <c r="F4407">
        <v>2.8821053999999999</v>
      </c>
      <c r="G4407">
        <v>1</v>
      </c>
      <c r="H4407">
        <v>1308.0930000000001</v>
      </c>
      <c r="I4407">
        <v>13513.94</v>
      </c>
      <c r="J4407">
        <v>99.5</v>
      </c>
      <c r="M4407">
        <v>7.5125399999999995E-2</v>
      </c>
      <c r="N4407" s="49">
        <v>-0.16144169999999999</v>
      </c>
      <c r="O4407" s="49">
        <v>-0.25760221</v>
      </c>
      <c r="P4407" s="49">
        <v>-0.20125815999999999</v>
      </c>
      <c r="Q4407" s="49">
        <v>-0.16144169999999999</v>
      </c>
      <c r="R4407" s="49">
        <v>-0.12162524</v>
      </c>
      <c r="S4407" s="49">
        <v>-6.5281190000000003E-2</v>
      </c>
      <c r="T4407" s="49" t="s">
        <v>91</v>
      </c>
    </row>
    <row r="4408" spans="1:20" x14ac:dyDescent="0.25">
      <c r="A4408" s="49" t="str">
        <f t="shared" si="68"/>
        <v>41850Greater Fresno Area1_11SmartAC Only</v>
      </c>
      <c r="B4408" s="7">
        <v>41850</v>
      </c>
      <c r="C4408">
        <v>11</v>
      </c>
      <c r="D4408" t="s">
        <v>38</v>
      </c>
      <c r="E4408">
        <v>1.2752403999999999</v>
      </c>
      <c r="F4408">
        <v>1.2820925000000001</v>
      </c>
      <c r="G4408">
        <v>1</v>
      </c>
      <c r="H4408">
        <v>1308.0930000000001</v>
      </c>
      <c r="I4408">
        <v>13513.94</v>
      </c>
      <c r="J4408">
        <v>90</v>
      </c>
      <c r="M4408">
        <v>5.1148399999999997E-2</v>
      </c>
      <c r="N4408" s="49">
        <v>-6.8520999999999999E-3</v>
      </c>
      <c r="O4408" s="49">
        <v>-7.2322049999999999E-2</v>
      </c>
      <c r="P4408" s="49">
        <v>-3.3960749999999998E-2</v>
      </c>
      <c r="Q4408" s="49">
        <v>-6.8520999999999999E-3</v>
      </c>
      <c r="R4408" s="49">
        <v>2.0256550000000002E-2</v>
      </c>
      <c r="S4408" s="49">
        <v>5.8617849999999999E-2</v>
      </c>
      <c r="T4408" s="49" t="s">
        <v>91</v>
      </c>
    </row>
    <row r="4409" spans="1:20" x14ac:dyDescent="0.25">
      <c r="A4409" s="49" t="str">
        <f t="shared" si="68"/>
        <v>41850Greater Fresno Area1_19SmartAC Only</v>
      </c>
      <c r="B4409" s="7">
        <v>41850</v>
      </c>
      <c r="C4409">
        <v>19</v>
      </c>
      <c r="D4409" t="s">
        <v>38</v>
      </c>
      <c r="E4409">
        <v>3.0176351000000001</v>
      </c>
      <c r="F4409">
        <v>3.0219307999999998</v>
      </c>
      <c r="G4409">
        <v>1</v>
      </c>
      <c r="H4409">
        <v>1308.0930000000001</v>
      </c>
      <c r="I4409">
        <v>13513.94</v>
      </c>
      <c r="J4409">
        <v>100.5</v>
      </c>
      <c r="M4409">
        <v>7.2763700000000001E-2</v>
      </c>
      <c r="N4409" s="49">
        <v>-4.2957000000000004E-3</v>
      </c>
      <c r="O4409" s="49">
        <v>-9.7433240000000004E-2</v>
      </c>
      <c r="P4409" s="49">
        <v>-4.2860460000000003E-2</v>
      </c>
      <c r="Q4409" s="49">
        <v>-4.2957000000000004E-3</v>
      </c>
      <c r="R4409" s="49">
        <v>3.4269059999999997E-2</v>
      </c>
      <c r="S4409" s="49">
        <v>8.8841840000000005E-2</v>
      </c>
      <c r="T4409" s="49" t="s">
        <v>91</v>
      </c>
    </row>
    <row r="4410" spans="1:20" x14ac:dyDescent="0.25">
      <c r="A4410" s="49" t="str">
        <f t="shared" si="68"/>
        <v>41850Greater Fresno Area1_9SmartAC Only</v>
      </c>
      <c r="B4410" s="7">
        <v>41850</v>
      </c>
      <c r="C4410">
        <v>9</v>
      </c>
      <c r="D4410" t="s">
        <v>38</v>
      </c>
      <c r="E4410">
        <v>1.1233479</v>
      </c>
      <c r="F4410">
        <v>1.1239401</v>
      </c>
      <c r="G4410">
        <v>1</v>
      </c>
      <c r="H4410">
        <v>1308.0930000000001</v>
      </c>
      <c r="I4410">
        <v>13513.94</v>
      </c>
      <c r="J4410">
        <v>80.5</v>
      </c>
      <c r="M4410">
        <v>4.34072E-2</v>
      </c>
      <c r="N4410" s="49">
        <v>-5.9219999999999997E-4</v>
      </c>
      <c r="O4410" s="49">
        <v>-5.6153420000000002E-2</v>
      </c>
      <c r="P4410" s="49">
        <v>-2.3598020000000001E-2</v>
      </c>
      <c r="Q4410" s="49">
        <v>-5.9219999999999997E-4</v>
      </c>
      <c r="R4410" s="49">
        <v>2.2413619999999999E-2</v>
      </c>
      <c r="S4410" s="49">
        <v>5.496902E-2</v>
      </c>
      <c r="T4410" s="49" t="s">
        <v>91</v>
      </c>
    </row>
    <row r="4411" spans="1:20" x14ac:dyDescent="0.25">
      <c r="A4411" s="49" t="str">
        <f t="shared" si="68"/>
        <v>41850Greater Fresno Area1_24SmartAC Only</v>
      </c>
      <c r="B4411" s="7">
        <v>41850</v>
      </c>
      <c r="C4411">
        <v>24</v>
      </c>
      <c r="D4411" t="s">
        <v>38</v>
      </c>
      <c r="E4411">
        <v>1.7241008</v>
      </c>
      <c r="F4411">
        <v>1.7632216000000001</v>
      </c>
      <c r="G4411">
        <v>1</v>
      </c>
      <c r="H4411">
        <v>1308.0930000000001</v>
      </c>
      <c r="I4411">
        <v>13513.94</v>
      </c>
      <c r="J4411">
        <v>86.5</v>
      </c>
      <c r="M4411">
        <v>5.4540400000000003E-2</v>
      </c>
      <c r="N4411" s="49">
        <v>-3.9120799999999997E-2</v>
      </c>
      <c r="O4411" s="49">
        <v>-0.10893251</v>
      </c>
      <c r="P4411" s="49">
        <v>-6.8027210000000005E-2</v>
      </c>
      <c r="Q4411" s="49">
        <v>-3.9120799999999997E-2</v>
      </c>
      <c r="R4411" s="49">
        <v>-1.021439E-2</v>
      </c>
      <c r="S4411" s="49">
        <v>3.0690909999999998E-2</v>
      </c>
      <c r="T4411" s="49" t="s">
        <v>91</v>
      </c>
    </row>
    <row r="4412" spans="1:20" x14ac:dyDescent="0.25">
      <c r="A4412" s="49" t="str">
        <f t="shared" si="68"/>
        <v>41850Greater Fresno Area1_3SmartAC Only</v>
      </c>
      <c r="B4412" s="7">
        <v>41850</v>
      </c>
      <c r="C4412">
        <v>3</v>
      </c>
      <c r="D4412" t="s">
        <v>38</v>
      </c>
      <c r="E4412">
        <v>1.1957085000000001</v>
      </c>
      <c r="F4412">
        <v>1.2038115</v>
      </c>
      <c r="G4412">
        <v>1</v>
      </c>
      <c r="H4412">
        <v>1308.0930000000001</v>
      </c>
      <c r="I4412">
        <v>13513.94</v>
      </c>
      <c r="J4412">
        <v>86</v>
      </c>
      <c r="M4412">
        <v>4.05318E-2</v>
      </c>
      <c r="N4412" s="49">
        <v>-8.1030000000000008E-3</v>
      </c>
      <c r="O4412" s="49">
        <v>-5.9983700000000001E-2</v>
      </c>
      <c r="P4412" s="49">
        <v>-2.9584849999999999E-2</v>
      </c>
      <c r="Q4412" s="49">
        <v>-8.1030000000000008E-3</v>
      </c>
      <c r="R4412" s="49">
        <v>1.3378849999999999E-2</v>
      </c>
      <c r="S4412" s="49">
        <v>4.3777700000000003E-2</v>
      </c>
      <c r="T4412" s="49" t="s">
        <v>91</v>
      </c>
    </row>
    <row r="4413" spans="1:20" x14ac:dyDescent="0.25">
      <c r="A4413" s="49" t="str">
        <f t="shared" si="68"/>
        <v>41850Greater Fresno Area1_21SmartAC Only</v>
      </c>
      <c r="B4413" s="7">
        <v>41850</v>
      </c>
      <c r="C4413">
        <v>21</v>
      </c>
      <c r="D4413" t="s">
        <v>38</v>
      </c>
      <c r="E4413">
        <v>2.7179997</v>
      </c>
      <c r="F4413">
        <v>2.7415813999999998</v>
      </c>
      <c r="G4413">
        <v>1</v>
      </c>
      <c r="H4413">
        <v>1308.0930000000001</v>
      </c>
      <c r="I4413">
        <v>13513.94</v>
      </c>
      <c r="J4413">
        <v>95.5</v>
      </c>
      <c r="M4413">
        <v>6.6626900000000003E-2</v>
      </c>
      <c r="N4413" s="49">
        <v>-2.3581700000000001E-2</v>
      </c>
      <c r="O4413" s="49">
        <v>-0.10886413</v>
      </c>
      <c r="P4413" s="49">
        <v>-5.8893960000000002E-2</v>
      </c>
      <c r="Q4413" s="49">
        <v>-2.3581700000000001E-2</v>
      </c>
      <c r="R4413" s="49">
        <v>1.1730559999999999E-2</v>
      </c>
      <c r="S4413" s="49">
        <v>6.1700730000000002E-2</v>
      </c>
      <c r="T4413" s="49" t="s">
        <v>91</v>
      </c>
    </row>
    <row r="4414" spans="1:20" x14ac:dyDescent="0.25">
      <c r="A4414" s="49" t="str">
        <f t="shared" si="68"/>
        <v>41850Greater Fresno Area1_1SmartAC Only</v>
      </c>
      <c r="B4414" s="7">
        <v>41850</v>
      </c>
      <c r="C4414">
        <v>1</v>
      </c>
      <c r="D4414" t="s">
        <v>38</v>
      </c>
      <c r="E4414">
        <v>1.5408875</v>
      </c>
      <c r="F4414">
        <v>1.6091086999999999</v>
      </c>
      <c r="G4414">
        <v>1</v>
      </c>
      <c r="H4414">
        <v>1308.0930000000001</v>
      </c>
      <c r="I4414">
        <v>13513.94</v>
      </c>
      <c r="J4414">
        <v>88.5</v>
      </c>
      <c r="M4414">
        <v>5.2005900000000001E-2</v>
      </c>
      <c r="N4414" s="49">
        <v>-6.8221199999999996E-2</v>
      </c>
      <c r="O4414" s="49">
        <v>-0.13478875000000001</v>
      </c>
      <c r="P4414" s="49">
        <v>-9.5784330000000001E-2</v>
      </c>
      <c r="Q4414" s="49">
        <v>-6.8221199999999996E-2</v>
      </c>
      <c r="R4414" s="49">
        <v>-4.0658069999999998E-2</v>
      </c>
      <c r="S4414" s="49">
        <v>-1.65365E-3</v>
      </c>
      <c r="T4414" s="49" t="s">
        <v>91</v>
      </c>
    </row>
    <row r="4415" spans="1:20" x14ac:dyDescent="0.25">
      <c r="A4415" s="49" t="str">
        <f t="shared" si="68"/>
        <v>41850Greater Fresno Area1_15SmartAC Only</v>
      </c>
      <c r="B4415" s="7">
        <v>41850</v>
      </c>
      <c r="C4415">
        <v>15</v>
      </c>
      <c r="D4415" t="s">
        <v>38</v>
      </c>
      <c r="E4415">
        <v>2.133311</v>
      </c>
      <c r="F4415">
        <v>2.2493878999999999</v>
      </c>
      <c r="G4415">
        <v>1</v>
      </c>
      <c r="H4415">
        <v>1308.0930000000001</v>
      </c>
      <c r="I4415">
        <v>13513.94</v>
      </c>
      <c r="J4415">
        <v>94.5</v>
      </c>
      <c r="M4415">
        <v>7.1693000000000007E-2</v>
      </c>
      <c r="N4415" s="49">
        <v>-0.1160769</v>
      </c>
      <c r="O4415" s="49">
        <v>-0.20784394</v>
      </c>
      <c r="P4415" s="49">
        <v>-0.15407419</v>
      </c>
      <c r="Q4415" s="49">
        <v>-0.1160769</v>
      </c>
      <c r="R4415" s="49">
        <v>-7.8079609999999994E-2</v>
      </c>
      <c r="S4415" s="49">
        <v>-2.4309859999999999E-2</v>
      </c>
      <c r="T4415" s="49" t="s">
        <v>91</v>
      </c>
    </row>
    <row r="4416" spans="1:20" x14ac:dyDescent="0.25">
      <c r="A4416" s="49" t="str">
        <f t="shared" si="68"/>
        <v>41850Greater Fresno Area1_20SmartAC Only</v>
      </c>
      <c r="B4416" s="7">
        <v>41850</v>
      </c>
      <c r="C4416">
        <v>20</v>
      </c>
      <c r="D4416" t="s">
        <v>38</v>
      </c>
      <c r="E4416">
        <v>2.9066095000000001</v>
      </c>
      <c r="F4416">
        <v>2.9145235999999999</v>
      </c>
      <c r="G4416">
        <v>1</v>
      </c>
      <c r="H4416">
        <v>1308.0930000000001</v>
      </c>
      <c r="I4416">
        <v>13513.94</v>
      </c>
      <c r="J4416">
        <v>99</v>
      </c>
      <c r="M4416">
        <v>7.0549200000000006E-2</v>
      </c>
      <c r="N4416" s="49">
        <v>-7.9141000000000003E-3</v>
      </c>
      <c r="O4416" s="49">
        <v>-9.8217079999999998E-2</v>
      </c>
      <c r="P4416" s="49">
        <v>-4.530518E-2</v>
      </c>
      <c r="Q4416" s="49">
        <v>-7.9141000000000003E-3</v>
      </c>
      <c r="R4416" s="49">
        <v>2.947698E-2</v>
      </c>
      <c r="S4416" s="49">
        <v>8.2388879999999998E-2</v>
      </c>
      <c r="T4416" s="49" t="s">
        <v>91</v>
      </c>
    </row>
    <row r="4417" spans="1:20" x14ac:dyDescent="0.25">
      <c r="A4417" s="49" t="str">
        <f t="shared" si="68"/>
        <v>41850Greater Fresno Area1_18SmartAC Only</v>
      </c>
      <c r="B4417" s="7">
        <v>41850</v>
      </c>
      <c r="C4417">
        <v>18</v>
      </c>
      <c r="D4417" t="s">
        <v>38</v>
      </c>
      <c r="E4417">
        <v>2.9902891999999999</v>
      </c>
      <c r="F4417">
        <v>3.0912747999999999</v>
      </c>
      <c r="G4417">
        <v>1</v>
      </c>
      <c r="H4417">
        <v>1308.0930000000001</v>
      </c>
      <c r="I4417">
        <v>13513.94</v>
      </c>
      <c r="J4417">
        <v>100</v>
      </c>
      <c r="M4417">
        <v>7.4169600000000002E-2</v>
      </c>
      <c r="N4417" s="49">
        <v>-0.10098559999999999</v>
      </c>
      <c r="O4417" s="49">
        <v>-0.19592269000000001</v>
      </c>
      <c r="P4417" s="49">
        <v>-0.14029548999999999</v>
      </c>
      <c r="Q4417" s="49">
        <v>-0.10098559999999999</v>
      </c>
      <c r="R4417" s="49">
        <v>-6.1675710000000002E-2</v>
      </c>
      <c r="S4417" s="49">
        <v>-6.04851E-3</v>
      </c>
      <c r="T4417" s="49" t="s">
        <v>91</v>
      </c>
    </row>
    <row r="4418" spans="1:20" x14ac:dyDescent="0.25">
      <c r="A4418" s="49" t="str">
        <f t="shared" si="68"/>
        <v>41850Greater Fresno Area2_23SmartAC Only</v>
      </c>
      <c r="B4418" s="7">
        <v>41850</v>
      </c>
      <c r="C4418">
        <v>23</v>
      </c>
      <c r="D4418" t="s">
        <v>38</v>
      </c>
      <c r="E4418">
        <v>2.1344143</v>
      </c>
      <c r="F4418">
        <v>2.2150395000000001</v>
      </c>
      <c r="G4418">
        <v>2</v>
      </c>
      <c r="H4418">
        <v>1328.2329999999999</v>
      </c>
      <c r="I4418">
        <v>13513.94</v>
      </c>
      <c r="J4418">
        <v>88</v>
      </c>
      <c r="M4418">
        <v>6.3822900000000002E-2</v>
      </c>
      <c r="N4418" s="49">
        <v>-8.0625199999999994E-2</v>
      </c>
      <c r="O4418" s="49">
        <v>-0.16231851</v>
      </c>
      <c r="P4418" s="49">
        <v>-0.11445134</v>
      </c>
      <c r="Q4418" s="49">
        <v>-8.0625199999999994E-2</v>
      </c>
      <c r="R4418" s="49">
        <v>-4.6799060000000003E-2</v>
      </c>
      <c r="S4418" s="49">
        <v>1.0681099999999999E-3</v>
      </c>
      <c r="T4418" s="49" t="s">
        <v>91</v>
      </c>
    </row>
    <row r="4419" spans="1:20" x14ac:dyDescent="0.25">
      <c r="A4419" s="49" t="str">
        <f t="shared" ref="A4419:A4482" si="69">CONCATENATE(B4419,D4419,G4419,"_",C4419,T4419)</f>
        <v>41850Greater Fresno Area2_24SmartAC Only</v>
      </c>
      <c r="B4419" s="7">
        <v>41850</v>
      </c>
      <c r="C4419">
        <v>24</v>
      </c>
      <c r="D4419" t="s">
        <v>38</v>
      </c>
      <c r="E4419">
        <v>1.7241008</v>
      </c>
      <c r="F4419">
        <v>1.8241464000000001</v>
      </c>
      <c r="G4419">
        <v>2</v>
      </c>
      <c r="H4419">
        <v>1328.2329999999999</v>
      </c>
      <c r="I4419">
        <v>13513.94</v>
      </c>
      <c r="J4419">
        <v>86.5</v>
      </c>
      <c r="M4419">
        <v>5.69676E-2</v>
      </c>
      <c r="N4419" s="49">
        <v>-0.1000456</v>
      </c>
      <c r="O4419" s="49">
        <v>-0.17296412999999999</v>
      </c>
      <c r="P4419" s="49">
        <v>-0.13023842999999999</v>
      </c>
      <c r="Q4419" s="49">
        <v>-0.1000456</v>
      </c>
      <c r="R4419" s="49">
        <v>-6.9852769999999995E-2</v>
      </c>
      <c r="S4419" s="49">
        <v>-2.712707E-2</v>
      </c>
      <c r="T4419" s="49" t="s">
        <v>91</v>
      </c>
    </row>
    <row r="4420" spans="1:20" x14ac:dyDescent="0.25">
      <c r="A4420" s="49" t="str">
        <f t="shared" si="69"/>
        <v>41850Greater Fresno Area2_7SmartAC Only</v>
      </c>
      <c r="B4420" s="7">
        <v>41850</v>
      </c>
      <c r="C4420">
        <v>7</v>
      </c>
      <c r="D4420" t="s">
        <v>38</v>
      </c>
      <c r="E4420">
        <v>1.0695284</v>
      </c>
      <c r="F4420">
        <v>1.1209777000000001</v>
      </c>
      <c r="G4420">
        <v>2</v>
      </c>
      <c r="H4420">
        <v>1328.2329999999999</v>
      </c>
      <c r="I4420">
        <v>13513.94</v>
      </c>
      <c r="J4420">
        <v>82.5</v>
      </c>
      <c r="M4420">
        <v>4.0688799999999997E-2</v>
      </c>
      <c r="N4420" s="49">
        <v>-5.1449300000000003E-2</v>
      </c>
      <c r="O4420" s="49">
        <v>-0.10353096000000001</v>
      </c>
      <c r="P4420" s="49">
        <v>-7.301436E-2</v>
      </c>
      <c r="Q4420" s="49">
        <v>-5.1449300000000003E-2</v>
      </c>
      <c r="R4420" s="49">
        <v>-2.9884239999999999E-2</v>
      </c>
      <c r="S4420" s="49">
        <v>6.3236E-4</v>
      </c>
      <c r="T4420" s="49" t="s">
        <v>91</v>
      </c>
    </row>
    <row r="4421" spans="1:20" x14ac:dyDescent="0.25">
      <c r="A4421" s="49" t="str">
        <f t="shared" si="69"/>
        <v>41850Greater Fresno Area2_9SmartAC Only</v>
      </c>
      <c r="B4421" s="7">
        <v>41850</v>
      </c>
      <c r="C4421">
        <v>9</v>
      </c>
      <c r="D4421" t="s">
        <v>38</v>
      </c>
      <c r="E4421">
        <v>1.1233479</v>
      </c>
      <c r="F4421">
        <v>1.1516617</v>
      </c>
      <c r="G4421">
        <v>2</v>
      </c>
      <c r="H4421">
        <v>1328.2329999999999</v>
      </c>
      <c r="I4421">
        <v>13513.94</v>
      </c>
      <c r="J4421">
        <v>80.5</v>
      </c>
      <c r="M4421">
        <v>4.43285E-2</v>
      </c>
      <c r="N4421" s="49">
        <v>-2.83138E-2</v>
      </c>
      <c r="O4421" s="49">
        <v>-8.5054279999999996E-2</v>
      </c>
      <c r="P4421" s="49">
        <v>-5.1807909999999999E-2</v>
      </c>
      <c r="Q4421" s="49">
        <v>-2.83138E-2</v>
      </c>
      <c r="R4421" s="49">
        <v>-4.8196999999999997E-3</v>
      </c>
      <c r="S4421" s="49">
        <v>2.8426679999999999E-2</v>
      </c>
      <c r="T4421" s="49" t="s">
        <v>91</v>
      </c>
    </row>
    <row r="4422" spans="1:20" x14ac:dyDescent="0.25">
      <c r="A4422" s="49" t="str">
        <f t="shared" si="69"/>
        <v>41850Greater Fresno Area2_19SmartAC Only</v>
      </c>
      <c r="B4422" s="7">
        <v>41850</v>
      </c>
      <c r="C4422">
        <v>19</v>
      </c>
      <c r="D4422" t="s">
        <v>38</v>
      </c>
      <c r="E4422">
        <v>3.0176351000000001</v>
      </c>
      <c r="F4422">
        <v>3.078608</v>
      </c>
      <c r="G4422">
        <v>2</v>
      </c>
      <c r="H4422">
        <v>1328.2329999999999</v>
      </c>
      <c r="I4422">
        <v>13513.94</v>
      </c>
      <c r="J4422">
        <v>100.5</v>
      </c>
      <c r="M4422">
        <v>7.5050099999999995E-2</v>
      </c>
      <c r="N4422" s="49">
        <v>-6.0972899999999997E-2</v>
      </c>
      <c r="O4422" s="49">
        <v>-0.15703702999999999</v>
      </c>
      <c r="P4422" s="49">
        <v>-0.10074945</v>
      </c>
      <c r="Q4422" s="49">
        <v>-6.0972899999999997E-2</v>
      </c>
      <c r="R4422" s="49">
        <v>-2.1196349999999999E-2</v>
      </c>
      <c r="S4422" s="49">
        <v>3.5091230000000001E-2</v>
      </c>
      <c r="T4422" s="49" t="s">
        <v>91</v>
      </c>
    </row>
    <row r="4423" spans="1:20" x14ac:dyDescent="0.25">
      <c r="A4423" s="49" t="str">
        <f t="shared" si="69"/>
        <v>41850Greater Fresno Area2_13SmartAC Only</v>
      </c>
      <c r="B4423" s="7">
        <v>41850</v>
      </c>
      <c r="C4423">
        <v>13</v>
      </c>
      <c r="D4423" t="s">
        <v>38</v>
      </c>
      <c r="E4423">
        <v>1.7225356000000001</v>
      </c>
      <c r="F4423">
        <v>1.8860047</v>
      </c>
      <c r="G4423">
        <v>2</v>
      </c>
      <c r="H4423">
        <v>1328.2329999999999</v>
      </c>
      <c r="I4423">
        <v>13513.94</v>
      </c>
      <c r="J4423">
        <v>92</v>
      </c>
      <c r="M4423">
        <v>6.6268099999999996E-2</v>
      </c>
      <c r="N4423" s="49">
        <v>-0.16346910000000001</v>
      </c>
      <c r="O4423" s="49">
        <v>-0.24829227000000001</v>
      </c>
      <c r="P4423" s="49">
        <v>-0.19859119</v>
      </c>
      <c r="Q4423" s="49">
        <v>-0.16346910000000001</v>
      </c>
      <c r="R4423" s="49">
        <v>-0.12834701000000001</v>
      </c>
      <c r="S4423" s="49">
        <v>-7.8645930000000003E-2</v>
      </c>
      <c r="T4423" s="49" t="s">
        <v>91</v>
      </c>
    </row>
    <row r="4424" spans="1:20" x14ac:dyDescent="0.25">
      <c r="A4424" s="49" t="str">
        <f t="shared" si="69"/>
        <v>41850Greater Fresno Area2_1SmartAC Only</v>
      </c>
      <c r="B4424" s="7">
        <v>41850</v>
      </c>
      <c r="C4424">
        <v>1</v>
      </c>
      <c r="D4424" t="s">
        <v>38</v>
      </c>
      <c r="E4424">
        <v>1.5408875</v>
      </c>
      <c r="F4424">
        <v>1.6362863999999999</v>
      </c>
      <c r="G4424">
        <v>2</v>
      </c>
      <c r="H4424">
        <v>1328.2329999999999</v>
      </c>
      <c r="I4424">
        <v>13513.94</v>
      </c>
      <c r="J4424">
        <v>88.5</v>
      </c>
      <c r="M4424">
        <v>5.2519900000000001E-2</v>
      </c>
      <c r="N4424" s="49">
        <v>-9.5398899999999995E-2</v>
      </c>
      <c r="O4424" s="49">
        <v>-0.16262436999999999</v>
      </c>
      <c r="P4424" s="49">
        <v>-0.12323445</v>
      </c>
      <c r="Q4424" s="49">
        <v>-9.5398899999999995E-2</v>
      </c>
      <c r="R4424" s="49">
        <v>-6.7563349999999994E-2</v>
      </c>
      <c r="S4424" s="49">
        <v>-2.8173429999999999E-2</v>
      </c>
      <c r="T4424" s="49" t="s">
        <v>91</v>
      </c>
    </row>
    <row r="4425" spans="1:20" x14ac:dyDescent="0.25">
      <c r="A4425" s="49" t="str">
        <f t="shared" si="69"/>
        <v>41850Greater Fresno Area2_21SmartAC Only</v>
      </c>
      <c r="B4425" s="7">
        <v>41850</v>
      </c>
      <c r="C4425">
        <v>21</v>
      </c>
      <c r="D4425" t="s">
        <v>38</v>
      </c>
      <c r="E4425">
        <v>2.7179997</v>
      </c>
      <c r="F4425">
        <v>2.7531867999999999</v>
      </c>
      <c r="G4425">
        <v>2</v>
      </c>
      <c r="H4425" s="49">
        <v>1328.2329999999999</v>
      </c>
      <c r="I4425" s="49">
        <v>13513.94</v>
      </c>
      <c r="J4425">
        <v>95.5</v>
      </c>
      <c r="M4425">
        <v>6.9105200000000006E-2</v>
      </c>
      <c r="N4425" s="49">
        <v>-3.5187099999999999E-2</v>
      </c>
      <c r="O4425" s="49">
        <v>-0.12364176</v>
      </c>
      <c r="P4425" s="49">
        <v>-7.1812860000000006E-2</v>
      </c>
      <c r="Q4425" s="49">
        <v>-3.5187099999999999E-2</v>
      </c>
      <c r="R4425" s="49">
        <v>1.43866E-3</v>
      </c>
      <c r="S4425" s="49">
        <v>5.3267559999999999E-2</v>
      </c>
      <c r="T4425" s="49" t="s">
        <v>91</v>
      </c>
    </row>
    <row r="4426" spans="1:20" x14ac:dyDescent="0.25">
      <c r="A4426" s="49" t="str">
        <f t="shared" si="69"/>
        <v>41850Greater Fresno Area2_6SmartAC Only</v>
      </c>
      <c r="B4426" s="7">
        <v>41850</v>
      </c>
      <c r="C4426">
        <v>6</v>
      </c>
      <c r="D4426" t="s">
        <v>38</v>
      </c>
      <c r="E4426">
        <v>1.043841</v>
      </c>
      <c r="F4426">
        <v>1.0968770999999999</v>
      </c>
      <c r="G4426">
        <v>2</v>
      </c>
      <c r="H4426" s="49">
        <v>1328.2329999999999</v>
      </c>
      <c r="I4426" s="49">
        <v>13513.94</v>
      </c>
      <c r="J4426">
        <v>82.5</v>
      </c>
      <c r="M4426">
        <v>3.9366900000000003E-2</v>
      </c>
      <c r="N4426" s="49">
        <v>-5.3036100000000003E-2</v>
      </c>
      <c r="O4426" s="49">
        <v>-0.10342572999999999</v>
      </c>
      <c r="P4426" s="49">
        <v>-7.3900560000000004E-2</v>
      </c>
      <c r="Q4426" s="49">
        <v>-5.3036100000000003E-2</v>
      </c>
      <c r="R4426" s="49">
        <v>-3.2171640000000001E-2</v>
      </c>
      <c r="S4426" s="49">
        <v>-2.6464700000000002E-3</v>
      </c>
      <c r="T4426" s="49" t="s">
        <v>91</v>
      </c>
    </row>
    <row r="4427" spans="1:20" x14ac:dyDescent="0.25">
      <c r="A4427" s="49" t="str">
        <f t="shared" si="69"/>
        <v>41850Greater Fresno Area2_15SmartAC Only</v>
      </c>
      <c r="B4427" s="7">
        <v>41850</v>
      </c>
      <c r="C4427">
        <v>15</v>
      </c>
      <c r="D4427" t="s">
        <v>38</v>
      </c>
      <c r="E4427">
        <v>2.133311</v>
      </c>
      <c r="F4427">
        <v>2.0760646</v>
      </c>
      <c r="G4427">
        <v>2</v>
      </c>
      <c r="H4427" s="49">
        <v>1328.2329999999999</v>
      </c>
      <c r="I4427" s="49">
        <v>13513.94</v>
      </c>
      <c r="J4427">
        <v>94.5</v>
      </c>
      <c r="M4427">
        <v>7.1707599999999996E-2</v>
      </c>
      <c r="N4427" s="49">
        <v>5.7246400000000003E-2</v>
      </c>
      <c r="O4427" s="49">
        <v>-3.453933E-2</v>
      </c>
      <c r="P4427" s="49">
        <v>1.9241370000000001E-2</v>
      </c>
      <c r="Q4427" s="49">
        <v>5.7246400000000003E-2</v>
      </c>
      <c r="R4427" s="49">
        <v>9.5251429999999998E-2</v>
      </c>
      <c r="S4427" s="49">
        <v>0.14903213000000001</v>
      </c>
      <c r="T4427" s="49" t="s">
        <v>91</v>
      </c>
    </row>
    <row r="4428" spans="1:20" x14ac:dyDescent="0.25">
      <c r="A4428" s="49" t="str">
        <f t="shared" si="69"/>
        <v>41850Greater Fresno Area2_3SmartAC Only</v>
      </c>
      <c r="B4428" s="7">
        <v>41850</v>
      </c>
      <c r="C4428">
        <v>3</v>
      </c>
      <c r="D4428" t="s">
        <v>38</v>
      </c>
      <c r="E4428">
        <v>1.1957085000000001</v>
      </c>
      <c r="F4428">
        <v>1.2518655999999999</v>
      </c>
      <c r="G4428">
        <v>2</v>
      </c>
      <c r="H4428" s="49">
        <v>1328.2329999999999</v>
      </c>
      <c r="I4428" s="49">
        <v>13513.94</v>
      </c>
      <c r="J4428">
        <v>86</v>
      </c>
      <c r="M4428">
        <v>4.1827499999999997E-2</v>
      </c>
      <c r="N4428" s="49">
        <v>-5.6157100000000001E-2</v>
      </c>
      <c r="O4428" s="49">
        <v>-0.1096963</v>
      </c>
      <c r="P4428" s="49">
        <v>-7.832567E-2</v>
      </c>
      <c r="Q4428" s="49">
        <v>-5.6157100000000001E-2</v>
      </c>
      <c r="R4428" s="49">
        <v>-3.3988520000000001E-2</v>
      </c>
      <c r="S4428" s="49">
        <v>-2.6178999999999998E-3</v>
      </c>
      <c r="T4428" s="49" t="s">
        <v>91</v>
      </c>
    </row>
    <row r="4429" spans="1:20" x14ac:dyDescent="0.25">
      <c r="A4429" s="49" t="str">
        <f t="shared" si="69"/>
        <v>41850Greater Fresno Area2_11SmartAC Only</v>
      </c>
      <c r="B4429" s="7">
        <v>41850</v>
      </c>
      <c r="C4429">
        <v>11</v>
      </c>
      <c r="D4429" t="s">
        <v>38</v>
      </c>
      <c r="E4429">
        <v>1.2752403999999999</v>
      </c>
      <c r="F4429">
        <v>1.2212307</v>
      </c>
      <c r="G4429">
        <v>2</v>
      </c>
      <c r="H4429" s="49">
        <v>1328.2329999999999</v>
      </c>
      <c r="I4429" s="49">
        <v>13513.94</v>
      </c>
      <c r="J4429">
        <v>90</v>
      </c>
      <c r="M4429">
        <v>5.11152E-2</v>
      </c>
      <c r="N4429" s="49">
        <v>5.4009700000000001E-2</v>
      </c>
      <c r="O4429" s="49">
        <v>-1.1417760000000001E-2</v>
      </c>
      <c r="P4429" s="49">
        <v>2.6918640000000001E-2</v>
      </c>
      <c r="Q4429" s="49">
        <v>5.4009700000000001E-2</v>
      </c>
      <c r="R4429" s="49">
        <v>8.1100759999999994E-2</v>
      </c>
      <c r="S4429" s="49">
        <v>0.11943716</v>
      </c>
      <c r="T4429" s="49" t="s">
        <v>91</v>
      </c>
    </row>
    <row r="4430" spans="1:20" x14ac:dyDescent="0.25">
      <c r="A4430" s="49" t="str">
        <f t="shared" si="69"/>
        <v>41850Greater Fresno Area2_10SmartAC Only</v>
      </c>
      <c r="B4430" s="7">
        <v>41850</v>
      </c>
      <c r="C4430">
        <v>10</v>
      </c>
      <c r="D4430" t="s">
        <v>38</v>
      </c>
      <c r="E4430">
        <v>1.1926125999999999</v>
      </c>
      <c r="F4430">
        <v>1.2140466999999999</v>
      </c>
      <c r="G4430">
        <v>2</v>
      </c>
      <c r="H4430" s="49">
        <v>1328.2329999999999</v>
      </c>
      <c r="I4430" s="49">
        <v>13513.94</v>
      </c>
      <c r="J4430">
        <v>86</v>
      </c>
      <c r="M4430">
        <v>4.8162200000000002E-2</v>
      </c>
      <c r="N4430" s="49">
        <v>-2.1434100000000001E-2</v>
      </c>
      <c r="O4430" s="49">
        <v>-8.3081719999999998E-2</v>
      </c>
      <c r="P4430" s="49">
        <v>-4.696007E-2</v>
      </c>
      <c r="Q4430" s="49">
        <v>-2.1434100000000001E-2</v>
      </c>
      <c r="R4430" s="49">
        <v>4.0918700000000001E-3</v>
      </c>
      <c r="S4430" s="49">
        <v>4.0213520000000003E-2</v>
      </c>
      <c r="T4430" s="49" t="s">
        <v>91</v>
      </c>
    </row>
    <row r="4431" spans="1:20" x14ac:dyDescent="0.25">
      <c r="A4431" s="49" t="str">
        <f t="shared" si="69"/>
        <v>41850Greater Fresno Area2_14SmartAC Only</v>
      </c>
      <c r="B4431" s="7">
        <v>41850</v>
      </c>
      <c r="C4431">
        <v>14</v>
      </c>
      <c r="D4431" t="s">
        <v>38</v>
      </c>
      <c r="E4431">
        <v>1.9712135</v>
      </c>
      <c r="F4431">
        <v>1.9856856000000001</v>
      </c>
      <c r="G4431">
        <v>2</v>
      </c>
      <c r="H4431" s="49">
        <v>1328.2329999999999</v>
      </c>
      <c r="I4431" s="49">
        <v>13513.94</v>
      </c>
      <c r="J4431">
        <v>92.5</v>
      </c>
      <c r="M4431">
        <v>6.9502099999999997E-2</v>
      </c>
      <c r="N4431" s="49">
        <v>-1.44721E-2</v>
      </c>
      <c r="O4431" s="49">
        <v>-0.10343479</v>
      </c>
      <c r="P4431" s="49">
        <v>-5.130821E-2</v>
      </c>
      <c r="Q4431" s="49">
        <v>-1.44721E-2</v>
      </c>
      <c r="R4431" s="49">
        <v>2.236401E-2</v>
      </c>
      <c r="S4431" s="49">
        <v>7.4490589999999995E-2</v>
      </c>
      <c r="T4431" s="49" t="s">
        <v>91</v>
      </c>
    </row>
    <row r="4432" spans="1:20" x14ac:dyDescent="0.25">
      <c r="A4432" s="49" t="str">
        <f t="shared" si="69"/>
        <v>41850Greater Fresno Area2_16SmartAC Only</v>
      </c>
      <c r="B4432" s="7">
        <v>41850</v>
      </c>
      <c r="C4432">
        <v>16</v>
      </c>
      <c r="D4432" t="s">
        <v>38</v>
      </c>
      <c r="E4432">
        <v>2.4198900000000001</v>
      </c>
      <c r="F4432">
        <v>2.3767252999999999</v>
      </c>
      <c r="G4432">
        <v>2</v>
      </c>
      <c r="H4432" s="49">
        <v>1328.2329999999999</v>
      </c>
      <c r="I4432" s="49">
        <v>13513.94</v>
      </c>
      <c r="J4432">
        <v>98</v>
      </c>
      <c r="M4432">
        <v>7.3837200000000006E-2</v>
      </c>
      <c r="N4432" s="49">
        <v>4.31647E-2</v>
      </c>
      <c r="O4432" s="49">
        <v>-5.1346919999999997E-2</v>
      </c>
      <c r="P4432" s="49">
        <v>4.03098E-3</v>
      </c>
      <c r="Q4432" s="49">
        <v>4.31647E-2</v>
      </c>
      <c r="R4432" s="49">
        <v>8.2298419999999997E-2</v>
      </c>
      <c r="S4432" s="49">
        <v>0.13767631999999999</v>
      </c>
      <c r="T4432" s="49" t="s">
        <v>91</v>
      </c>
    </row>
    <row r="4433" spans="1:20" x14ac:dyDescent="0.25">
      <c r="A4433" s="49" t="str">
        <f t="shared" si="69"/>
        <v>41850Greater Fresno Area2_12SmartAC Only</v>
      </c>
      <c r="B4433" s="7">
        <v>41850</v>
      </c>
      <c r="C4433">
        <v>12</v>
      </c>
      <c r="D4433" t="s">
        <v>38</v>
      </c>
      <c r="E4433">
        <v>1.5060739999999999</v>
      </c>
      <c r="F4433">
        <v>1.3550234999999999</v>
      </c>
      <c r="G4433">
        <v>2</v>
      </c>
      <c r="H4433" s="49">
        <v>1328.2329999999999</v>
      </c>
      <c r="I4433" s="49">
        <v>13513.94</v>
      </c>
      <c r="J4433">
        <v>92.5</v>
      </c>
      <c r="M4433">
        <v>5.9184800000000003E-2</v>
      </c>
      <c r="N4433" s="49">
        <v>0.1510505</v>
      </c>
      <c r="O4433" s="49">
        <v>7.5293959999999993E-2</v>
      </c>
      <c r="P4433" s="49">
        <v>0.11968255999999999</v>
      </c>
      <c r="Q4433" s="49">
        <v>0.1510505</v>
      </c>
      <c r="R4433" s="49">
        <v>0.18241843999999999</v>
      </c>
      <c r="S4433" s="49">
        <v>0.22680703999999999</v>
      </c>
      <c r="T4433" s="49" t="s">
        <v>91</v>
      </c>
    </row>
    <row r="4434" spans="1:20" x14ac:dyDescent="0.25">
      <c r="A4434" s="49" t="str">
        <f t="shared" si="69"/>
        <v>41850Greater Fresno Area2_4SmartAC Only</v>
      </c>
      <c r="B4434" s="7">
        <v>41850</v>
      </c>
      <c r="C4434">
        <v>4</v>
      </c>
      <c r="D4434" t="s">
        <v>38</v>
      </c>
      <c r="E4434">
        <v>1.1241989999999999</v>
      </c>
      <c r="F4434">
        <v>1.161934</v>
      </c>
      <c r="G4434">
        <v>2</v>
      </c>
      <c r="H4434" s="49">
        <v>1328.2329999999999</v>
      </c>
      <c r="I4434" s="49">
        <v>13513.94</v>
      </c>
      <c r="J4434">
        <v>84.5</v>
      </c>
      <c r="M4434">
        <v>3.9772399999999999E-2</v>
      </c>
      <c r="N4434" s="49">
        <v>-3.7734999999999998E-2</v>
      </c>
      <c r="O4434" s="49">
        <v>-8.8643669999999994E-2</v>
      </c>
      <c r="P4434" s="49">
        <v>-5.8814369999999998E-2</v>
      </c>
      <c r="Q4434" s="49">
        <v>-3.7734999999999998E-2</v>
      </c>
      <c r="R4434" s="49">
        <v>-1.6655630000000001E-2</v>
      </c>
      <c r="S4434" s="49">
        <v>1.317367E-2</v>
      </c>
      <c r="T4434" s="49" t="s">
        <v>91</v>
      </c>
    </row>
    <row r="4435" spans="1:20" x14ac:dyDescent="0.25">
      <c r="A4435" s="49" t="str">
        <f t="shared" si="69"/>
        <v>41850Greater Fresno Area2_20SmartAC Only</v>
      </c>
      <c r="B4435" s="7">
        <v>41850</v>
      </c>
      <c r="C4435">
        <v>20</v>
      </c>
      <c r="D4435" t="s">
        <v>38</v>
      </c>
      <c r="E4435">
        <v>2.9066095000000001</v>
      </c>
      <c r="F4435">
        <v>2.9499110000000002</v>
      </c>
      <c r="G4435">
        <v>2</v>
      </c>
      <c r="H4435" s="49">
        <v>1328.2329999999999</v>
      </c>
      <c r="I4435" s="49">
        <v>13513.94</v>
      </c>
      <c r="J4435">
        <v>99</v>
      </c>
      <c r="M4435">
        <v>7.3160500000000003E-2</v>
      </c>
      <c r="N4435" s="49">
        <v>-4.33015E-2</v>
      </c>
      <c r="O4435" s="49">
        <v>-0.13694693999999999</v>
      </c>
      <c r="P4435" s="49">
        <v>-8.2076570000000001E-2</v>
      </c>
      <c r="Q4435" s="49">
        <v>-4.33015E-2</v>
      </c>
      <c r="R4435" s="49">
        <v>-4.5264399999999996E-3</v>
      </c>
      <c r="S4435" s="49">
        <v>5.0343939999999997E-2</v>
      </c>
      <c r="T4435" s="49" t="s">
        <v>91</v>
      </c>
    </row>
    <row r="4436" spans="1:20" x14ac:dyDescent="0.25">
      <c r="A4436" s="49" t="str">
        <f t="shared" si="69"/>
        <v>41850Greater Fresno Area2_5SmartAC Only</v>
      </c>
      <c r="B4436" s="7">
        <v>41850</v>
      </c>
      <c r="C4436">
        <v>5</v>
      </c>
      <c r="D4436" t="s">
        <v>38</v>
      </c>
      <c r="E4436">
        <v>1.0554319999999999</v>
      </c>
      <c r="F4436">
        <v>1.1173070000000001</v>
      </c>
      <c r="G4436">
        <v>2</v>
      </c>
      <c r="H4436" s="49">
        <v>1328.2329999999999</v>
      </c>
      <c r="I4436" s="49">
        <v>13513.94</v>
      </c>
      <c r="J4436">
        <v>82.5</v>
      </c>
      <c r="M4436">
        <v>3.8321899999999999E-2</v>
      </c>
      <c r="N4436" s="49">
        <v>-6.1874999999999999E-2</v>
      </c>
      <c r="O4436" s="49">
        <v>-0.11092703</v>
      </c>
      <c r="P4436" s="49">
        <v>-8.2185610000000006E-2</v>
      </c>
      <c r="Q4436" s="49">
        <v>-6.1874999999999999E-2</v>
      </c>
      <c r="R4436" s="49">
        <v>-4.156439E-2</v>
      </c>
      <c r="S4436" s="49">
        <v>-1.282297E-2</v>
      </c>
      <c r="T4436" s="49" t="s">
        <v>91</v>
      </c>
    </row>
    <row r="4437" spans="1:20" x14ac:dyDescent="0.25">
      <c r="A4437" s="49" t="str">
        <f t="shared" si="69"/>
        <v>41850Greater Fresno Area2_22SmartAC Only</v>
      </c>
      <c r="B4437" s="7">
        <v>41850</v>
      </c>
      <c r="C4437">
        <v>22</v>
      </c>
      <c r="D4437" t="s">
        <v>38</v>
      </c>
      <c r="E4437">
        <v>2.5196812999999998</v>
      </c>
      <c r="F4437">
        <v>2.5980332000000002</v>
      </c>
      <c r="G4437">
        <v>2</v>
      </c>
      <c r="H4437" s="49">
        <v>1328.2329999999999</v>
      </c>
      <c r="I4437" s="49">
        <v>13513.94</v>
      </c>
      <c r="J4437">
        <v>90.5</v>
      </c>
      <c r="M4437">
        <v>6.8697800000000003E-2</v>
      </c>
      <c r="N4437" s="49">
        <v>-7.8351900000000002E-2</v>
      </c>
      <c r="O4437" s="49">
        <v>-0.16628508</v>
      </c>
      <c r="P4437" s="49">
        <v>-0.11476173000000001</v>
      </c>
      <c r="Q4437" s="49">
        <v>-7.8351900000000002E-2</v>
      </c>
      <c r="R4437" s="49">
        <v>-4.1942069999999998E-2</v>
      </c>
      <c r="S4437" s="49">
        <v>9.5812799999999993E-3</v>
      </c>
      <c r="T4437" s="49" t="s">
        <v>91</v>
      </c>
    </row>
    <row r="4438" spans="1:20" x14ac:dyDescent="0.25">
      <c r="A4438" s="49" t="str">
        <f t="shared" si="69"/>
        <v>41850Greater Fresno Area2_17SmartAC Only</v>
      </c>
      <c r="B4438" s="7">
        <v>41850</v>
      </c>
      <c r="C4438">
        <v>17</v>
      </c>
      <c r="D4438" t="s">
        <v>38</v>
      </c>
      <c r="E4438">
        <v>2.7206636999999998</v>
      </c>
      <c r="F4438">
        <v>2.7462162000000001</v>
      </c>
      <c r="G4438">
        <v>2</v>
      </c>
      <c r="H4438" s="49">
        <v>1328.2329999999999</v>
      </c>
      <c r="I4438" s="49">
        <v>13513.94</v>
      </c>
      <c r="J4438">
        <v>99.5</v>
      </c>
      <c r="M4438">
        <v>7.5185000000000002E-2</v>
      </c>
      <c r="N4438" s="49">
        <v>-2.5552499999999999E-2</v>
      </c>
      <c r="O4438" s="49">
        <v>-0.1217893</v>
      </c>
      <c r="P4438" s="49">
        <v>-6.5400550000000002E-2</v>
      </c>
      <c r="Q4438" s="49">
        <v>-2.5552499999999999E-2</v>
      </c>
      <c r="R4438" s="49">
        <v>1.4295550000000001E-2</v>
      </c>
      <c r="S4438" s="49">
        <v>7.0684300000000005E-2</v>
      </c>
      <c r="T4438" s="49" t="s">
        <v>91</v>
      </c>
    </row>
    <row r="4439" spans="1:20" x14ac:dyDescent="0.25">
      <c r="A4439" s="49" t="str">
        <f t="shared" si="69"/>
        <v>41850Greater Fresno Area2_2SmartAC Only</v>
      </c>
      <c r="B4439" s="7">
        <v>41850</v>
      </c>
      <c r="C4439">
        <v>2</v>
      </c>
      <c r="D4439" t="s">
        <v>38</v>
      </c>
      <c r="E4439">
        <v>1.3803083</v>
      </c>
      <c r="F4439">
        <v>1.4066917000000001</v>
      </c>
      <c r="G4439">
        <v>2</v>
      </c>
      <c r="H4439" s="49">
        <v>1328.2329999999999</v>
      </c>
      <c r="I4439" s="49">
        <v>13513.94</v>
      </c>
      <c r="J4439">
        <v>87</v>
      </c>
      <c r="M4439">
        <v>4.7422100000000002E-2</v>
      </c>
      <c r="N4439" s="49">
        <v>-2.6383400000000001E-2</v>
      </c>
      <c r="O4439" s="49">
        <v>-8.7083690000000005E-2</v>
      </c>
      <c r="P4439" s="49">
        <v>-5.1517109999999998E-2</v>
      </c>
      <c r="Q4439" s="49">
        <v>-2.6383400000000001E-2</v>
      </c>
      <c r="R4439" s="49">
        <v>-1.2496899999999999E-3</v>
      </c>
      <c r="S4439" s="49">
        <v>3.4316890000000003E-2</v>
      </c>
      <c r="T4439" s="49" t="s">
        <v>91</v>
      </c>
    </row>
    <row r="4440" spans="1:20" x14ac:dyDescent="0.25">
      <c r="A4440" s="49" t="str">
        <f t="shared" si="69"/>
        <v>41850Greater Fresno Area2_18SmartAC Only</v>
      </c>
      <c r="B4440" s="7">
        <v>41850</v>
      </c>
      <c r="C4440">
        <v>18</v>
      </c>
      <c r="D4440" t="s">
        <v>38</v>
      </c>
      <c r="E4440">
        <v>2.9902891999999999</v>
      </c>
      <c r="F4440">
        <v>3.0014580999999998</v>
      </c>
      <c r="G4440">
        <v>2</v>
      </c>
      <c r="H4440" s="49">
        <v>1328.2329999999999</v>
      </c>
      <c r="I4440" s="49">
        <v>13513.94</v>
      </c>
      <c r="J4440">
        <v>100</v>
      </c>
      <c r="M4440">
        <v>7.3646600000000007E-2</v>
      </c>
      <c r="N4440" s="49">
        <v>-1.1168900000000001E-2</v>
      </c>
      <c r="O4440" s="49">
        <v>-0.10543655</v>
      </c>
      <c r="P4440" s="49">
        <v>-5.0201599999999999E-2</v>
      </c>
      <c r="Q4440" s="49">
        <v>-1.1168900000000001E-2</v>
      </c>
      <c r="R4440" s="49">
        <v>2.7863800000000001E-2</v>
      </c>
      <c r="S4440" s="49">
        <v>8.3098749999999999E-2</v>
      </c>
      <c r="T4440" s="49" t="s">
        <v>91</v>
      </c>
    </row>
    <row r="4441" spans="1:20" x14ac:dyDescent="0.25">
      <c r="A4441" s="49" t="str">
        <f t="shared" si="69"/>
        <v>41850Greater Fresno Area2_8SmartAC Only</v>
      </c>
      <c r="B4441" s="7">
        <v>41850</v>
      </c>
      <c r="C4441">
        <v>8</v>
      </c>
      <c r="D4441" t="s">
        <v>38</v>
      </c>
      <c r="E4441">
        <v>1.1197223000000001</v>
      </c>
      <c r="F4441">
        <v>1.1098692999999999</v>
      </c>
      <c r="G4441">
        <v>2</v>
      </c>
      <c r="H4441" s="49">
        <v>1328.2329999999999</v>
      </c>
      <c r="I4441" s="49">
        <v>13513.94</v>
      </c>
      <c r="J4441">
        <v>82</v>
      </c>
      <c r="M4441">
        <v>4.14198E-2</v>
      </c>
      <c r="N4441" s="49">
        <v>9.8530000000000006E-3</v>
      </c>
      <c r="O4441" s="49">
        <v>-4.3164340000000002E-2</v>
      </c>
      <c r="P4441" s="49">
        <v>-1.2099489999999999E-2</v>
      </c>
      <c r="Q4441" s="49">
        <v>9.8530000000000006E-3</v>
      </c>
      <c r="R4441" s="49">
        <v>3.1805489999999999E-2</v>
      </c>
      <c r="S4441" s="49">
        <v>6.2870339999999997E-2</v>
      </c>
      <c r="T4441" s="49" t="s">
        <v>91</v>
      </c>
    </row>
    <row r="4442" spans="1:20" x14ac:dyDescent="0.25">
      <c r="A4442" s="49" t="str">
        <f t="shared" si="69"/>
        <v>41850Greater Fresno Area3_3SmartAC Only</v>
      </c>
      <c r="B4442" s="7">
        <v>41850</v>
      </c>
      <c r="C4442">
        <v>3</v>
      </c>
      <c r="D4442" t="s">
        <v>38</v>
      </c>
      <c r="E4442">
        <v>1.1957085000000001</v>
      </c>
      <c r="F4442">
        <v>1.2566752000000001</v>
      </c>
      <c r="G4442">
        <v>3</v>
      </c>
      <c r="H4442" s="49">
        <v>1301.0440000000001</v>
      </c>
      <c r="I4442" s="49">
        <v>13513.94</v>
      </c>
      <c r="J4442">
        <v>86</v>
      </c>
      <c r="M4442">
        <v>4.1517900000000003E-2</v>
      </c>
      <c r="N4442" s="49">
        <v>-6.0966699999999999E-2</v>
      </c>
      <c r="O4442" s="49">
        <v>-0.11410961</v>
      </c>
      <c r="P4442" s="49">
        <v>-8.297119E-2</v>
      </c>
      <c r="Q4442" s="49">
        <v>-6.0966699999999999E-2</v>
      </c>
      <c r="R4442" s="49">
        <v>-3.8962209999999997E-2</v>
      </c>
      <c r="S4442" s="49">
        <v>-7.8237900000000006E-3</v>
      </c>
      <c r="T4442" s="49" t="s">
        <v>91</v>
      </c>
    </row>
    <row r="4443" spans="1:20" x14ac:dyDescent="0.25">
      <c r="A4443" s="49" t="str">
        <f t="shared" si="69"/>
        <v>41850Greater Fresno Area3_14SmartAC Only</v>
      </c>
      <c r="B4443" s="7">
        <v>41850</v>
      </c>
      <c r="C4443">
        <v>14</v>
      </c>
      <c r="D4443" t="s">
        <v>38</v>
      </c>
      <c r="E4443">
        <v>1.9712135</v>
      </c>
      <c r="F4443">
        <v>2.2035879</v>
      </c>
      <c r="G4443">
        <v>3</v>
      </c>
      <c r="H4443" s="49">
        <v>1301.0440000000001</v>
      </c>
      <c r="I4443" s="49">
        <v>13513.94</v>
      </c>
      <c r="J4443">
        <v>92.5</v>
      </c>
      <c r="M4443">
        <v>6.8974599999999997E-2</v>
      </c>
      <c r="N4443" s="49">
        <v>-0.23237440000000001</v>
      </c>
      <c r="O4443" s="49">
        <v>-0.32066189</v>
      </c>
      <c r="P4443" s="49">
        <v>-0.26893094000000001</v>
      </c>
      <c r="Q4443" s="49">
        <v>-0.23237440000000001</v>
      </c>
      <c r="R4443" s="49">
        <v>-0.19581786000000001</v>
      </c>
      <c r="S4443" s="49">
        <v>-0.14408691000000001</v>
      </c>
      <c r="T4443" s="49" t="s">
        <v>91</v>
      </c>
    </row>
    <row r="4444" spans="1:20" x14ac:dyDescent="0.25">
      <c r="A4444" s="49" t="str">
        <f t="shared" si="69"/>
        <v>41850Greater Fresno Area3_19SmartAC Only</v>
      </c>
      <c r="B4444" s="7">
        <v>41850</v>
      </c>
      <c r="C4444">
        <v>19</v>
      </c>
      <c r="D4444" t="s">
        <v>38</v>
      </c>
      <c r="E4444">
        <v>3.0176351000000001</v>
      </c>
      <c r="F4444">
        <v>3.0895814000000001</v>
      </c>
      <c r="G4444">
        <v>3</v>
      </c>
      <c r="H4444" s="49">
        <v>1301.0440000000001</v>
      </c>
      <c r="I4444" s="49">
        <v>13513.94</v>
      </c>
      <c r="J4444">
        <v>100.5</v>
      </c>
      <c r="M4444">
        <v>7.1374699999999999E-2</v>
      </c>
      <c r="N4444" s="49">
        <v>-7.1946300000000005E-2</v>
      </c>
      <c r="O4444" s="49">
        <v>-0.16330591999999999</v>
      </c>
      <c r="P4444" s="49">
        <v>-0.10977489</v>
      </c>
      <c r="Q4444" s="49">
        <v>-7.1946300000000005E-2</v>
      </c>
      <c r="R4444" s="49">
        <v>-3.4117710000000002E-2</v>
      </c>
      <c r="S4444" s="49">
        <v>1.9413320000000001E-2</v>
      </c>
      <c r="T4444" s="49" t="s">
        <v>91</v>
      </c>
    </row>
    <row r="4445" spans="1:20" x14ac:dyDescent="0.25">
      <c r="A4445" s="49" t="str">
        <f t="shared" si="69"/>
        <v>41850Greater Fresno Area3_7SmartAC Only</v>
      </c>
      <c r="B4445" s="7">
        <v>41850</v>
      </c>
      <c r="C4445">
        <v>7</v>
      </c>
      <c r="D4445" t="s">
        <v>38</v>
      </c>
      <c r="E4445">
        <v>1.0695284</v>
      </c>
      <c r="F4445">
        <v>1.1205216</v>
      </c>
      <c r="G4445">
        <v>3</v>
      </c>
      <c r="H4445" s="49">
        <v>1301.0440000000001</v>
      </c>
      <c r="I4445" s="49">
        <v>13513.94</v>
      </c>
      <c r="J4445">
        <v>82.5</v>
      </c>
      <c r="M4445">
        <v>3.9654599999999998E-2</v>
      </c>
      <c r="N4445" s="49">
        <v>-5.0993200000000002E-2</v>
      </c>
      <c r="O4445" s="49">
        <v>-0.10175109</v>
      </c>
      <c r="P4445" s="49">
        <v>-7.201014E-2</v>
      </c>
      <c r="Q4445" s="49">
        <v>-5.0993200000000002E-2</v>
      </c>
      <c r="R4445" s="49">
        <v>-2.9976260000000001E-2</v>
      </c>
      <c r="S4445" s="49">
        <v>-2.3531E-4</v>
      </c>
      <c r="T4445" s="49" t="s">
        <v>91</v>
      </c>
    </row>
    <row r="4446" spans="1:20" x14ac:dyDescent="0.25">
      <c r="A4446" s="49" t="str">
        <f t="shared" si="69"/>
        <v>41850Greater Fresno Area3_18SmartAC Only</v>
      </c>
      <c r="B4446" s="7">
        <v>41850</v>
      </c>
      <c r="C4446">
        <v>18</v>
      </c>
      <c r="D4446" t="s">
        <v>38</v>
      </c>
      <c r="E4446">
        <v>2.9902891999999999</v>
      </c>
      <c r="F4446">
        <v>3.0395967000000002</v>
      </c>
      <c r="G4446">
        <v>3</v>
      </c>
      <c r="H4446" s="49">
        <v>1301.0440000000001</v>
      </c>
      <c r="I4446" s="49">
        <v>13513.94</v>
      </c>
      <c r="J4446">
        <v>100</v>
      </c>
      <c r="M4446">
        <v>7.2923799999999997E-2</v>
      </c>
      <c r="N4446" s="49">
        <v>-4.9307499999999997E-2</v>
      </c>
      <c r="O4446" s="49">
        <v>-0.14264995999999999</v>
      </c>
      <c r="P4446" s="49">
        <v>-8.7957110000000005E-2</v>
      </c>
      <c r="Q4446" s="49">
        <v>-4.9307499999999997E-2</v>
      </c>
      <c r="R4446" s="49">
        <v>-1.065789E-2</v>
      </c>
      <c r="S4446" s="49">
        <v>4.4034959999999998E-2</v>
      </c>
      <c r="T4446" s="49" t="s">
        <v>91</v>
      </c>
    </row>
    <row r="4447" spans="1:20" x14ac:dyDescent="0.25">
      <c r="A4447" s="49" t="str">
        <f t="shared" si="69"/>
        <v>41850Greater Fresno Area3_12SmartAC Only</v>
      </c>
      <c r="B4447" s="7">
        <v>41850</v>
      </c>
      <c r="C4447">
        <v>12</v>
      </c>
      <c r="D4447" t="s">
        <v>38</v>
      </c>
      <c r="E4447">
        <v>1.5060739999999999</v>
      </c>
      <c r="F4447">
        <v>1.4046027000000001</v>
      </c>
      <c r="G4447">
        <v>3</v>
      </c>
      <c r="H4447" s="49">
        <v>1301.0440000000001</v>
      </c>
      <c r="I4447" s="49">
        <v>13513.94</v>
      </c>
      <c r="J4447">
        <v>92.5</v>
      </c>
      <c r="M4447">
        <v>5.8117000000000002E-2</v>
      </c>
      <c r="N4447" s="49">
        <v>0.1014713</v>
      </c>
      <c r="O4447" s="49">
        <v>2.7081540000000001E-2</v>
      </c>
      <c r="P4447" s="49">
        <v>7.0669289999999996E-2</v>
      </c>
      <c r="Q4447" s="49">
        <v>0.1014713</v>
      </c>
      <c r="R4447" s="49">
        <v>0.13227331000000001</v>
      </c>
      <c r="S4447" s="49">
        <v>0.17586106000000001</v>
      </c>
      <c r="T4447" s="49" t="s">
        <v>91</v>
      </c>
    </row>
    <row r="4448" spans="1:20" x14ac:dyDescent="0.25">
      <c r="A4448" s="49" t="str">
        <f t="shared" si="69"/>
        <v>41850Greater Fresno Area3_24SmartAC Only</v>
      </c>
      <c r="B4448" s="7">
        <v>41850</v>
      </c>
      <c r="C4448">
        <v>24</v>
      </c>
      <c r="D4448" t="s">
        <v>38</v>
      </c>
      <c r="E4448">
        <v>1.7241008</v>
      </c>
      <c r="F4448">
        <v>1.8302438999999999</v>
      </c>
      <c r="G4448">
        <v>3</v>
      </c>
      <c r="H4448" s="49">
        <v>1301.0440000000001</v>
      </c>
      <c r="I4448" s="49">
        <v>13513.94</v>
      </c>
      <c r="J4448">
        <v>86.5</v>
      </c>
      <c r="M4448">
        <v>5.6277300000000002E-2</v>
      </c>
      <c r="N4448" s="49">
        <v>-0.1061431</v>
      </c>
      <c r="O4448" s="49">
        <v>-0.17817804000000001</v>
      </c>
      <c r="P4448" s="49">
        <v>-0.13597007</v>
      </c>
      <c r="Q4448" s="49">
        <v>-0.1061431</v>
      </c>
      <c r="R4448" s="49">
        <v>-7.6316129999999996E-2</v>
      </c>
      <c r="S4448" s="49">
        <v>-3.4108159999999998E-2</v>
      </c>
      <c r="T4448" s="49" t="s">
        <v>91</v>
      </c>
    </row>
    <row r="4449" spans="1:20" x14ac:dyDescent="0.25">
      <c r="A4449" s="49" t="str">
        <f t="shared" si="69"/>
        <v>41850Greater Fresno Area3_1SmartAC Only</v>
      </c>
      <c r="B4449" s="7">
        <v>41850</v>
      </c>
      <c r="C4449">
        <v>1</v>
      </c>
      <c r="D4449" t="s">
        <v>38</v>
      </c>
      <c r="E4449">
        <v>1.5408875</v>
      </c>
      <c r="F4449">
        <v>1.6466341</v>
      </c>
      <c r="G4449">
        <v>3</v>
      </c>
      <c r="H4449" s="49">
        <v>1301.0440000000001</v>
      </c>
      <c r="I4449" s="49">
        <v>13513.94</v>
      </c>
      <c r="J4449">
        <v>88.5</v>
      </c>
      <c r="M4449">
        <v>5.1900000000000002E-2</v>
      </c>
      <c r="N4449" s="49">
        <v>-0.1057466</v>
      </c>
      <c r="O4449" s="49">
        <v>-0.17217859999999999</v>
      </c>
      <c r="P4449" s="49">
        <v>-0.1332536</v>
      </c>
      <c r="Q4449" s="49">
        <v>-0.1057466</v>
      </c>
      <c r="R4449" s="49">
        <v>-7.8239600000000006E-2</v>
      </c>
      <c r="S4449" s="49">
        <v>-3.9314599999999998E-2</v>
      </c>
      <c r="T4449" s="49" t="s">
        <v>91</v>
      </c>
    </row>
    <row r="4450" spans="1:20" x14ac:dyDescent="0.25">
      <c r="A4450" s="49" t="str">
        <f t="shared" si="69"/>
        <v>41850Greater Fresno Area3_21SmartAC Only</v>
      </c>
      <c r="B4450" s="7">
        <v>41850</v>
      </c>
      <c r="C4450">
        <v>21</v>
      </c>
      <c r="D4450" t="s">
        <v>38</v>
      </c>
      <c r="E4450">
        <v>2.7179997</v>
      </c>
      <c r="F4450">
        <v>2.8067815999999999</v>
      </c>
      <c r="G4450">
        <v>3</v>
      </c>
      <c r="H4450" s="49">
        <v>1301.0440000000001</v>
      </c>
      <c r="I4450" s="49">
        <v>13513.94</v>
      </c>
      <c r="J4450">
        <v>95.5</v>
      </c>
      <c r="M4450">
        <v>6.7565799999999995E-2</v>
      </c>
      <c r="N4450" s="49">
        <v>-8.8781899999999997E-2</v>
      </c>
      <c r="O4450" s="49">
        <v>-0.17526612</v>
      </c>
      <c r="P4450" s="49">
        <v>-0.12459177</v>
      </c>
      <c r="Q4450" s="49">
        <v>-8.8781899999999997E-2</v>
      </c>
      <c r="R4450" s="49">
        <v>-5.2972030000000003E-2</v>
      </c>
      <c r="S4450" s="49">
        <v>-2.2976799999999999E-3</v>
      </c>
      <c r="T4450" s="49" t="s">
        <v>91</v>
      </c>
    </row>
    <row r="4451" spans="1:20" x14ac:dyDescent="0.25">
      <c r="A4451" s="49" t="str">
        <f t="shared" si="69"/>
        <v>41850Greater Fresno Area3_13SmartAC Only</v>
      </c>
      <c r="B4451" s="7">
        <v>41850</v>
      </c>
      <c r="C4451">
        <v>13</v>
      </c>
      <c r="D4451" t="s">
        <v>38</v>
      </c>
      <c r="E4451">
        <v>1.7225356000000001</v>
      </c>
      <c r="F4451">
        <v>1.549995</v>
      </c>
      <c r="G4451">
        <v>3</v>
      </c>
      <c r="H4451" s="49">
        <v>1301.0440000000001</v>
      </c>
      <c r="I4451" s="49">
        <v>13513.94</v>
      </c>
      <c r="J4451">
        <v>92</v>
      </c>
      <c r="M4451">
        <v>5.8926199999999998E-2</v>
      </c>
      <c r="N4451" s="49">
        <v>0.17254059999999999</v>
      </c>
      <c r="O4451" s="49">
        <v>9.7115060000000003E-2</v>
      </c>
      <c r="P4451" s="49">
        <v>0.14130971000000001</v>
      </c>
      <c r="Q4451" s="49">
        <v>0.17254059999999999</v>
      </c>
      <c r="R4451" s="49">
        <v>0.20377149</v>
      </c>
      <c r="S4451" s="49">
        <v>0.24796614</v>
      </c>
      <c r="T4451" s="49" t="s">
        <v>91</v>
      </c>
    </row>
    <row r="4452" spans="1:20" x14ac:dyDescent="0.25">
      <c r="A4452" s="49" t="str">
        <f t="shared" si="69"/>
        <v>41850Greater Fresno Area3_11SmartAC Only</v>
      </c>
      <c r="B4452" s="7">
        <v>41850</v>
      </c>
      <c r="C4452">
        <v>11</v>
      </c>
      <c r="D4452" t="s">
        <v>38</v>
      </c>
      <c r="E4452">
        <v>1.2752403999999999</v>
      </c>
      <c r="F4452">
        <v>1.3248755999999999</v>
      </c>
      <c r="G4452">
        <v>3</v>
      </c>
      <c r="H4452" s="49">
        <v>1301.0440000000001</v>
      </c>
      <c r="I4452" s="49">
        <v>13513.94</v>
      </c>
      <c r="J4452">
        <v>90</v>
      </c>
      <c r="M4452">
        <v>5.2828100000000003E-2</v>
      </c>
      <c r="N4452" s="49">
        <v>-4.9635199999999997E-2</v>
      </c>
      <c r="O4452" s="49">
        <v>-0.11725517000000001</v>
      </c>
      <c r="P4452" s="49">
        <v>-7.7634090000000003E-2</v>
      </c>
      <c r="Q4452" s="49">
        <v>-4.9635199999999997E-2</v>
      </c>
      <c r="R4452" s="49">
        <v>-2.1636309999999999E-2</v>
      </c>
      <c r="S4452" s="49">
        <v>1.7984770000000001E-2</v>
      </c>
      <c r="T4452" s="49" t="s">
        <v>91</v>
      </c>
    </row>
    <row r="4453" spans="1:20" x14ac:dyDescent="0.25">
      <c r="A4453" s="49" t="str">
        <f t="shared" si="69"/>
        <v>41850Greater Fresno Area3_2SmartAC Only</v>
      </c>
      <c r="B4453" s="7">
        <v>41850</v>
      </c>
      <c r="C4453">
        <v>2</v>
      </c>
      <c r="D4453" t="s">
        <v>38</v>
      </c>
      <c r="E4453">
        <v>1.3803083</v>
      </c>
      <c r="F4453">
        <v>1.4322927000000001</v>
      </c>
      <c r="G4453">
        <v>3</v>
      </c>
      <c r="H4453" s="49">
        <v>1301.0440000000001</v>
      </c>
      <c r="I4453" s="49">
        <v>13513.94</v>
      </c>
      <c r="J4453">
        <v>87</v>
      </c>
      <c r="M4453">
        <v>4.6878400000000001E-2</v>
      </c>
      <c r="N4453" s="49">
        <v>-5.19844E-2</v>
      </c>
      <c r="O4453" s="49">
        <v>-0.11198875</v>
      </c>
      <c r="P4453" s="49">
        <v>-7.6829949999999994E-2</v>
      </c>
      <c r="Q4453" s="49">
        <v>-5.19844E-2</v>
      </c>
      <c r="R4453" s="49">
        <v>-2.7138849999999999E-2</v>
      </c>
      <c r="S4453" s="49">
        <v>8.0199499999999996E-3</v>
      </c>
      <c r="T4453" s="49" t="s">
        <v>91</v>
      </c>
    </row>
    <row r="4454" spans="1:20" x14ac:dyDescent="0.25">
      <c r="A4454" s="49" t="str">
        <f t="shared" si="69"/>
        <v>41850Greater Fresno Area3_15SmartAC Only</v>
      </c>
      <c r="B4454" s="7">
        <v>41850</v>
      </c>
      <c r="C4454">
        <v>15</v>
      </c>
      <c r="D4454" t="s">
        <v>38</v>
      </c>
      <c r="E4454">
        <v>2.133311</v>
      </c>
      <c r="F4454">
        <v>2.2275431000000001</v>
      </c>
      <c r="G4454">
        <v>3</v>
      </c>
      <c r="H4454" s="49">
        <v>1301.0440000000001</v>
      </c>
      <c r="I4454" s="49">
        <v>13513.94</v>
      </c>
      <c r="J4454">
        <v>94.5</v>
      </c>
      <c r="M4454">
        <v>7.2352799999999995E-2</v>
      </c>
      <c r="N4454" s="49">
        <v>-9.4232099999999999E-2</v>
      </c>
      <c r="O4454" s="49">
        <v>-0.18684368000000001</v>
      </c>
      <c r="P4454" s="49">
        <v>-0.13257907999999999</v>
      </c>
      <c r="Q4454" s="49">
        <v>-9.4232099999999999E-2</v>
      </c>
      <c r="R4454" s="49">
        <v>-5.5885120000000003E-2</v>
      </c>
      <c r="S4454" s="49">
        <v>-1.6205200000000001E-3</v>
      </c>
      <c r="T4454" s="49" t="s">
        <v>91</v>
      </c>
    </row>
    <row r="4455" spans="1:20" x14ac:dyDescent="0.25">
      <c r="A4455" s="49" t="str">
        <f t="shared" si="69"/>
        <v>41850Greater Fresno Area3_23SmartAC Only</v>
      </c>
      <c r="B4455" s="7">
        <v>41850</v>
      </c>
      <c r="C4455">
        <v>23</v>
      </c>
      <c r="D4455" t="s">
        <v>38</v>
      </c>
      <c r="E4455">
        <v>2.1344143</v>
      </c>
      <c r="F4455">
        <v>2.2646334000000001</v>
      </c>
      <c r="G4455">
        <v>3</v>
      </c>
      <c r="H4455" s="49">
        <v>1301.0440000000001</v>
      </c>
      <c r="I4455" s="49">
        <v>13513.94</v>
      </c>
      <c r="J4455">
        <v>88</v>
      </c>
      <c r="M4455">
        <v>6.3790299999999994E-2</v>
      </c>
      <c r="N4455" s="49">
        <v>-0.1302191</v>
      </c>
      <c r="O4455" s="49">
        <v>-0.21187068000000001</v>
      </c>
      <c r="P4455" s="49">
        <v>-0.16402796</v>
      </c>
      <c r="Q4455" s="49">
        <v>-0.1302191</v>
      </c>
      <c r="R4455" s="49">
        <v>-9.6410239999999994E-2</v>
      </c>
      <c r="S4455" s="49">
        <v>-4.8567520000000003E-2</v>
      </c>
      <c r="T4455" s="49" t="s">
        <v>91</v>
      </c>
    </row>
    <row r="4456" spans="1:20" x14ac:dyDescent="0.25">
      <c r="A4456" s="49" t="str">
        <f t="shared" si="69"/>
        <v>41850Greater Fresno Area3_4SmartAC Only</v>
      </c>
      <c r="B4456" s="7">
        <v>41850</v>
      </c>
      <c r="C4456">
        <v>4</v>
      </c>
      <c r="D4456" t="s">
        <v>38</v>
      </c>
      <c r="E4456">
        <v>1.1241989999999999</v>
      </c>
      <c r="F4456">
        <v>1.1422224999999999</v>
      </c>
      <c r="G4456">
        <v>3</v>
      </c>
      <c r="H4456" s="49">
        <v>1301.0440000000001</v>
      </c>
      <c r="I4456" s="49">
        <v>13513.94</v>
      </c>
      <c r="J4456">
        <v>84.5</v>
      </c>
      <c r="M4456">
        <v>3.9232299999999998E-2</v>
      </c>
      <c r="N4456" s="49">
        <v>-1.8023500000000001E-2</v>
      </c>
      <c r="O4456" s="49">
        <v>-6.8240839999999997E-2</v>
      </c>
      <c r="P4456" s="49">
        <v>-3.8816620000000003E-2</v>
      </c>
      <c r="Q4456" s="49">
        <v>-1.8023500000000001E-2</v>
      </c>
      <c r="R4456" s="49">
        <v>2.76962E-3</v>
      </c>
      <c r="S4456" s="49">
        <v>3.2193840000000001E-2</v>
      </c>
      <c r="T4456" s="49" t="s">
        <v>91</v>
      </c>
    </row>
    <row r="4457" spans="1:20" x14ac:dyDescent="0.25">
      <c r="A4457" s="49" t="str">
        <f t="shared" si="69"/>
        <v>41850Greater Fresno Area3_6SmartAC Only</v>
      </c>
      <c r="B4457" s="7">
        <v>41850</v>
      </c>
      <c r="C4457">
        <v>6</v>
      </c>
      <c r="D4457" t="s">
        <v>38</v>
      </c>
      <c r="E4457">
        <v>1.043841</v>
      </c>
      <c r="F4457">
        <v>1.0847975000000001</v>
      </c>
      <c r="G4457">
        <v>3</v>
      </c>
      <c r="H4457" s="49">
        <v>1301.0440000000001</v>
      </c>
      <c r="I4457" s="49">
        <v>13513.94</v>
      </c>
      <c r="J4457">
        <v>82.5</v>
      </c>
      <c r="M4457">
        <v>3.7498200000000002E-2</v>
      </c>
      <c r="N4457" s="49">
        <v>-4.09565E-2</v>
      </c>
      <c r="O4457" s="49">
        <v>-8.8954199999999997E-2</v>
      </c>
      <c r="P4457" s="49">
        <v>-6.0830549999999997E-2</v>
      </c>
      <c r="Q4457" s="49">
        <v>-4.09565E-2</v>
      </c>
      <c r="R4457" s="49">
        <v>-2.1082449999999999E-2</v>
      </c>
      <c r="S4457" s="49">
        <v>7.0412000000000001E-3</v>
      </c>
      <c r="T4457" s="49" t="s">
        <v>91</v>
      </c>
    </row>
    <row r="4458" spans="1:20" x14ac:dyDescent="0.25">
      <c r="A4458" s="49" t="str">
        <f t="shared" si="69"/>
        <v>41850Greater Fresno Area3_9SmartAC Only</v>
      </c>
      <c r="B4458" s="7">
        <v>41850</v>
      </c>
      <c r="C4458">
        <v>9</v>
      </c>
      <c r="D4458" t="s">
        <v>38</v>
      </c>
      <c r="E4458">
        <v>1.1233479</v>
      </c>
      <c r="F4458">
        <v>1.1240067</v>
      </c>
      <c r="G4458">
        <v>3</v>
      </c>
      <c r="H4458" s="49">
        <v>1301.0440000000001</v>
      </c>
      <c r="I4458" s="49">
        <v>13513.94</v>
      </c>
      <c r="J4458">
        <v>80.5</v>
      </c>
      <c r="M4458">
        <v>4.2314999999999998E-2</v>
      </c>
      <c r="N4458" s="49">
        <v>-6.5879999999999997E-4</v>
      </c>
      <c r="O4458" s="49">
        <v>-5.4822000000000003E-2</v>
      </c>
      <c r="P4458" s="49">
        <v>-2.3085749999999999E-2</v>
      </c>
      <c r="Q4458" s="49">
        <v>-6.5879999999999997E-4</v>
      </c>
      <c r="R4458" s="49">
        <v>2.176815E-2</v>
      </c>
      <c r="S4458" s="49">
        <v>5.3504400000000001E-2</v>
      </c>
      <c r="T4458" s="49" t="s">
        <v>91</v>
      </c>
    </row>
    <row r="4459" spans="1:20" x14ac:dyDescent="0.25">
      <c r="A4459" s="49" t="str">
        <f t="shared" si="69"/>
        <v>41850Greater Fresno Area3_5SmartAC Only</v>
      </c>
      <c r="B4459" s="7">
        <v>41850</v>
      </c>
      <c r="C4459">
        <v>5</v>
      </c>
      <c r="D4459" t="s">
        <v>38</v>
      </c>
      <c r="E4459">
        <v>1.0554319999999999</v>
      </c>
      <c r="F4459">
        <v>1.1023042000000001</v>
      </c>
      <c r="G4459">
        <v>3</v>
      </c>
      <c r="H4459" s="49">
        <v>1301.0440000000001</v>
      </c>
      <c r="I4459" s="49">
        <v>13513.94</v>
      </c>
      <c r="J4459">
        <v>82.5</v>
      </c>
      <c r="M4459">
        <v>3.7801300000000003E-2</v>
      </c>
      <c r="N4459" s="49">
        <v>-4.6872200000000003E-2</v>
      </c>
      <c r="O4459" s="49">
        <v>-9.525786E-2</v>
      </c>
      <c r="P4459" s="49">
        <v>-6.6906889999999997E-2</v>
      </c>
      <c r="Q4459" s="49">
        <v>-4.6872200000000003E-2</v>
      </c>
      <c r="R4459" s="49">
        <v>-2.6837509999999998E-2</v>
      </c>
      <c r="S4459" s="49">
        <v>1.5134599999999999E-3</v>
      </c>
      <c r="T4459" s="49" t="s">
        <v>91</v>
      </c>
    </row>
    <row r="4460" spans="1:20" x14ac:dyDescent="0.25">
      <c r="A4460" s="49" t="str">
        <f t="shared" si="69"/>
        <v>41850Greater Fresno Area3_22SmartAC Only</v>
      </c>
      <c r="B4460" s="7">
        <v>41850</v>
      </c>
      <c r="C4460">
        <v>22</v>
      </c>
      <c r="D4460" t="s">
        <v>38</v>
      </c>
      <c r="E4460">
        <v>2.5196812999999998</v>
      </c>
      <c r="F4460">
        <v>2.6340525000000001</v>
      </c>
      <c r="G4460">
        <v>3</v>
      </c>
      <c r="H4460" s="49">
        <v>1301.0440000000001</v>
      </c>
      <c r="I4460" s="49">
        <v>13513.94</v>
      </c>
      <c r="J4460">
        <v>90.5</v>
      </c>
      <c r="M4460">
        <v>6.6653100000000007E-2</v>
      </c>
      <c r="N4460" s="49">
        <v>-0.11437120000000001</v>
      </c>
      <c r="O4460" s="49">
        <v>-0.19968717</v>
      </c>
      <c r="P4460" s="49">
        <v>-0.14969734000000001</v>
      </c>
      <c r="Q4460" s="49">
        <v>-0.11437120000000001</v>
      </c>
      <c r="R4460" s="49">
        <v>-7.904506E-2</v>
      </c>
      <c r="S4460" s="49">
        <v>-2.9055230000000001E-2</v>
      </c>
      <c r="T4460" s="49" t="s">
        <v>91</v>
      </c>
    </row>
    <row r="4461" spans="1:20" x14ac:dyDescent="0.25">
      <c r="A4461" s="49" t="str">
        <f t="shared" si="69"/>
        <v>41850Greater Fresno Area3_10SmartAC Only</v>
      </c>
      <c r="B4461" s="7">
        <v>41850</v>
      </c>
      <c r="C4461">
        <v>10</v>
      </c>
      <c r="D4461" t="s">
        <v>38</v>
      </c>
      <c r="E4461">
        <v>1.1926125999999999</v>
      </c>
      <c r="F4461">
        <v>1.2138127000000001</v>
      </c>
      <c r="G4461">
        <v>3</v>
      </c>
      <c r="H4461" s="49">
        <v>1301.0440000000001</v>
      </c>
      <c r="I4461" s="49">
        <v>13513.94</v>
      </c>
      <c r="J4461">
        <v>86</v>
      </c>
      <c r="M4461">
        <v>4.63089E-2</v>
      </c>
      <c r="N4461" s="49">
        <v>-2.12001E-2</v>
      </c>
      <c r="O4461" s="49">
        <v>-8.0475489999999997E-2</v>
      </c>
      <c r="P4461" s="49">
        <v>-4.5743819999999998E-2</v>
      </c>
      <c r="Q4461" s="49">
        <v>-2.12001E-2</v>
      </c>
      <c r="R4461" s="49">
        <v>3.3436199999999998E-3</v>
      </c>
      <c r="S4461" s="49">
        <v>3.8075289999999998E-2</v>
      </c>
      <c r="T4461" s="49" t="s">
        <v>91</v>
      </c>
    </row>
    <row r="4462" spans="1:20" x14ac:dyDescent="0.25">
      <c r="A4462" s="49" t="str">
        <f t="shared" si="69"/>
        <v>41850Greater Fresno Area3_17SmartAC Only</v>
      </c>
      <c r="B4462" s="7">
        <v>41850</v>
      </c>
      <c r="C4462">
        <v>17</v>
      </c>
      <c r="D4462" t="s">
        <v>38</v>
      </c>
      <c r="E4462">
        <v>2.7206636999999998</v>
      </c>
      <c r="F4462">
        <v>2.8049100999999999</v>
      </c>
      <c r="G4462">
        <v>3</v>
      </c>
      <c r="H4462" s="49">
        <v>1301.0440000000001</v>
      </c>
      <c r="I4462" s="49">
        <v>13513.94</v>
      </c>
      <c r="J4462">
        <v>99.5</v>
      </c>
      <c r="M4462">
        <v>7.4188199999999996E-2</v>
      </c>
      <c r="N4462" s="49">
        <v>-8.4246399999999999E-2</v>
      </c>
      <c r="O4462" s="49">
        <v>-0.17920730000000001</v>
      </c>
      <c r="P4462" s="49">
        <v>-0.12356615</v>
      </c>
      <c r="Q4462" s="49">
        <v>-8.4246399999999999E-2</v>
      </c>
      <c r="R4462" s="49">
        <v>-4.4926649999999999E-2</v>
      </c>
      <c r="S4462" s="49">
        <v>1.07145E-2</v>
      </c>
      <c r="T4462" s="49" t="s">
        <v>91</v>
      </c>
    </row>
    <row r="4463" spans="1:20" x14ac:dyDescent="0.25">
      <c r="A4463" s="49" t="str">
        <f t="shared" si="69"/>
        <v>41850Greater Fresno Area3_8SmartAC Only</v>
      </c>
      <c r="B4463" s="7">
        <v>41850</v>
      </c>
      <c r="C4463">
        <v>8</v>
      </c>
      <c r="D4463" t="s">
        <v>38</v>
      </c>
      <c r="E4463">
        <v>1.1197223000000001</v>
      </c>
      <c r="F4463">
        <v>1.103308</v>
      </c>
      <c r="G4463">
        <v>3</v>
      </c>
      <c r="H4463" s="49">
        <v>1301.0440000000001</v>
      </c>
      <c r="I4463" s="49">
        <v>13513.94</v>
      </c>
      <c r="J4463">
        <v>82</v>
      </c>
      <c r="M4463">
        <v>4.0436100000000003E-2</v>
      </c>
      <c r="N4463" s="49">
        <v>1.64143E-2</v>
      </c>
      <c r="O4463" s="49">
        <v>-3.5343909999999999E-2</v>
      </c>
      <c r="P4463" s="49">
        <v>-5.0168299999999999E-3</v>
      </c>
      <c r="Q4463" s="49">
        <v>1.64143E-2</v>
      </c>
      <c r="R4463" s="49">
        <v>3.7845429999999999E-2</v>
      </c>
      <c r="S4463" s="49">
        <v>6.8172510000000006E-2</v>
      </c>
      <c r="T4463" s="49" t="s">
        <v>91</v>
      </c>
    </row>
    <row r="4464" spans="1:20" x14ac:dyDescent="0.25">
      <c r="A4464" s="49" t="str">
        <f t="shared" si="69"/>
        <v>41850Greater Fresno Area3_16SmartAC Only</v>
      </c>
      <c r="B4464" s="7">
        <v>41850</v>
      </c>
      <c r="C4464">
        <v>16</v>
      </c>
      <c r="D4464" t="s">
        <v>38</v>
      </c>
      <c r="E4464">
        <v>2.4198900000000001</v>
      </c>
      <c r="F4464">
        <v>2.5808000999999998</v>
      </c>
      <c r="G4464">
        <v>3</v>
      </c>
      <c r="H4464" s="49">
        <v>1301.0440000000001</v>
      </c>
      <c r="I4464" s="49">
        <v>13513.94</v>
      </c>
      <c r="J4464">
        <v>98</v>
      </c>
      <c r="M4464">
        <v>7.4031899999999998E-2</v>
      </c>
      <c r="N4464" s="49">
        <v>-0.1609101</v>
      </c>
      <c r="O4464" s="49">
        <v>-0.25567093000000002</v>
      </c>
      <c r="P4464" s="49">
        <v>-0.20014700999999999</v>
      </c>
      <c r="Q4464" s="49">
        <v>-0.1609101</v>
      </c>
      <c r="R4464" s="49">
        <v>-0.12167319</v>
      </c>
      <c r="S4464" s="49">
        <v>-6.6149269999999996E-2</v>
      </c>
      <c r="T4464" s="49" t="s">
        <v>91</v>
      </c>
    </row>
    <row r="4465" spans="1:20" x14ac:dyDescent="0.25">
      <c r="A4465" s="49" t="str">
        <f t="shared" si="69"/>
        <v>41850Greater Fresno Area3_20SmartAC Only</v>
      </c>
      <c r="B4465" s="7">
        <v>41850</v>
      </c>
      <c r="C4465">
        <v>20</v>
      </c>
      <c r="D4465" t="s">
        <v>38</v>
      </c>
      <c r="E4465">
        <v>2.9066095000000001</v>
      </c>
      <c r="F4465">
        <v>2.9257609000000002</v>
      </c>
      <c r="G4465">
        <v>3</v>
      </c>
      <c r="H4465" s="49">
        <v>1301.0440000000001</v>
      </c>
      <c r="I4465" s="49">
        <v>13513.94</v>
      </c>
      <c r="J4465">
        <v>99</v>
      </c>
      <c r="M4465">
        <v>7.0602200000000004E-2</v>
      </c>
      <c r="N4465" s="49">
        <v>-1.9151399999999999E-2</v>
      </c>
      <c r="O4465" s="49">
        <v>-0.10952222</v>
      </c>
      <c r="P4465" s="49">
        <v>-5.6570570000000001E-2</v>
      </c>
      <c r="Q4465" s="49">
        <v>-1.9151399999999999E-2</v>
      </c>
      <c r="R4465" s="49">
        <v>1.8267769999999999E-2</v>
      </c>
      <c r="S4465" s="49">
        <v>7.1219420000000005E-2</v>
      </c>
      <c r="T4465" s="49" t="s">
        <v>91</v>
      </c>
    </row>
    <row r="4466" spans="1:20" x14ac:dyDescent="0.25">
      <c r="A4466" s="49" t="str">
        <f t="shared" si="69"/>
        <v>41850Greater Fresno Area4_15SmartAC Only</v>
      </c>
      <c r="B4466" s="7">
        <v>41850</v>
      </c>
      <c r="C4466">
        <v>15</v>
      </c>
      <c r="D4466" t="s">
        <v>38</v>
      </c>
      <c r="E4466">
        <v>2.133311</v>
      </c>
      <c r="F4466">
        <v>2.4153272000000001</v>
      </c>
      <c r="G4466">
        <v>4</v>
      </c>
      <c r="H4466" s="49">
        <v>1406.779</v>
      </c>
      <c r="I4466" s="49">
        <v>13513.94</v>
      </c>
      <c r="J4466">
        <v>94.5</v>
      </c>
      <c r="M4466">
        <v>7.4052099999999996E-2</v>
      </c>
      <c r="N4466" s="49">
        <v>-0.28201619999999999</v>
      </c>
      <c r="O4466" s="49">
        <v>-0.37680289</v>
      </c>
      <c r="P4466" s="49">
        <v>-0.32126380999999998</v>
      </c>
      <c r="Q4466" s="49">
        <v>-0.28201619999999999</v>
      </c>
      <c r="R4466" s="49">
        <v>-0.24276859000000001</v>
      </c>
      <c r="S4466" s="49">
        <v>-0.18722950999999999</v>
      </c>
      <c r="T4466" s="49" t="s">
        <v>91</v>
      </c>
    </row>
    <row r="4467" spans="1:20" x14ac:dyDescent="0.25">
      <c r="A4467" s="49" t="str">
        <f t="shared" si="69"/>
        <v>41850Greater Fresno Area4_1SmartAC Only</v>
      </c>
      <c r="B4467" s="7">
        <v>41850</v>
      </c>
      <c r="C4467">
        <v>1</v>
      </c>
      <c r="D4467" t="s">
        <v>38</v>
      </c>
      <c r="E4467">
        <v>1.5408875</v>
      </c>
      <c r="F4467">
        <v>1.6845209000000001</v>
      </c>
      <c r="G4467">
        <v>4</v>
      </c>
      <c r="H4467" s="49">
        <v>1406.779</v>
      </c>
      <c r="I4467" s="49">
        <v>13513.94</v>
      </c>
      <c r="J4467">
        <v>88.5</v>
      </c>
      <c r="M4467">
        <v>5.4091E-2</v>
      </c>
      <c r="N4467" s="49">
        <v>-0.14363339999999999</v>
      </c>
      <c r="O4467" s="49">
        <v>-0.21286988000000001</v>
      </c>
      <c r="P4467" s="49">
        <v>-0.17230163000000001</v>
      </c>
      <c r="Q4467" s="49">
        <v>-0.14363339999999999</v>
      </c>
      <c r="R4467" s="49">
        <v>-0.11496517000000001</v>
      </c>
      <c r="S4467" s="49">
        <v>-7.4396920000000005E-2</v>
      </c>
      <c r="T4467" s="49" t="s">
        <v>91</v>
      </c>
    </row>
    <row r="4468" spans="1:20" x14ac:dyDescent="0.25">
      <c r="A4468" s="49" t="str">
        <f t="shared" si="69"/>
        <v>41850Greater Fresno Area4_24SmartAC Only</v>
      </c>
      <c r="B4468" s="7">
        <v>41850</v>
      </c>
      <c r="C4468">
        <v>24</v>
      </c>
      <c r="D4468" t="s">
        <v>38</v>
      </c>
      <c r="E4468">
        <v>1.7241008</v>
      </c>
      <c r="F4468">
        <v>1.8201182</v>
      </c>
      <c r="G4468">
        <v>4</v>
      </c>
      <c r="H4468" s="49">
        <v>1406.779</v>
      </c>
      <c r="I4468" s="49">
        <v>13513.94</v>
      </c>
      <c r="J4468">
        <v>86.5</v>
      </c>
      <c r="M4468">
        <v>5.6341200000000001E-2</v>
      </c>
      <c r="N4468" s="49">
        <v>-9.6017400000000003E-2</v>
      </c>
      <c r="O4468" s="49">
        <v>-0.16813413999999999</v>
      </c>
      <c r="P4468" s="49">
        <v>-0.12587824</v>
      </c>
      <c r="Q4468" s="49">
        <v>-9.6017400000000003E-2</v>
      </c>
      <c r="R4468" s="49">
        <v>-6.6156560000000003E-2</v>
      </c>
      <c r="S4468" s="49">
        <v>-2.3900660000000001E-2</v>
      </c>
      <c r="T4468" s="49" t="s">
        <v>91</v>
      </c>
    </row>
    <row r="4469" spans="1:20" x14ac:dyDescent="0.25">
      <c r="A4469" s="49" t="str">
        <f t="shared" si="69"/>
        <v>41850Greater Fresno Area4_20SmartAC Only</v>
      </c>
      <c r="B4469" s="7">
        <v>41850</v>
      </c>
      <c r="C4469">
        <v>20</v>
      </c>
      <c r="D4469" t="s">
        <v>38</v>
      </c>
      <c r="E4469">
        <v>2.9066095000000001</v>
      </c>
      <c r="F4469">
        <v>2.9759388000000002</v>
      </c>
      <c r="G4469">
        <v>4</v>
      </c>
      <c r="H4469" s="49">
        <v>1406.779</v>
      </c>
      <c r="I4469" s="49">
        <v>13513.94</v>
      </c>
      <c r="J4469">
        <v>99</v>
      </c>
      <c r="M4469">
        <v>7.1179000000000006E-2</v>
      </c>
      <c r="N4469" s="49">
        <v>-6.9329299999999996E-2</v>
      </c>
      <c r="O4469" s="49">
        <v>-0.16043842</v>
      </c>
      <c r="P4469" s="49">
        <v>-0.10705417</v>
      </c>
      <c r="Q4469" s="49">
        <v>-6.9329299999999996E-2</v>
      </c>
      <c r="R4469" s="49">
        <v>-3.1604430000000003E-2</v>
      </c>
      <c r="S4469" s="49">
        <v>2.1779819999999998E-2</v>
      </c>
      <c r="T4469" s="49" t="s">
        <v>91</v>
      </c>
    </row>
    <row r="4470" spans="1:20" x14ac:dyDescent="0.25">
      <c r="A4470" s="49" t="str">
        <f t="shared" si="69"/>
        <v>41850Greater Fresno Area4_12SmartAC Only</v>
      </c>
      <c r="B4470" s="7">
        <v>41850</v>
      </c>
      <c r="C4470">
        <v>12</v>
      </c>
      <c r="D4470" t="s">
        <v>38</v>
      </c>
      <c r="E4470">
        <v>1.5060739999999999</v>
      </c>
      <c r="F4470">
        <v>1.5522145000000001</v>
      </c>
      <c r="G4470">
        <v>4</v>
      </c>
      <c r="H4470" s="49">
        <v>1406.779</v>
      </c>
      <c r="I4470" s="49">
        <v>13513.94</v>
      </c>
      <c r="J4470">
        <v>92.5</v>
      </c>
      <c r="M4470">
        <v>5.9912E-2</v>
      </c>
      <c r="N4470" s="49">
        <v>-4.6140500000000001E-2</v>
      </c>
      <c r="O4470" s="49">
        <v>-0.12282786</v>
      </c>
      <c r="P4470" s="49">
        <v>-7.7893859999999995E-2</v>
      </c>
      <c r="Q4470" s="49">
        <v>-4.6140500000000001E-2</v>
      </c>
      <c r="R4470" s="49">
        <v>-1.438714E-2</v>
      </c>
      <c r="S4470" s="49">
        <v>3.0546859999999999E-2</v>
      </c>
      <c r="T4470" s="49" t="s">
        <v>91</v>
      </c>
    </row>
    <row r="4471" spans="1:20" x14ac:dyDescent="0.25">
      <c r="A4471" s="49" t="str">
        <f t="shared" si="69"/>
        <v>41850Greater Fresno Area4_10SmartAC Only</v>
      </c>
      <c r="B4471" s="7">
        <v>41850</v>
      </c>
      <c r="C4471">
        <v>10</v>
      </c>
      <c r="D4471" t="s">
        <v>38</v>
      </c>
      <c r="E4471">
        <v>1.1926125999999999</v>
      </c>
      <c r="F4471">
        <v>1.2012969</v>
      </c>
      <c r="G4471">
        <v>4</v>
      </c>
      <c r="H4471" s="49">
        <v>1406.779</v>
      </c>
      <c r="I4471" s="49">
        <v>13513.94</v>
      </c>
      <c r="J4471">
        <v>86</v>
      </c>
      <c r="M4471">
        <v>4.7472E-2</v>
      </c>
      <c r="N4471" s="49">
        <v>-8.6843000000000007E-3</v>
      </c>
      <c r="O4471" s="49">
        <v>-6.9448460000000004E-2</v>
      </c>
      <c r="P4471" s="49">
        <v>-3.384446E-2</v>
      </c>
      <c r="Q4471" s="49">
        <v>-8.6843000000000007E-3</v>
      </c>
      <c r="R4471" s="49">
        <v>1.6475859999999998E-2</v>
      </c>
      <c r="S4471" s="49">
        <v>5.2079859999999999E-2</v>
      </c>
      <c r="T4471" s="49" t="s">
        <v>91</v>
      </c>
    </row>
    <row r="4472" spans="1:20" x14ac:dyDescent="0.25">
      <c r="A4472" s="49" t="str">
        <f t="shared" si="69"/>
        <v>41850Greater Fresno Area4_9SmartAC Only</v>
      </c>
      <c r="B4472" s="7">
        <v>41850</v>
      </c>
      <c r="C4472">
        <v>9</v>
      </c>
      <c r="D4472" t="s">
        <v>38</v>
      </c>
      <c r="E4472">
        <v>1.1233479</v>
      </c>
      <c r="F4472">
        <v>1.1679368999999999</v>
      </c>
      <c r="G4472">
        <v>4</v>
      </c>
      <c r="H4472" s="49">
        <v>1406.779</v>
      </c>
      <c r="I4472" s="49">
        <v>13513.94</v>
      </c>
      <c r="J4472">
        <v>80.5</v>
      </c>
      <c r="M4472">
        <v>4.6620500000000002E-2</v>
      </c>
      <c r="N4472" s="49">
        <v>-4.4588999999999997E-2</v>
      </c>
      <c r="O4472" s="49">
        <v>-0.10426323999999999</v>
      </c>
      <c r="P4472" s="49">
        <v>-6.9297860000000003E-2</v>
      </c>
      <c r="Q4472" s="49">
        <v>-4.4588999999999997E-2</v>
      </c>
      <c r="R4472" s="49">
        <v>-1.9880129999999999E-2</v>
      </c>
      <c r="S4472" s="49">
        <v>1.508524E-2</v>
      </c>
      <c r="T4472" s="49" t="s">
        <v>91</v>
      </c>
    </row>
    <row r="4473" spans="1:20" x14ac:dyDescent="0.25">
      <c r="A4473" s="49" t="str">
        <f t="shared" si="69"/>
        <v>41850Greater Fresno Area4_16SmartAC Only</v>
      </c>
      <c r="B4473" s="7">
        <v>41850</v>
      </c>
      <c r="C4473">
        <v>16</v>
      </c>
      <c r="D4473" t="s">
        <v>38</v>
      </c>
      <c r="E4473">
        <v>2.4198900000000001</v>
      </c>
      <c r="F4473">
        <v>2.5747792</v>
      </c>
      <c r="G4473">
        <v>4</v>
      </c>
      <c r="H4473" s="49">
        <v>1406.779</v>
      </c>
      <c r="I4473" s="49">
        <v>13513.94</v>
      </c>
      <c r="J4473">
        <v>98</v>
      </c>
      <c r="M4473">
        <v>7.3267799999999994E-2</v>
      </c>
      <c r="N4473" s="49">
        <v>-0.1548892</v>
      </c>
      <c r="O4473" s="49">
        <v>-0.24867197999999999</v>
      </c>
      <c r="P4473" s="49">
        <v>-0.19372112999999999</v>
      </c>
      <c r="Q4473" s="49">
        <v>-0.1548892</v>
      </c>
      <c r="R4473" s="49">
        <v>-0.11605727</v>
      </c>
      <c r="S4473" s="49">
        <v>-6.1106420000000002E-2</v>
      </c>
      <c r="T4473" s="49" t="s">
        <v>91</v>
      </c>
    </row>
    <row r="4474" spans="1:20" x14ac:dyDescent="0.25">
      <c r="A4474" s="49" t="str">
        <f t="shared" si="69"/>
        <v>41850Greater Fresno Area4_18SmartAC Only</v>
      </c>
      <c r="B4474" s="7">
        <v>41850</v>
      </c>
      <c r="C4474">
        <v>18</v>
      </c>
      <c r="D4474" t="s">
        <v>38</v>
      </c>
      <c r="E4474">
        <v>2.9902891999999999</v>
      </c>
      <c r="F4474">
        <v>3.0826120000000001</v>
      </c>
      <c r="G4474">
        <v>4</v>
      </c>
      <c r="H4474" s="49">
        <v>1406.779</v>
      </c>
      <c r="I4474" s="49">
        <v>13513.94</v>
      </c>
      <c r="J4474">
        <v>100</v>
      </c>
      <c r="M4474">
        <v>7.3543499999999998E-2</v>
      </c>
      <c r="N4474" s="49">
        <v>-9.2322799999999997E-2</v>
      </c>
      <c r="O4474" s="49">
        <v>-0.18645848000000001</v>
      </c>
      <c r="P4474" s="49">
        <v>-0.13130085999999999</v>
      </c>
      <c r="Q4474" s="49">
        <v>-9.2322799999999997E-2</v>
      </c>
      <c r="R4474" s="49">
        <v>-5.3344750000000003E-2</v>
      </c>
      <c r="S4474" s="49">
        <v>1.81288E-3</v>
      </c>
      <c r="T4474" s="49" t="s">
        <v>91</v>
      </c>
    </row>
    <row r="4475" spans="1:20" x14ac:dyDescent="0.25">
      <c r="A4475" s="49" t="str">
        <f t="shared" si="69"/>
        <v>41850Greater Fresno Area4_7SmartAC Only</v>
      </c>
      <c r="B4475" s="7">
        <v>41850</v>
      </c>
      <c r="C4475">
        <v>7</v>
      </c>
      <c r="D4475" t="s">
        <v>38</v>
      </c>
      <c r="E4475">
        <v>1.0695284</v>
      </c>
      <c r="F4475">
        <v>1.1030441</v>
      </c>
      <c r="G4475">
        <v>4</v>
      </c>
      <c r="H4475" s="49">
        <v>1406.779</v>
      </c>
      <c r="I4475" s="49">
        <v>13513.94</v>
      </c>
      <c r="J4475">
        <v>82.5</v>
      </c>
      <c r="M4475">
        <v>4.5694800000000001E-2</v>
      </c>
      <c r="N4475" s="49">
        <v>-3.3515700000000002E-2</v>
      </c>
      <c r="O4475" s="49">
        <v>-9.2005039999999996E-2</v>
      </c>
      <c r="P4475" s="49">
        <v>-5.7733939999999997E-2</v>
      </c>
      <c r="Q4475" s="49">
        <v>-3.3515700000000002E-2</v>
      </c>
      <c r="R4475" s="49">
        <v>-9.2974600000000004E-3</v>
      </c>
      <c r="S4475" s="49">
        <v>2.4973639999999998E-2</v>
      </c>
      <c r="T4475" s="49" t="s">
        <v>91</v>
      </c>
    </row>
    <row r="4476" spans="1:20" x14ac:dyDescent="0.25">
      <c r="A4476" s="49" t="str">
        <f t="shared" si="69"/>
        <v>41850Greater Fresno Area4_6SmartAC Only</v>
      </c>
      <c r="B4476" s="7">
        <v>41850</v>
      </c>
      <c r="C4476">
        <v>6</v>
      </c>
      <c r="D4476" t="s">
        <v>38</v>
      </c>
      <c r="E4476">
        <v>1.043841</v>
      </c>
      <c r="F4476">
        <v>1.0675762</v>
      </c>
      <c r="G4476">
        <v>4</v>
      </c>
      <c r="H4476" s="49">
        <v>1406.779</v>
      </c>
      <c r="I4476" s="49">
        <v>13513.94</v>
      </c>
      <c r="J4476">
        <v>82.5</v>
      </c>
      <c r="M4476">
        <v>3.8389800000000002E-2</v>
      </c>
      <c r="N4476" s="49">
        <v>-2.3735200000000001E-2</v>
      </c>
      <c r="O4476" s="49">
        <v>-7.2874140000000004E-2</v>
      </c>
      <c r="P4476" s="49">
        <v>-4.4081790000000003E-2</v>
      </c>
      <c r="Q4476" s="49">
        <v>-2.3735200000000001E-2</v>
      </c>
      <c r="R4476" s="49">
        <v>-3.3886099999999998E-3</v>
      </c>
      <c r="S4476" s="49">
        <v>2.5403740000000001E-2</v>
      </c>
      <c r="T4476" s="49" t="s">
        <v>91</v>
      </c>
    </row>
    <row r="4477" spans="1:20" x14ac:dyDescent="0.25">
      <c r="A4477" s="49" t="str">
        <f t="shared" si="69"/>
        <v>41850Greater Fresno Area4_8SmartAC Only</v>
      </c>
      <c r="B4477" s="7">
        <v>41850</v>
      </c>
      <c r="C4477">
        <v>8</v>
      </c>
      <c r="D4477" t="s">
        <v>38</v>
      </c>
      <c r="E4477">
        <v>1.1197223000000001</v>
      </c>
      <c r="F4477">
        <v>1.1480919000000001</v>
      </c>
      <c r="G4477">
        <v>4</v>
      </c>
      <c r="H4477" s="49">
        <v>1406.779</v>
      </c>
      <c r="I4477" s="49">
        <v>13513.94</v>
      </c>
      <c r="J4477">
        <v>82</v>
      </c>
      <c r="M4477">
        <v>5.5155999999999997E-2</v>
      </c>
      <c r="N4477" s="49">
        <v>-2.8369599999999998E-2</v>
      </c>
      <c r="O4477" s="49">
        <v>-9.8969280000000007E-2</v>
      </c>
      <c r="P4477" s="49">
        <v>-5.7602279999999999E-2</v>
      </c>
      <c r="Q4477" s="49">
        <v>-2.8369599999999998E-2</v>
      </c>
      <c r="R4477" s="49">
        <v>8.6308000000000001E-4</v>
      </c>
      <c r="S4477" s="49">
        <v>4.2230080000000003E-2</v>
      </c>
      <c r="T4477" s="49" t="s">
        <v>91</v>
      </c>
    </row>
    <row r="4478" spans="1:20" x14ac:dyDescent="0.25">
      <c r="A4478" s="49" t="str">
        <f t="shared" si="69"/>
        <v>41850Greater Fresno Area4_17SmartAC Only</v>
      </c>
      <c r="B4478" s="7">
        <v>41850</v>
      </c>
      <c r="C4478">
        <v>17</v>
      </c>
      <c r="D4478" t="s">
        <v>38</v>
      </c>
      <c r="E4478">
        <v>2.7206636999999998</v>
      </c>
      <c r="F4478">
        <v>2.8648794999999998</v>
      </c>
      <c r="G4478">
        <v>4</v>
      </c>
      <c r="H4478" s="49">
        <v>1406.779</v>
      </c>
      <c r="I4478" s="49">
        <v>13513.94</v>
      </c>
      <c r="J4478">
        <v>99.5</v>
      </c>
      <c r="M4478">
        <v>7.5316999999999995E-2</v>
      </c>
      <c r="N4478" s="49">
        <v>-0.14421580000000001</v>
      </c>
      <c r="O4478" s="49">
        <v>-0.24062156000000001</v>
      </c>
      <c r="P4478" s="49">
        <v>-0.18413381000000001</v>
      </c>
      <c r="Q4478" s="49">
        <v>-0.14421580000000001</v>
      </c>
      <c r="R4478" s="49">
        <v>-0.10429779</v>
      </c>
      <c r="S4478" s="49">
        <v>-4.7810039999999998E-2</v>
      </c>
      <c r="T4478" s="49" t="s">
        <v>91</v>
      </c>
    </row>
    <row r="4479" spans="1:20" x14ac:dyDescent="0.25">
      <c r="A4479" s="49" t="str">
        <f t="shared" si="69"/>
        <v>41850Greater Fresno Area4_5SmartAC Only</v>
      </c>
      <c r="B4479" s="7">
        <v>41850</v>
      </c>
      <c r="C4479">
        <v>5</v>
      </c>
      <c r="D4479" t="s">
        <v>38</v>
      </c>
      <c r="E4479">
        <v>1.0554319999999999</v>
      </c>
      <c r="F4479">
        <v>1.0750325000000001</v>
      </c>
      <c r="G4479">
        <v>4</v>
      </c>
      <c r="H4479" s="49">
        <v>1406.779</v>
      </c>
      <c r="I4479" s="49">
        <v>13513.94</v>
      </c>
      <c r="J4479">
        <v>82.5</v>
      </c>
      <c r="M4479">
        <v>4.1000700000000001E-2</v>
      </c>
      <c r="N4479" s="49">
        <v>-1.96005E-2</v>
      </c>
      <c r="O4479" s="49">
        <v>-7.2081400000000004E-2</v>
      </c>
      <c r="P4479" s="49">
        <v>-4.1330869999999999E-2</v>
      </c>
      <c r="Q4479" s="49">
        <v>-1.96005E-2</v>
      </c>
      <c r="R4479" s="49">
        <v>2.1298699999999999E-3</v>
      </c>
      <c r="S4479" s="49">
        <v>3.2880399999999997E-2</v>
      </c>
      <c r="T4479" s="49" t="s">
        <v>91</v>
      </c>
    </row>
    <row r="4480" spans="1:20" x14ac:dyDescent="0.25">
      <c r="A4480" s="49" t="str">
        <f t="shared" si="69"/>
        <v>41850Greater Fresno Area4_3SmartAC Only</v>
      </c>
      <c r="B4480" s="7">
        <v>41850</v>
      </c>
      <c r="C4480">
        <v>3</v>
      </c>
      <c r="D4480" t="s">
        <v>38</v>
      </c>
      <c r="E4480">
        <v>1.1957085000000001</v>
      </c>
      <c r="F4480">
        <v>1.2225849</v>
      </c>
      <c r="G4480">
        <v>4</v>
      </c>
      <c r="H4480" s="49">
        <v>1406.779</v>
      </c>
      <c r="I4480" s="49">
        <v>13513.94</v>
      </c>
      <c r="J4480">
        <v>86</v>
      </c>
      <c r="M4480">
        <v>4.1407800000000002E-2</v>
      </c>
      <c r="N4480" s="49">
        <v>-2.6876400000000002E-2</v>
      </c>
      <c r="O4480" s="49">
        <v>-7.9878379999999999E-2</v>
      </c>
      <c r="P4480" s="49">
        <v>-4.8822530000000003E-2</v>
      </c>
      <c r="Q4480" s="49">
        <v>-2.6876400000000002E-2</v>
      </c>
      <c r="R4480" s="49">
        <v>-4.9302699999999996E-3</v>
      </c>
      <c r="S4480" s="49">
        <v>2.6125579999999999E-2</v>
      </c>
      <c r="T4480" s="49" t="s">
        <v>91</v>
      </c>
    </row>
    <row r="4481" spans="1:20" x14ac:dyDescent="0.25">
      <c r="A4481" s="49" t="str">
        <f t="shared" si="69"/>
        <v>41850Greater Fresno Area4_11SmartAC Only</v>
      </c>
      <c r="B4481" s="7">
        <v>41850</v>
      </c>
      <c r="C4481">
        <v>11</v>
      </c>
      <c r="D4481" t="s">
        <v>38</v>
      </c>
      <c r="E4481">
        <v>1.2752403999999999</v>
      </c>
      <c r="F4481">
        <v>1.3696961999999999</v>
      </c>
      <c r="G4481">
        <v>4</v>
      </c>
      <c r="H4481" s="49">
        <v>1406.779</v>
      </c>
      <c r="I4481" s="49">
        <v>13513.94</v>
      </c>
      <c r="J4481">
        <v>90</v>
      </c>
      <c r="M4481">
        <v>5.1564600000000002E-2</v>
      </c>
      <c r="N4481" s="49">
        <v>-9.4455800000000006E-2</v>
      </c>
      <c r="O4481" s="49">
        <v>-0.16045849000000001</v>
      </c>
      <c r="P4481" s="49">
        <v>-0.12178504</v>
      </c>
      <c r="Q4481" s="49">
        <v>-9.4455800000000006E-2</v>
      </c>
      <c r="R4481" s="49">
        <v>-6.7126560000000002E-2</v>
      </c>
      <c r="S4481" s="49">
        <v>-2.845311E-2</v>
      </c>
      <c r="T4481" s="49" t="s">
        <v>91</v>
      </c>
    </row>
    <row r="4482" spans="1:20" x14ac:dyDescent="0.25">
      <c r="A4482" s="49" t="str">
        <f t="shared" si="69"/>
        <v>41850Greater Fresno Area4_22SmartAC Only</v>
      </c>
      <c r="B4482" s="7">
        <v>41850</v>
      </c>
      <c r="C4482">
        <v>22</v>
      </c>
      <c r="D4482" t="s">
        <v>38</v>
      </c>
      <c r="E4482">
        <v>2.5196812999999998</v>
      </c>
      <c r="F4482">
        <v>2.5558991999999998</v>
      </c>
      <c r="G4482">
        <v>4</v>
      </c>
      <c r="H4482" s="49">
        <v>1406.779</v>
      </c>
      <c r="I4482" s="49">
        <v>13513.94</v>
      </c>
      <c r="J4482">
        <v>90.5</v>
      </c>
      <c r="M4482">
        <v>6.6185999999999995E-2</v>
      </c>
      <c r="N4482" s="49">
        <v>-3.6217899999999997E-2</v>
      </c>
      <c r="O4482" s="49">
        <v>-0.12093598</v>
      </c>
      <c r="P4482" s="49">
        <v>-7.1296479999999995E-2</v>
      </c>
      <c r="Q4482" s="49">
        <v>-3.6217899999999997E-2</v>
      </c>
      <c r="R4482" s="49">
        <v>-1.1393200000000001E-3</v>
      </c>
      <c r="S4482" s="49">
        <v>4.8500179999999997E-2</v>
      </c>
      <c r="T4482" s="49" t="s">
        <v>91</v>
      </c>
    </row>
    <row r="4483" spans="1:20" x14ac:dyDescent="0.25">
      <c r="A4483" s="49" t="str">
        <f t="shared" ref="A4483:A4546" si="70">CONCATENATE(B4483,D4483,G4483,"_",C4483,T4483)</f>
        <v>41850Greater Fresno Area4_4SmartAC Only</v>
      </c>
      <c r="B4483" s="7">
        <v>41850</v>
      </c>
      <c r="C4483">
        <v>4</v>
      </c>
      <c r="D4483" t="s">
        <v>38</v>
      </c>
      <c r="E4483">
        <v>1.1241989999999999</v>
      </c>
      <c r="F4483">
        <v>1.1417337999999999</v>
      </c>
      <c r="G4483">
        <v>4</v>
      </c>
      <c r="H4483" s="49">
        <v>1406.779</v>
      </c>
      <c r="I4483" s="49">
        <v>13513.94</v>
      </c>
      <c r="J4483">
        <v>84.5</v>
      </c>
      <c r="M4483">
        <v>4.0101900000000003E-2</v>
      </c>
      <c r="N4483" s="49">
        <v>-1.75348E-2</v>
      </c>
      <c r="O4483" s="49">
        <v>-6.8865229999999999E-2</v>
      </c>
      <c r="P4483" s="49">
        <v>-3.878881E-2</v>
      </c>
      <c r="Q4483" s="49">
        <v>-1.75348E-2</v>
      </c>
      <c r="R4483" s="49">
        <v>3.7192100000000001E-3</v>
      </c>
      <c r="S4483" s="49">
        <v>3.379563E-2</v>
      </c>
      <c r="T4483" s="49" t="s">
        <v>91</v>
      </c>
    </row>
    <row r="4484" spans="1:20" x14ac:dyDescent="0.25">
      <c r="A4484" s="49" t="str">
        <f t="shared" si="70"/>
        <v>41850Greater Fresno Area4_2SmartAC Only</v>
      </c>
      <c r="B4484" s="7">
        <v>41850</v>
      </c>
      <c r="C4484">
        <v>2</v>
      </c>
      <c r="D4484" t="s">
        <v>38</v>
      </c>
      <c r="E4484">
        <v>1.3803083</v>
      </c>
      <c r="F4484">
        <v>1.4393479</v>
      </c>
      <c r="G4484">
        <v>4</v>
      </c>
      <c r="H4484" s="49">
        <v>1406.779</v>
      </c>
      <c r="I4484" s="49">
        <v>13513.94</v>
      </c>
      <c r="J4484">
        <v>87</v>
      </c>
      <c r="M4484">
        <v>4.7811800000000002E-2</v>
      </c>
      <c r="N4484" s="49">
        <v>-5.9039599999999998E-2</v>
      </c>
      <c r="O4484" s="49">
        <v>-0.1202387</v>
      </c>
      <c r="P4484" s="49">
        <v>-8.4379850000000006E-2</v>
      </c>
      <c r="Q4484" s="49">
        <v>-5.9039599999999998E-2</v>
      </c>
      <c r="R4484" s="49">
        <v>-3.3699350000000003E-2</v>
      </c>
      <c r="S4484" s="49">
        <v>2.1595E-3</v>
      </c>
      <c r="T4484" s="49" t="s">
        <v>91</v>
      </c>
    </row>
    <row r="4485" spans="1:20" x14ac:dyDescent="0.25">
      <c r="A4485" s="49" t="str">
        <f t="shared" si="70"/>
        <v>41850Greater Fresno Area4_13SmartAC Only</v>
      </c>
      <c r="B4485" s="7">
        <v>41850</v>
      </c>
      <c r="C4485">
        <v>13</v>
      </c>
      <c r="D4485" t="s">
        <v>38</v>
      </c>
      <c r="E4485">
        <v>1.7225356000000001</v>
      </c>
      <c r="F4485">
        <v>1.7152076000000001</v>
      </c>
      <c r="G4485">
        <v>4</v>
      </c>
      <c r="H4485" s="49">
        <v>1406.779</v>
      </c>
      <c r="I4485" s="49">
        <v>13513.94</v>
      </c>
      <c r="J4485">
        <v>92</v>
      </c>
      <c r="M4485">
        <v>6.2974299999999997E-2</v>
      </c>
      <c r="N4485" s="49">
        <v>7.3280000000000003E-3</v>
      </c>
      <c r="O4485" s="49">
        <v>-7.32791E-2</v>
      </c>
      <c r="P4485" s="49">
        <v>-2.6048379999999999E-2</v>
      </c>
      <c r="Q4485" s="49">
        <v>7.3280000000000003E-3</v>
      </c>
      <c r="R4485" s="49">
        <v>4.0704379999999998E-2</v>
      </c>
      <c r="S4485" s="49">
        <v>8.7935100000000002E-2</v>
      </c>
      <c r="T4485" s="49" t="s">
        <v>91</v>
      </c>
    </row>
    <row r="4486" spans="1:20" x14ac:dyDescent="0.25">
      <c r="A4486" s="49" t="str">
        <f t="shared" si="70"/>
        <v>41850Greater Fresno Area4_21SmartAC Only</v>
      </c>
      <c r="B4486" s="7">
        <v>41850</v>
      </c>
      <c r="C4486">
        <v>21</v>
      </c>
      <c r="D4486" t="s">
        <v>38</v>
      </c>
      <c r="E4486">
        <v>2.7179997</v>
      </c>
      <c r="F4486">
        <v>2.7429223</v>
      </c>
      <c r="G4486">
        <v>4</v>
      </c>
      <c r="H4486" s="49">
        <v>1406.779</v>
      </c>
      <c r="I4486" s="49">
        <v>13513.94</v>
      </c>
      <c r="J4486">
        <v>95.5</v>
      </c>
      <c r="M4486">
        <v>6.94187E-2</v>
      </c>
      <c r="N4486" s="49">
        <v>-2.49226E-2</v>
      </c>
      <c r="O4486" s="49">
        <v>-0.11377854</v>
      </c>
      <c r="P4486" s="49">
        <v>-6.171451E-2</v>
      </c>
      <c r="Q4486" s="49">
        <v>-2.49226E-2</v>
      </c>
      <c r="R4486" s="49">
        <v>1.1869309999999999E-2</v>
      </c>
      <c r="S4486" s="49">
        <v>6.3933340000000005E-2</v>
      </c>
      <c r="T4486" s="49" t="s">
        <v>91</v>
      </c>
    </row>
    <row r="4487" spans="1:20" x14ac:dyDescent="0.25">
      <c r="A4487" s="49" t="str">
        <f t="shared" si="70"/>
        <v>41850Greater Fresno Area4_19SmartAC Only</v>
      </c>
      <c r="B4487" s="7">
        <v>41850</v>
      </c>
      <c r="C4487">
        <v>19</v>
      </c>
      <c r="D4487" t="s">
        <v>38</v>
      </c>
      <c r="E4487">
        <v>3.0176351000000001</v>
      </c>
      <c r="F4487">
        <v>3.1478524999999999</v>
      </c>
      <c r="G4487">
        <v>4</v>
      </c>
      <c r="H4487" s="49">
        <v>1406.779</v>
      </c>
      <c r="I4487" s="49">
        <v>13513.94</v>
      </c>
      <c r="J4487">
        <v>100.5</v>
      </c>
      <c r="M4487">
        <v>7.3330400000000004E-2</v>
      </c>
      <c r="N4487" s="49">
        <v>-0.13021740000000001</v>
      </c>
      <c r="O4487" s="49">
        <v>-0.22408031</v>
      </c>
      <c r="P4487" s="49">
        <v>-0.16908250999999999</v>
      </c>
      <c r="Q4487" s="49">
        <v>-0.13021740000000001</v>
      </c>
      <c r="R4487" s="49">
        <v>-9.1352290000000003E-2</v>
      </c>
      <c r="S4487" s="49">
        <v>-3.6354490000000003E-2</v>
      </c>
      <c r="T4487" s="49" t="s">
        <v>91</v>
      </c>
    </row>
    <row r="4488" spans="1:20" x14ac:dyDescent="0.25">
      <c r="A4488" s="49" t="str">
        <f t="shared" si="70"/>
        <v>41850Greater Fresno Area4_14SmartAC Only</v>
      </c>
      <c r="B4488" s="7">
        <v>41850</v>
      </c>
      <c r="C4488">
        <v>14</v>
      </c>
      <c r="D4488" t="s">
        <v>38</v>
      </c>
      <c r="E4488">
        <v>1.9712135</v>
      </c>
      <c r="F4488">
        <v>1.8203130000000001</v>
      </c>
      <c r="G4488">
        <v>4</v>
      </c>
      <c r="H4488" s="49">
        <v>1406.779</v>
      </c>
      <c r="I4488" s="49">
        <v>13513.94</v>
      </c>
      <c r="J4488">
        <v>92.5</v>
      </c>
      <c r="M4488">
        <v>6.36298E-2</v>
      </c>
      <c r="N4488" s="49">
        <v>0.15090049999999999</v>
      </c>
      <c r="O4488" s="49">
        <v>6.9454360000000007E-2</v>
      </c>
      <c r="P4488" s="49">
        <v>0.11717671</v>
      </c>
      <c r="Q4488" s="49">
        <v>0.15090049999999999</v>
      </c>
      <c r="R4488" s="49">
        <v>0.18462429</v>
      </c>
      <c r="S4488" s="49">
        <v>0.23234663999999999</v>
      </c>
      <c r="T4488" s="49" t="s">
        <v>91</v>
      </c>
    </row>
    <row r="4489" spans="1:20" x14ac:dyDescent="0.25">
      <c r="A4489" s="49" t="str">
        <f t="shared" si="70"/>
        <v>41850Greater Fresno Area4_23SmartAC Only</v>
      </c>
      <c r="B4489" s="7">
        <v>41850</v>
      </c>
      <c r="C4489">
        <v>23</v>
      </c>
      <c r="D4489" t="s">
        <v>38</v>
      </c>
      <c r="E4489">
        <v>2.1344143</v>
      </c>
      <c r="F4489">
        <v>2.2272031000000001</v>
      </c>
      <c r="G4489">
        <v>4</v>
      </c>
      <c r="H4489" s="49">
        <v>1406.779</v>
      </c>
      <c r="I4489" s="49">
        <v>13513.94</v>
      </c>
      <c r="J4489">
        <v>88</v>
      </c>
      <c r="M4489">
        <v>6.2163099999999999E-2</v>
      </c>
      <c r="N4489" s="49">
        <v>-9.2788800000000005E-2</v>
      </c>
      <c r="O4489" s="49">
        <v>-0.17235756999999999</v>
      </c>
      <c r="P4489" s="49">
        <v>-0.12573524</v>
      </c>
      <c r="Q4489" s="49">
        <v>-9.2788800000000005E-2</v>
      </c>
      <c r="R4489" s="49">
        <v>-5.9842359999999997E-2</v>
      </c>
      <c r="S4489" s="49">
        <v>-1.3220030000000001E-2</v>
      </c>
      <c r="T4489" s="49" t="s">
        <v>91</v>
      </c>
    </row>
    <row r="4490" spans="1:20" x14ac:dyDescent="0.25">
      <c r="A4490" s="49" t="str">
        <f t="shared" si="70"/>
        <v>41850Greater Fresno Area5_6SmartAC Only</v>
      </c>
      <c r="B4490" s="7">
        <v>41850</v>
      </c>
      <c r="C4490">
        <v>6</v>
      </c>
      <c r="D4490" t="s">
        <v>38</v>
      </c>
      <c r="E4490">
        <v>1.043841</v>
      </c>
      <c r="F4490">
        <v>1.0568382000000001</v>
      </c>
      <c r="G4490">
        <v>5</v>
      </c>
      <c r="H4490" s="49">
        <v>1332.261</v>
      </c>
      <c r="I4490" s="49">
        <v>13513.94</v>
      </c>
      <c r="J4490">
        <v>82.5</v>
      </c>
      <c r="M4490">
        <v>3.6980100000000002E-2</v>
      </c>
      <c r="N4490" s="49">
        <v>-1.29972E-2</v>
      </c>
      <c r="O4490" s="49">
        <v>-6.033173E-2</v>
      </c>
      <c r="P4490" s="49">
        <v>-3.2596649999999998E-2</v>
      </c>
      <c r="Q4490" s="49">
        <v>-1.29972E-2</v>
      </c>
      <c r="R4490" s="49">
        <v>6.6022499999999996E-3</v>
      </c>
      <c r="S4490" s="49">
        <v>3.4337329999999999E-2</v>
      </c>
      <c r="T4490" s="49" t="s">
        <v>91</v>
      </c>
    </row>
    <row r="4491" spans="1:20" x14ac:dyDescent="0.25">
      <c r="A4491" s="49" t="str">
        <f t="shared" si="70"/>
        <v>41850Greater Fresno Area5_7SmartAC Only</v>
      </c>
      <c r="B4491" s="7">
        <v>41850</v>
      </c>
      <c r="C4491">
        <v>7</v>
      </c>
      <c r="D4491" t="s">
        <v>38</v>
      </c>
      <c r="E4491">
        <v>1.0695284</v>
      </c>
      <c r="F4491">
        <v>1.0708112999999999</v>
      </c>
      <c r="G4491">
        <v>5</v>
      </c>
      <c r="H4491" s="49">
        <v>1332.261</v>
      </c>
      <c r="I4491" s="49">
        <v>13513.94</v>
      </c>
      <c r="J4491">
        <v>82.5</v>
      </c>
      <c r="M4491">
        <v>3.9006300000000001E-2</v>
      </c>
      <c r="N4491" s="49">
        <v>-1.2829E-3</v>
      </c>
      <c r="O4491" s="49">
        <v>-5.121096E-2</v>
      </c>
      <c r="P4491" s="49">
        <v>-2.1956239999999998E-2</v>
      </c>
      <c r="Q4491" s="49">
        <v>-1.2829E-3</v>
      </c>
      <c r="R4491" s="49">
        <v>1.9390439999999998E-2</v>
      </c>
      <c r="S4491" s="49">
        <v>4.864516E-2</v>
      </c>
      <c r="T4491" s="49" t="s">
        <v>91</v>
      </c>
    </row>
    <row r="4492" spans="1:20" x14ac:dyDescent="0.25">
      <c r="A4492" s="49" t="str">
        <f t="shared" si="70"/>
        <v>41850Greater Fresno Area5_11SmartAC Only</v>
      </c>
      <c r="B4492" s="7">
        <v>41850</v>
      </c>
      <c r="C4492">
        <v>11</v>
      </c>
      <c r="D4492" t="s">
        <v>38</v>
      </c>
      <c r="E4492">
        <v>1.2752403999999999</v>
      </c>
      <c r="F4492">
        <v>1.3200063</v>
      </c>
      <c r="G4492">
        <v>5</v>
      </c>
      <c r="H4492" s="49">
        <v>1332.261</v>
      </c>
      <c r="I4492" s="49">
        <v>13513.94</v>
      </c>
      <c r="J4492">
        <v>90</v>
      </c>
      <c r="M4492">
        <v>5.2070499999999999E-2</v>
      </c>
      <c r="N4492" s="49">
        <v>-4.4765899999999997E-2</v>
      </c>
      <c r="O4492" s="49">
        <v>-0.11141614</v>
      </c>
      <c r="P4492" s="49">
        <v>-7.2363269999999993E-2</v>
      </c>
      <c r="Q4492" s="49">
        <v>-4.4765899999999997E-2</v>
      </c>
      <c r="R4492" s="49">
        <v>-1.7168539999999999E-2</v>
      </c>
      <c r="S4492" s="49">
        <v>2.1884339999999999E-2</v>
      </c>
      <c r="T4492" s="49" t="s">
        <v>91</v>
      </c>
    </row>
    <row r="4493" spans="1:20" x14ac:dyDescent="0.25">
      <c r="A4493" s="49" t="str">
        <f t="shared" si="70"/>
        <v>41850Greater Fresno Area5_24SmartAC Only</v>
      </c>
      <c r="B4493" s="7">
        <v>41850</v>
      </c>
      <c r="C4493">
        <v>24</v>
      </c>
      <c r="D4493" t="s">
        <v>38</v>
      </c>
      <c r="E4493">
        <v>1.7241008</v>
      </c>
      <c r="F4493">
        <v>1.7604298</v>
      </c>
      <c r="G4493">
        <v>5</v>
      </c>
      <c r="H4493" s="49">
        <v>1332.261</v>
      </c>
      <c r="I4493" s="49">
        <v>13513.94</v>
      </c>
      <c r="J4493">
        <v>86.5</v>
      </c>
      <c r="M4493">
        <v>5.6638899999999999E-2</v>
      </c>
      <c r="N4493" s="49">
        <v>-3.6329E-2</v>
      </c>
      <c r="O4493" s="49">
        <v>-0.10882679000000001</v>
      </c>
      <c r="P4493" s="49">
        <v>-6.6347619999999996E-2</v>
      </c>
      <c r="Q4493" s="49">
        <v>-3.6329E-2</v>
      </c>
      <c r="R4493" s="49">
        <v>-6.31038E-3</v>
      </c>
      <c r="S4493" s="49">
        <v>3.6168789999999999E-2</v>
      </c>
      <c r="T4493" s="49" t="s">
        <v>91</v>
      </c>
    </row>
    <row r="4494" spans="1:20" x14ac:dyDescent="0.25">
      <c r="A4494" s="49" t="str">
        <f t="shared" si="70"/>
        <v>41850Greater Fresno Area5_3SmartAC Only</v>
      </c>
      <c r="B4494" s="7">
        <v>41850</v>
      </c>
      <c r="C4494">
        <v>3</v>
      </c>
      <c r="D4494" t="s">
        <v>38</v>
      </c>
      <c r="E4494">
        <v>1.1957085000000001</v>
      </c>
      <c r="F4494">
        <v>1.2529459000000001</v>
      </c>
      <c r="G4494">
        <v>5</v>
      </c>
      <c r="H4494" s="49">
        <v>1332.261</v>
      </c>
      <c r="I4494" s="49">
        <v>13513.94</v>
      </c>
      <c r="J4494">
        <v>86</v>
      </c>
      <c r="M4494">
        <v>4.1361099999999998E-2</v>
      </c>
      <c r="N4494" s="49">
        <v>-5.7237400000000001E-2</v>
      </c>
      <c r="O4494" s="49">
        <v>-0.11017961</v>
      </c>
      <c r="P4494" s="49">
        <v>-7.9158779999999998E-2</v>
      </c>
      <c r="Q4494" s="49">
        <v>-5.7237400000000001E-2</v>
      </c>
      <c r="R4494" s="49">
        <v>-3.5316019999999997E-2</v>
      </c>
      <c r="S4494" s="49">
        <v>-4.2951899999999999E-3</v>
      </c>
      <c r="T4494" s="49" t="s">
        <v>91</v>
      </c>
    </row>
    <row r="4495" spans="1:20" x14ac:dyDescent="0.25">
      <c r="A4495" s="49" t="str">
        <f t="shared" si="70"/>
        <v>41850Greater Fresno Area5_10SmartAC Only</v>
      </c>
      <c r="B4495" s="7">
        <v>41850</v>
      </c>
      <c r="C4495">
        <v>10</v>
      </c>
      <c r="D4495" t="s">
        <v>38</v>
      </c>
      <c r="E4495">
        <v>1.1926125999999999</v>
      </c>
      <c r="F4495">
        <v>1.1888551000000001</v>
      </c>
      <c r="G4495">
        <v>5</v>
      </c>
      <c r="H4495" s="49">
        <v>1332.261</v>
      </c>
      <c r="I4495" s="49">
        <v>13513.94</v>
      </c>
      <c r="J4495">
        <v>86</v>
      </c>
      <c r="M4495">
        <v>4.6889399999999998E-2</v>
      </c>
      <c r="N4495" s="49">
        <v>3.7575E-3</v>
      </c>
      <c r="O4495" s="49">
        <v>-5.6260930000000001E-2</v>
      </c>
      <c r="P4495" s="49">
        <v>-2.1093879999999999E-2</v>
      </c>
      <c r="Q4495" s="49">
        <v>3.7575E-3</v>
      </c>
      <c r="R4495" s="49">
        <v>2.860888E-2</v>
      </c>
      <c r="S4495" s="49">
        <v>6.3775929999999995E-2</v>
      </c>
      <c r="T4495" s="49" t="s">
        <v>91</v>
      </c>
    </row>
    <row r="4496" spans="1:20" x14ac:dyDescent="0.25">
      <c r="A4496" s="49" t="str">
        <f t="shared" si="70"/>
        <v>41850Greater Fresno Area5_20SmartAC Only</v>
      </c>
      <c r="B4496" s="7">
        <v>41850</v>
      </c>
      <c r="C4496">
        <v>20</v>
      </c>
      <c r="D4496" t="s">
        <v>38</v>
      </c>
      <c r="E4496">
        <v>2.9066095000000001</v>
      </c>
      <c r="F4496">
        <v>2.9269946999999998</v>
      </c>
      <c r="G4496">
        <v>5</v>
      </c>
      <c r="H4496" s="49">
        <v>1332.261</v>
      </c>
      <c r="I4496" s="49">
        <v>13513.94</v>
      </c>
      <c r="J4496">
        <v>99</v>
      </c>
      <c r="M4496">
        <v>7.1061700000000005E-2</v>
      </c>
      <c r="N4496" s="49">
        <v>-2.0385199999999999E-2</v>
      </c>
      <c r="O4496" s="49">
        <v>-0.11134418</v>
      </c>
      <c r="P4496" s="49">
        <v>-5.8047899999999999E-2</v>
      </c>
      <c r="Q4496" s="49">
        <v>-2.0385199999999999E-2</v>
      </c>
      <c r="R4496" s="49">
        <v>1.7277500000000001E-2</v>
      </c>
      <c r="S4496" s="49">
        <v>7.0573780000000003E-2</v>
      </c>
      <c r="T4496" s="49" t="s">
        <v>91</v>
      </c>
    </row>
    <row r="4497" spans="1:20" x14ac:dyDescent="0.25">
      <c r="A4497" s="49" t="str">
        <f t="shared" si="70"/>
        <v>41850Greater Fresno Area5_1SmartAC Only</v>
      </c>
      <c r="B4497" s="7">
        <v>41850</v>
      </c>
      <c r="C4497">
        <v>1</v>
      </c>
      <c r="D4497" t="s">
        <v>38</v>
      </c>
      <c r="E4497">
        <v>1.5408875</v>
      </c>
      <c r="F4497">
        <v>1.6067524</v>
      </c>
      <c r="G4497">
        <v>5</v>
      </c>
      <c r="H4497" s="49">
        <v>1332.261</v>
      </c>
      <c r="I4497" s="49">
        <v>13513.94</v>
      </c>
      <c r="J4497">
        <v>88.5</v>
      </c>
      <c r="M4497">
        <v>5.2015600000000002E-2</v>
      </c>
      <c r="N4497" s="49">
        <v>-6.5864900000000004E-2</v>
      </c>
      <c r="O4497" s="49">
        <v>-0.13244486999999999</v>
      </c>
      <c r="P4497" s="49">
        <v>-9.3433169999999996E-2</v>
      </c>
      <c r="Q4497" s="49">
        <v>-6.5864900000000004E-2</v>
      </c>
      <c r="R4497" s="49">
        <v>-3.8296629999999998E-2</v>
      </c>
      <c r="S4497" s="49">
        <v>7.1507000000000005E-4</v>
      </c>
      <c r="T4497" s="49" t="s">
        <v>91</v>
      </c>
    </row>
    <row r="4498" spans="1:20" x14ac:dyDescent="0.25">
      <c r="A4498" s="49" t="str">
        <f t="shared" si="70"/>
        <v>41850Greater Fresno Area5_16SmartAC Only</v>
      </c>
      <c r="B4498" s="7">
        <v>41850</v>
      </c>
      <c r="C4498">
        <v>16</v>
      </c>
      <c r="D4498" t="s">
        <v>38</v>
      </c>
      <c r="E4498">
        <v>2.4198900000000001</v>
      </c>
      <c r="F4498">
        <v>2.5991567999999998</v>
      </c>
      <c r="G4498">
        <v>5</v>
      </c>
      <c r="H4498" s="49">
        <v>1332.261</v>
      </c>
      <c r="I4498" s="49">
        <v>13513.94</v>
      </c>
      <c r="J4498">
        <v>98</v>
      </c>
      <c r="M4498">
        <v>7.3752100000000001E-2</v>
      </c>
      <c r="N4498" s="49">
        <v>-0.1792668</v>
      </c>
      <c r="O4498" s="49">
        <v>-0.27366949000000002</v>
      </c>
      <c r="P4498" s="49">
        <v>-0.21835541</v>
      </c>
      <c r="Q4498" s="49">
        <v>-0.1792668</v>
      </c>
      <c r="R4498" s="49">
        <v>-0.14017819000000001</v>
      </c>
      <c r="S4498" s="49">
        <v>-8.4864110000000006E-2</v>
      </c>
      <c r="T4498" s="49" t="s">
        <v>91</v>
      </c>
    </row>
    <row r="4499" spans="1:20" x14ac:dyDescent="0.25">
      <c r="A4499" s="49" t="str">
        <f t="shared" si="70"/>
        <v>41850Greater Fresno Area5_12SmartAC Only</v>
      </c>
      <c r="B4499" s="7">
        <v>41850</v>
      </c>
      <c r="C4499">
        <v>12</v>
      </c>
      <c r="D4499" t="s">
        <v>38</v>
      </c>
      <c r="E4499">
        <v>1.5060739999999999</v>
      </c>
      <c r="F4499">
        <v>1.5563670000000001</v>
      </c>
      <c r="G4499">
        <v>5</v>
      </c>
      <c r="H4499" s="49">
        <v>1332.261</v>
      </c>
      <c r="I4499" s="49">
        <v>13513.94</v>
      </c>
      <c r="J4499">
        <v>92.5</v>
      </c>
      <c r="M4499">
        <v>6.0822599999999997E-2</v>
      </c>
      <c r="N4499" s="49">
        <v>-5.0292999999999997E-2</v>
      </c>
      <c r="O4499" s="49">
        <v>-0.12814592999999999</v>
      </c>
      <c r="P4499" s="49">
        <v>-8.2528980000000002E-2</v>
      </c>
      <c r="Q4499" s="49">
        <v>-5.0292999999999997E-2</v>
      </c>
      <c r="R4499" s="49">
        <v>-1.805702E-2</v>
      </c>
      <c r="S4499" s="49">
        <v>2.755993E-2</v>
      </c>
      <c r="T4499" s="49" t="s">
        <v>91</v>
      </c>
    </row>
    <row r="4500" spans="1:20" x14ac:dyDescent="0.25">
      <c r="A4500" s="49" t="str">
        <f t="shared" si="70"/>
        <v>41850Greater Fresno Area5_5SmartAC Only</v>
      </c>
      <c r="B4500" s="7">
        <v>41850</v>
      </c>
      <c r="C4500">
        <v>5</v>
      </c>
      <c r="D4500" t="s">
        <v>38</v>
      </c>
      <c r="E4500">
        <v>1.0554319999999999</v>
      </c>
      <c r="F4500">
        <v>1.0805222999999999</v>
      </c>
      <c r="G4500">
        <v>5</v>
      </c>
      <c r="H4500" s="49">
        <v>1332.261</v>
      </c>
      <c r="I4500" s="49">
        <v>13513.94</v>
      </c>
      <c r="J4500">
        <v>82.5</v>
      </c>
      <c r="M4500">
        <v>3.6891199999999999E-2</v>
      </c>
      <c r="N4500" s="49">
        <v>-2.5090299999999999E-2</v>
      </c>
      <c r="O4500" s="49">
        <v>-7.2311039999999993E-2</v>
      </c>
      <c r="P4500" s="49">
        <v>-4.4642639999999997E-2</v>
      </c>
      <c r="Q4500" s="49">
        <v>-2.5090299999999999E-2</v>
      </c>
      <c r="R4500" s="49">
        <v>-5.5379599999999998E-3</v>
      </c>
      <c r="S4500" s="49">
        <v>2.2130440000000001E-2</v>
      </c>
      <c r="T4500" s="49" t="s">
        <v>91</v>
      </c>
    </row>
    <row r="4501" spans="1:20" x14ac:dyDescent="0.25">
      <c r="A4501" s="49" t="str">
        <f t="shared" si="70"/>
        <v>41850Greater Fresno Area5_21SmartAC Only</v>
      </c>
      <c r="B4501" s="7">
        <v>41850</v>
      </c>
      <c r="C4501">
        <v>21</v>
      </c>
      <c r="D4501" t="s">
        <v>38</v>
      </c>
      <c r="E4501">
        <v>2.7179997</v>
      </c>
      <c r="F4501">
        <v>2.7363941000000001</v>
      </c>
      <c r="G4501">
        <v>5</v>
      </c>
      <c r="H4501" s="49">
        <v>1332.261</v>
      </c>
      <c r="I4501" s="49">
        <v>13513.94</v>
      </c>
      <c r="J4501">
        <v>95.5</v>
      </c>
      <c r="M4501">
        <v>6.7041900000000001E-2</v>
      </c>
      <c r="N4501" s="49">
        <v>-1.8394400000000002E-2</v>
      </c>
      <c r="O4501" s="49">
        <v>-0.10420802999999999</v>
      </c>
      <c r="P4501" s="49">
        <v>-5.392661E-2</v>
      </c>
      <c r="Q4501" s="49">
        <v>-1.8394400000000002E-2</v>
      </c>
      <c r="R4501" s="49">
        <v>1.713781E-2</v>
      </c>
      <c r="S4501" s="49">
        <v>6.7419229999999997E-2</v>
      </c>
      <c r="T4501" s="49" t="s">
        <v>91</v>
      </c>
    </row>
    <row r="4502" spans="1:20" x14ac:dyDescent="0.25">
      <c r="A4502" s="49" t="str">
        <f t="shared" si="70"/>
        <v>41850Greater Fresno Area5_9SmartAC Only</v>
      </c>
      <c r="B4502" s="7">
        <v>41850</v>
      </c>
      <c r="C4502">
        <v>9</v>
      </c>
      <c r="D4502" t="s">
        <v>38</v>
      </c>
      <c r="E4502">
        <v>1.1233479</v>
      </c>
      <c r="F4502">
        <v>1.112185</v>
      </c>
      <c r="G4502">
        <v>5</v>
      </c>
      <c r="H4502" s="49">
        <v>1332.261</v>
      </c>
      <c r="I4502" s="49">
        <v>13513.94</v>
      </c>
      <c r="J4502">
        <v>80.5</v>
      </c>
      <c r="M4502">
        <v>4.2518199999999999E-2</v>
      </c>
      <c r="N4502" s="49">
        <v>1.11629E-2</v>
      </c>
      <c r="O4502" s="49">
        <v>-4.3260399999999997E-2</v>
      </c>
      <c r="P4502" s="49">
        <v>-1.137175E-2</v>
      </c>
      <c r="Q4502" s="49">
        <v>1.11629E-2</v>
      </c>
      <c r="R4502" s="49">
        <v>3.369755E-2</v>
      </c>
      <c r="S4502" s="49">
        <v>6.5586199999999997E-2</v>
      </c>
      <c r="T4502" s="49" t="s">
        <v>91</v>
      </c>
    </row>
    <row r="4503" spans="1:20" x14ac:dyDescent="0.25">
      <c r="A4503" s="49" t="str">
        <f t="shared" si="70"/>
        <v>41850Greater Fresno Area5_4SmartAC Only</v>
      </c>
      <c r="B4503" s="7">
        <v>41850</v>
      </c>
      <c r="C4503">
        <v>4</v>
      </c>
      <c r="D4503" t="s">
        <v>38</v>
      </c>
      <c r="E4503">
        <v>1.1241989999999999</v>
      </c>
      <c r="F4503">
        <v>1.1401956</v>
      </c>
      <c r="G4503">
        <v>5</v>
      </c>
      <c r="H4503" s="49">
        <v>1332.261</v>
      </c>
      <c r="I4503" s="49">
        <v>13513.94</v>
      </c>
      <c r="J4503">
        <v>84.5</v>
      </c>
      <c r="M4503">
        <v>3.9149400000000001E-2</v>
      </c>
      <c r="N4503" s="49">
        <v>-1.59966E-2</v>
      </c>
      <c r="O4503" s="49">
        <v>-6.6107830000000006E-2</v>
      </c>
      <c r="P4503" s="49">
        <v>-3.6745779999999999E-2</v>
      </c>
      <c r="Q4503" s="49">
        <v>-1.59966E-2</v>
      </c>
      <c r="R4503" s="49">
        <v>4.7525800000000002E-3</v>
      </c>
      <c r="S4503" s="49">
        <v>3.411463E-2</v>
      </c>
      <c r="T4503" s="49" t="s">
        <v>91</v>
      </c>
    </row>
    <row r="4504" spans="1:20" x14ac:dyDescent="0.25">
      <c r="A4504" s="49" t="str">
        <f t="shared" si="70"/>
        <v>41850Greater Fresno Area5_13SmartAC Only</v>
      </c>
      <c r="B4504" s="7">
        <v>41850</v>
      </c>
      <c r="C4504">
        <v>13</v>
      </c>
      <c r="D4504" t="s">
        <v>38</v>
      </c>
      <c r="E4504">
        <v>1.7225356000000001</v>
      </c>
      <c r="F4504">
        <v>1.7962076</v>
      </c>
      <c r="G4504">
        <v>5</v>
      </c>
      <c r="H4504" s="49">
        <v>1332.261</v>
      </c>
      <c r="I4504" s="49">
        <v>13513.94</v>
      </c>
      <c r="J4504">
        <v>92</v>
      </c>
      <c r="M4504">
        <v>6.4529799999999998E-2</v>
      </c>
      <c r="N4504" s="49">
        <v>-7.3672000000000001E-2</v>
      </c>
      <c r="O4504" s="49">
        <v>-0.15627014</v>
      </c>
      <c r="P4504" s="49">
        <v>-0.10787279</v>
      </c>
      <c r="Q4504" s="49">
        <v>-7.3672000000000001E-2</v>
      </c>
      <c r="R4504" s="49">
        <v>-3.947121E-2</v>
      </c>
      <c r="S4504" s="49">
        <v>8.9261400000000008E-3</v>
      </c>
      <c r="T4504" s="49" t="s">
        <v>91</v>
      </c>
    </row>
    <row r="4505" spans="1:20" x14ac:dyDescent="0.25">
      <c r="A4505" s="49" t="str">
        <f t="shared" si="70"/>
        <v>41850Greater Fresno Area5_18SmartAC Only</v>
      </c>
      <c r="B4505" s="7">
        <v>41850</v>
      </c>
      <c r="C4505">
        <v>18</v>
      </c>
      <c r="D4505" t="s">
        <v>38</v>
      </c>
      <c r="E4505">
        <v>2.9902891999999999</v>
      </c>
      <c r="F4505">
        <v>3.0469824999999999</v>
      </c>
      <c r="G4505">
        <v>5</v>
      </c>
      <c r="H4505" s="49">
        <v>1332.261</v>
      </c>
      <c r="I4505" s="49">
        <v>13513.94</v>
      </c>
      <c r="J4505">
        <v>100</v>
      </c>
      <c r="M4505">
        <v>7.4036099999999994E-2</v>
      </c>
      <c r="N4505" s="49">
        <v>-5.6693300000000002E-2</v>
      </c>
      <c r="O4505" s="49">
        <v>-0.15145950999999999</v>
      </c>
      <c r="P4505" s="49">
        <v>-9.5932429999999999E-2</v>
      </c>
      <c r="Q4505" s="49">
        <v>-5.6693300000000002E-2</v>
      </c>
      <c r="R4505" s="49">
        <v>-1.7454170000000001E-2</v>
      </c>
      <c r="S4505" s="49">
        <v>3.8072910000000001E-2</v>
      </c>
      <c r="T4505" s="49" t="s">
        <v>91</v>
      </c>
    </row>
    <row r="4506" spans="1:20" x14ac:dyDescent="0.25">
      <c r="A4506" s="49" t="str">
        <f t="shared" si="70"/>
        <v>41850Greater Fresno Area5_23SmartAC Only</v>
      </c>
      <c r="B4506" s="7">
        <v>41850</v>
      </c>
      <c r="C4506">
        <v>23</v>
      </c>
      <c r="D4506" t="s">
        <v>38</v>
      </c>
      <c r="E4506">
        <v>2.1344143</v>
      </c>
      <c r="F4506">
        <v>2.193889</v>
      </c>
      <c r="G4506">
        <v>5</v>
      </c>
      <c r="H4506" s="49">
        <v>1332.261</v>
      </c>
      <c r="I4506" s="49">
        <v>13513.94</v>
      </c>
      <c r="J4506">
        <v>88</v>
      </c>
      <c r="M4506">
        <v>6.3329899999999995E-2</v>
      </c>
      <c r="N4506" s="49">
        <v>-5.9474699999999998E-2</v>
      </c>
      <c r="O4506" s="49">
        <v>-0.14053697000000001</v>
      </c>
      <c r="P4506" s="49">
        <v>-9.3039549999999999E-2</v>
      </c>
      <c r="Q4506" s="49">
        <v>-5.9474699999999998E-2</v>
      </c>
      <c r="R4506" s="49">
        <v>-2.5909850000000002E-2</v>
      </c>
      <c r="S4506" s="49">
        <v>2.158757E-2</v>
      </c>
      <c r="T4506" s="49" t="s">
        <v>91</v>
      </c>
    </row>
    <row r="4507" spans="1:20" x14ac:dyDescent="0.25">
      <c r="A4507" s="49" t="str">
        <f t="shared" si="70"/>
        <v>41850Greater Fresno Area5_15SmartAC Only</v>
      </c>
      <c r="B4507" s="7">
        <v>41850</v>
      </c>
      <c r="C4507">
        <v>15</v>
      </c>
      <c r="D4507" t="s">
        <v>38</v>
      </c>
      <c r="E4507">
        <v>2.133311</v>
      </c>
      <c r="F4507">
        <v>1.8018346000000001</v>
      </c>
      <c r="G4507">
        <v>5</v>
      </c>
      <c r="H4507" s="49">
        <v>1332.261</v>
      </c>
      <c r="I4507" s="49">
        <v>13513.94</v>
      </c>
      <c r="J4507">
        <v>94.5</v>
      </c>
      <c r="M4507">
        <v>6.7381099999999999E-2</v>
      </c>
      <c r="N4507" s="49">
        <v>0.3314764</v>
      </c>
      <c r="O4507" s="49">
        <v>0.24522859</v>
      </c>
      <c r="P4507" s="49">
        <v>0.29576441999999997</v>
      </c>
      <c r="Q4507" s="49">
        <v>0.3314764</v>
      </c>
      <c r="R4507" s="49">
        <v>0.36718837999999998</v>
      </c>
      <c r="S4507" s="49">
        <v>0.41772420999999998</v>
      </c>
      <c r="T4507" s="49" t="s">
        <v>91</v>
      </c>
    </row>
    <row r="4508" spans="1:20" x14ac:dyDescent="0.25">
      <c r="A4508" s="49" t="str">
        <f t="shared" si="70"/>
        <v>41850Greater Fresno Area5_2SmartAC Only</v>
      </c>
      <c r="B4508" s="7">
        <v>41850</v>
      </c>
      <c r="C4508">
        <v>2</v>
      </c>
      <c r="D4508" t="s">
        <v>38</v>
      </c>
      <c r="E4508">
        <v>1.3803083</v>
      </c>
      <c r="F4508">
        <v>1.3786034</v>
      </c>
      <c r="G4508">
        <v>5</v>
      </c>
      <c r="H4508" s="49">
        <v>1332.261</v>
      </c>
      <c r="I4508" s="49">
        <v>13513.94</v>
      </c>
      <c r="J4508">
        <v>87</v>
      </c>
      <c r="M4508">
        <v>4.6829000000000003E-2</v>
      </c>
      <c r="N4508" s="49">
        <v>1.7049000000000001E-3</v>
      </c>
      <c r="O4508" s="49">
        <v>-5.8236219999999998E-2</v>
      </c>
      <c r="P4508" s="49">
        <v>-2.3114470000000002E-2</v>
      </c>
      <c r="Q4508" s="49">
        <v>1.7049000000000001E-3</v>
      </c>
      <c r="R4508" s="49">
        <v>2.6524269999999999E-2</v>
      </c>
      <c r="S4508" s="49">
        <v>6.1646020000000003E-2</v>
      </c>
      <c r="T4508" s="49" t="s">
        <v>91</v>
      </c>
    </row>
    <row r="4509" spans="1:20" x14ac:dyDescent="0.25">
      <c r="A4509" s="49" t="str">
        <f t="shared" si="70"/>
        <v>41850Greater Fresno Area5_8SmartAC Only</v>
      </c>
      <c r="B4509" s="7">
        <v>41850</v>
      </c>
      <c r="C4509">
        <v>8</v>
      </c>
      <c r="D4509" t="s">
        <v>38</v>
      </c>
      <c r="E4509">
        <v>1.1197223000000001</v>
      </c>
      <c r="F4509">
        <v>1.0729324</v>
      </c>
      <c r="G4509">
        <v>5</v>
      </c>
      <c r="H4509" s="49">
        <v>1332.261</v>
      </c>
      <c r="I4509" s="49">
        <v>13513.94</v>
      </c>
      <c r="J4509">
        <v>82</v>
      </c>
      <c r="M4509">
        <v>4.0481299999999998E-2</v>
      </c>
      <c r="N4509" s="49">
        <v>4.6789900000000002E-2</v>
      </c>
      <c r="O4509" s="49">
        <v>-5.02616E-3</v>
      </c>
      <c r="P4509" s="49">
        <v>2.5334809999999999E-2</v>
      </c>
      <c r="Q4509" s="49">
        <v>4.6789900000000002E-2</v>
      </c>
      <c r="R4509" s="49">
        <v>6.8244990000000005E-2</v>
      </c>
      <c r="S4509" s="49">
        <v>9.8605960000000006E-2</v>
      </c>
      <c r="T4509" s="49" t="s">
        <v>91</v>
      </c>
    </row>
    <row r="4510" spans="1:20" x14ac:dyDescent="0.25">
      <c r="A4510" s="49" t="str">
        <f t="shared" si="70"/>
        <v>41850Greater Fresno Area5_17SmartAC Only</v>
      </c>
      <c r="B4510" s="7">
        <v>41850</v>
      </c>
      <c r="C4510">
        <v>17</v>
      </c>
      <c r="D4510" t="s">
        <v>38</v>
      </c>
      <c r="E4510">
        <v>2.7206636999999998</v>
      </c>
      <c r="F4510">
        <v>2.7982092999999999</v>
      </c>
      <c r="G4510">
        <v>5</v>
      </c>
      <c r="H4510" s="49">
        <v>1332.261</v>
      </c>
      <c r="I4510" s="49">
        <v>13513.94</v>
      </c>
      <c r="J4510">
        <v>99.5</v>
      </c>
      <c r="M4510">
        <v>7.4692300000000003E-2</v>
      </c>
      <c r="N4510" s="49">
        <v>-7.7545600000000006E-2</v>
      </c>
      <c r="O4510" s="49">
        <v>-0.17315174</v>
      </c>
      <c r="P4510" s="49">
        <v>-0.11713252</v>
      </c>
      <c r="Q4510" s="49">
        <v>-7.7545600000000006E-2</v>
      </c>
      <c r="R4510" s="49">
        <v>-3.7958680000000002E-2</v>
      </c>
      <c r="S4510" s="49">
        <v>1.806054E-2</v>
      </c>
      <c r="T4510" s="49" t="s">
        <v>91</v>
      </c>
    </row>
    <row r="4511" spans="1:20" x14ac:dyDescent="0.25">
      <c r="A4511" s="49" t="str">
        <f t="shared" si="70"/>
        <v>41850Greater Fresno Area5_22SmartAC Only</v>
      </c>
      <c r="B4511" s="7">
        <v>41850</v>
      </c>
      <c r="C4511">
        <v>22</v>
      </c>
      <c r="D4511" t="s">
        <v>38</v>
      </c>
      <c r="E4511">
        <v>2.5196812999999998</v>
      </c>
      <c r="F4511">
        <v>2.588743</v>
      </c>
      <c r="G4511">
        <v>5</v>
      </c>
      <c r="H4511" s="49">
        <v>1332.261</v>
      </c>
      <c r="I4511" s="49">
        <v>13513.94</v>
      </c>
      <c r="J4511">
        <v>90.5</v>
      </c>
      <c r="M4511">
        <v>6.7198400000000005E-2</v>
      </c>
      <c r="N4511" s="49">
        <v>-6.9061700000000004E-2</v>
      </c>
      <c r="O4511" s="49">
        <v>-0.15507565000000001</v>
      </c>
      <c r="P4511" s="49">
        <v>-0.10467685</v>
      </c>
      <c r="Q4511" s="49">
        <v>-6.9061700000000004E-2</v>
      </c>
      <c r="R4511" s="49">
        <v>-3.3446549999999999E-2</v>
      </c>
      <c r="S4511" s="49">
        <v>1.6952249999999999E-2</v>
      </c>
      <c r="T4511" s="49" t="s">
        <v>91</v>
      </c>
    </row>
    <row r="4512" spans="1:20" x14ac:dyDescent="0.25">
      <c r="A4512" s="49" t="str">
        <f t="shared" si="70"/>
        <v>41850Greater Fresno Area5_19SmartAC Only</v>
      </c>
      <c r="B4512" s="7">
        <v>41850</v>
      </c>
      <c r="C4512">
        <v>19</v>
      </c>
      <c r="D4512" t="s">
        <v>38</v>
      </c>
      <c r="E4512">
        <v>3.0176351000000001</v>
      </c>
      <c r="F4512">
        <v>3.0370233999999998</v>
      </c>
      <c r="G4512">
        <v>5</v>
      </c>
      <c r="H4512" s="49">
        <v>1332.261</v>
      </c>
      <c r="I4512" s="49">
        <v>13513.94</v>
      </c>
      <c r="J4512">
        <v>100.5</v>
      </c>
      <c r="M4512">
        <v>7.2123400000000004E-2</v>
      </c>
      <c r="N4512" s="49">
        <v>-1.9388300000000001E-2</v>
      </c>
      <c r="O4512" s="49">
        <v>-0.11170625000000001</v>
      </c>
      <c r="P4512" s="49">
        <v>-5.7613699999999997E-2</v>
      </c>
      <c r="Q4512" s="49">
        <v>-1.9388300000000001E-2</v>
      </c>
      <c r="R4512" s="49">
        <v>1.8837099999999999E-2</v>
      </c>
      <c r="S4512" s="49">
        <v>7.2929649999999999E-2</v>
      </c>
      <c r="T4512" s="49" t="s">
        <v>91</v>
      </c>
    </row>
    <row r="4513" spans="1:20" x14ac:dyDescent="0.25">
      <c r="A4513" s="49" t="str">
        <f t="shared" si="70"/>
        <v>41850Greater Fresno Area5_14SmartAC Only</v>
      </c>
      <c r="B4513" s="7">
        <v>41850</v>
      </c>
      <c r="C4513">
        <v>14</v>
      </c>
      <c r="D4513" t="s">
        <v>38</v>
      </c>
      <c r="E4513">
        <v>1.9712135</v>
      </c>
      <c r="F4513">
        <v>1.8818372000000001</v>
      </c>
      <c r="G4513">
        <v>5</v>
      </c>
      <c r="H4513" s="49">
        <v>1332.261</v>
      </c>
      <c r="I4513" s="49">
        <v>13513.94</v>
      </c>
      <c r="J4513">
        <v>92.5</v>
      </c>
      <c r="M4513">
        <v>6.6085099999999994E-2</v>
      </c>
      <c r="N4513" s="49">
        <v>8.9376300000000006E-2</v>
      </c>
      <c r="O4513" s="49">
        <v>4.78737E-3</v>
      </c>
      <c r="P4513" s="49">
        <v>5.4351200000000002E-2</v>
      </c>
      <c r="Q4513" s="49">
        <v>8.9376300000000006E-2</v>
      </c>
      <c r="R4513" s="49">
        <v>0.1244014</v>
      </c>
      <c r="S4513" s="49">
        <v>0.17396523</v>
      </c>
      <c r="T4513" s="49" t="s">
        <v>91</v>
      </c>
    </row>
    <row r="4514" spans="1:20" x14ac:dyDescent="0.25">
      <c r="A4514" s="49" t="str">
        <f t="shared" si="70"/>
        <v>41850Greater Fresno Area6+7_12SmartAC Only</v>
      </c>
      <c r="B4514" s="7">
        <v>41850</v>
      </c>
      <c r="C4514">
        <v>12</v>
      </c>
      <c r="D4514" t="s">
        <v>38</v>
      </c>
      <c r="E4514">
        <v>1.5060739999999999</v>
      </c>
      <c r="F4514">
        <v>1.5813233</v>
      </c>
      <c r="G4514" t="s">
        <v>69</v>
      </c>
      <c r="H4514" s="49">
        <v>2688.69</v>
      </c>
      <c r="I4514" s="49">
        <v>13513.94</v>
      </c>
      <c r="J4514">
        <v>92.5</v>
      </c>
      <c r="M4514">
        <v>5.21118E-2</v>
      </c>
      <c r="N4514" s="49">
        <v>-7.5249300000000005E-2</v>
      </c>
      <c r="O4514" s="49">
        <v>-0.14195240000000001</v>
      </c>
      <c r="P4514" s="49">
        <v>-0.10286855</v>
      </c>
      <c r="Q4514" s="49">
        <v>-7.5249300000000005E-2</v>
      </c>
      <c r="R4514" s="49">
        <v>-4.763005E-2</v>
      </c>
      <c r="S4514" s="49">
        <v>-8.5462000000000003E-3</v>
      </c>
      <c r="T4514" s="49" t="s">
        <v>91</v>
      </c>
    </row>
    <row r="4515" spans="1:20" x14ac:dyDescent="0.25">
      <c r="A4515" s="49" t="str">
        <f t="shared" si="70"/>
        <v>41850Greater Fresno Area6+7_23SmartAC Only</v>
      </c>
      <c r="B4515" s="7">
        <v>41850</v>
      </c>
      <c r="C4515">
        <v>23</v>
      </c>
      <c r="D4515" t="s">
        <v>38</v>
      </c>
      <c r="E4515">
        <v>2.1344143</v>
      </c>
      <c r="F4515">
        <v>2.2898817999999999</v>
      </c>
      <c r="G4515" t="s">
        <v>69</v>
      </c>
      <c r="H4515" s="49">
        <v>2688.69</v>
      </c>
      <c r="I4515" s="49">
        <v>13513.94</v>
      </c>
      <c r="J4515">
        <v>88</v>
      </c>
      <c r="M4515">
        <v>5.51455E-2</v>
      </c>
      <c r="N4515" s="49">
        <v>-0.15546750000000001</v>
      </c>
      <c r="O4515" s="49">
        <v>-0.22605374</v>
      </c>
      <c r="P4515" s="49">
        <v>-0.18469461000000001</v>
      </c>
      <c r="Q4515" s="49">
        <v>-0.15546750000000001</v>
      </c>
      <c r="R4515" s="49">
        <v>-0.12624038000000001</v>
      </c>
      <c r="S4515" s="49">
        <v>-8.488126E-2</v>
      </c>
      <c r="T4515" s="49" t="s">
        <v>91</v>
      </c>
    </row>
    <row r="4516" spans="1:20" x14ac:dyDescent="0.25">
      <c r="A4516" s="49" t="str">
        <f t="shared" si="70"/>
        <v>41850Greater Fresno Area6+7_14SmartAC Only</v>
      </c>
      <c r="B4516" s="7">
        <v>41850</v>
      </c>
      <c r="C4516">
        <v>14</v>
      </c>
      <c r="D4516" t="s">
        <v>38</v>
      </c>
      <c r="E4516">
        <v>1.9712135</v>
      </c>
      <c r="F4516">
        <v>2.0004713999999999</v>
      </c>
      <c r="G4516" t="s">
        <v>69</v>
      </c>
      <c r="H4516" s="49">
        <v>2688.69</v>
      </c>
      <c r="I4516" s="49">
        <v>13513.94</v>
      </c>
      <c r="J4516">
        <v>92.5</v>
      </c>
      <c r="M4516">
        <v>5.7715799999999998E-2</v>
      </c>
      <c r="N4516" s="49">
        <v>-2.92579E-2</v>
      </c>
      <c r="O4516" s="49">
        <v>-0.10313412</v>
      </c>
      <c r="P4516" s="49">
        <v>-5.9847270000000001E-2</v>
      </c>
      <c r="Q4516" s="49">
        <v>-2.92579E-2</v>
      </c>
      <c r="R4516" s="49">
        <v>1.33147E-3</v>
      </c>
      <c r="S4516" s="49">
        <v>4.4618320000000003E-2</v>
      </c>
      <c r="T4516" s="49" t="s">
        <v>91</v>
      </c>
    </row>
    <row r="4517" spans="1:20" x14ac:dyDescent="0.25">
      <c r="A4517" s="49" t="str">
        <f t="shared" si="70"/>
        <v>41850Greater Fresno Area6+7_22SmartAC Only</v>
      </c>
      <c r="B4517" s="7">
        <v>41850</v>
      </c>
      <c r="C4517">
        <v>22</v>
      </c>
      <c r="D4517" t="s">
        <v>38</v>
      </c>
      <c r="E4517">
        <v>2.5196812999999998</v>
      </c>
      <c r="F4517">
        <v>2.6903845999999998</v>
      </c>
      <c r="G4517" t="s">
        <v>69</v>
      </c>
      <c r="H4517" s="49">
        <v>2688.69</v>
      </c>
      <c r="I4517" s="49">
        <v>13513.94</v>
      </c>
      <c r="J4517">
        <v>90.5</v>
      </c>
      <c r="M4517">
        <v>5.8195799999999999E-2</v>
      </c>
      <c r="N4517" s="49">
        <v>-0.1707033</v>
      </c>
      <c r="O4517" s="49">
        <v>-0.24519392000000001</v>
      </c>
      <c r="P4517" s="49">
        <v>-0.20154706999999999</v>
      </c>
      <c r="Q4517" s="49">
        <v>-0.1707033</v>
      </c>
      <c r="R4517" s="49">
        <v>-0.13985953000000001</v>
      </c>
      <c r="S4517" s="49">
        <v>-9.6212679999999995E-2</v>
      </c>
      <c r="T4517" s="49" t="s">
        <v>91</v>
      </c>
    </row>
    <row r="4518" spans="1:20" x14ac:dyDescent="0.25">
      <c r="A4518" s="49" t="str">
        <f t="shared" si="70"/>
        <v>41850Greater Fresno Area6+7_11SmartAC Only</v>
      </c>
      <c r="B4518" s="7">
        <v>41850</v>
      </c>
      <c r="C4518">
        <v>11</v>
      </c>
      <c r="D4518" t="s">
        <v>38</v>
      </c>
      <c r="E4518">
        <v>1.2752403999999999</v>
      </c>
      <c r="F4518">
        <v>1.3730454000000001</v>
      </c>
      <c r="G4518" t="s">
        <v>69</v>
      </c>
      <c r="H4518" s="49">
        <v>2688.69</v>
      </c>
      <c r="I4518" s="49">
        <v>13513.94</v>
      </c>
      <c r="J4518">
        <v>90</v>
      </c>
      <c r="M4518">
        <v>4.5314599999999997E-2</v>
      </c>
      <c r="N4518" s="49">
        <v>-9.7805000000000003E-2</v>
      </c>
      <c r="O4518" s="49">
        <v>-0.15580769</v>
      </c>
      <c r="P4518" s="49">
        <v>-0.12182174</v>
      </c>
      <c r="Q4518" s="49">
        <v>-9.7805000000000003E-2</v>
      </c>
      <c r="R4518" s="49">
        <v>-7.3788259999999994E-2</v>
      </c>
      <c r="S4518" s="49">
        <v>-3.980231E-2</v>
      </c>
      <c r="T4518" s="49" t="s">
        <v>91</v>
      </c>
    </row>
    <row r="4519" spans="1:20" x14ac:dyDescent="0.25">
      <c r="A4519" s="49" t="str">
        <f t="shared" si="70"/>
        <v>41850Greater Fresno Area6+7_21SmartAC Only</v>
      </c>
      <c r="B4519" s="7">
        <v>41850</v>
      </c>
      <c r="C4519">
        <v>21</v>
      </c>
      <c r="D4519" t="s">
        <v>38</v>
      </c>
      <c r="E4519">
        <v>2.7179997</v>
      </c>
      <c r="F4519">
        <v>2.9764617000000002</v>
      </c>
      <c r="G4519" t="s">
        <v>69</v>
      </c>
      <c r="H4519" s="49">
        <v>2688.69</v>
      </c>
      <c r="I4519" s="49">
        <v>13513.94</v>
      </c>
      <c r="J4519">
        <v>95.5</v>
      </c>
      <c r="M4519">
        <v>5.9240500000000001E-2</v>
      </c>
      <c r="N4519" s="49">
        <v>-0.25846200000000003</v>
      </c>
      <c r="O4519" s="49">
        <v>-0.33428984</v>
      </c>
      <c r="P4519" s="49">
        <v>-0.28985947000000001</v>
      </c>
      <c r="Q4519" s="49">
        <v>-0.25846200000000003</v>
      </c>
      <c r="R4519" s="49">
        <v>-0.22706454000000001</v>
      </c>
      <c r="S4519" s="49">
        <v>-0.18263415999999999</v>
      </c>
      <c r="T4519" s="49" t="s">
        <v>91</v>
      </c>
    </row>
    <row r="4520" spans="1:20" x14ac:dyDescent="0.25">
      <c r="A4520" s="49" t="str">
        <f t="shared" si="70"/>
        <v>41850Greater Fresno Area6+7_6SmartAC Only</v>
      </c>
      <c r="B4520" s="7">
        <v>41850</v>
      </c>
      <c r="C4520">
        <v>6</v>
      </c>
      <c r="D4520" t="s">
        <v>38</v>
      </c>
      <c r="E4520">
        <v>1.043841</v>
      </c>
      <c r="F4520">
        <v>1.0772944</v>
      </c>
      <c r="G4520" t="s">
        <v>69</v>
      </c>
      <c r="H4520" s="49">
        <v>2688.69</v>
      </c>
      <c r="I4520" s="49">
        <v>13513.94</v>
      </c>
      <c r="J4520">
        <v>82.5</v>
      </c>
      <c r="M4520">
        <v>3.2612299999999997E-2</v>
      </c>
      <c r="N4520" s="49">
        <v>-3.3453400000000001E-2</v>
      </c>
      <c r="O4520" s="49">
        <v>-7.5197139999999996E-2</v>
      </c>
      <c r="P4520" s="49">
        <v>-5.0737919999999999E-2</v>
      </c>
      <c r="Q4520" s="49">
        <v>-3.3453400000000001E-2</v>
      </c>
      <c r="R4520" s="49">
        <v>-1.616888E-2</v>
      </c>
      <c r="S4520" s="49">
        <v>8.2903400000000002E-3</v>
      </c>
      <c r="T4520" s="49" t="s">
        <v>91</v>
      </c>
    </row>
    <row r="4521" spans="1:20" x14ac:dyDescent="0.25">
      <c r="A4521" s="49" t="str">
        <f t="shared" si="70"/>
        <v>41850Greater Fresno Area6+7_18SmartAC Only</v>
      </c>
      <c r="B4521" s="7">
        <v>41850</v>
      </c>
      <c r="C4521">
        <v>18</v>
      </c>
      <c r="D4521" t="s">
        <v>38</v>
      </c>
      <c r="E4521">
        <v>2.9902891999999999</v>
      </c>
      <c r="F4521">
        <v>2.5510464000000002</v>
      </c>
      <c r="G4521" t="s">
        <v>69</v>
      </c>
      <c r="H4521" s="49">
        <v>2688.69</v>
      </c>
      <c r="I4521" s="49">
        <v>13513.94</v>
      </c>
      <c r="J4521">
        <v>100</v>
      </c>
      <c r="M4521">
        <v>5.9901099999999999E-2</v>
      </c>
      <c r="N4521" s="49">
        <v>0.43924279999999999</v>
      </c>
      <c r="O4521" s="49">
        <v>0.36256938999999999</v>
      </c>
      <c r="P4521" s="49">
        <v>0.40749521999999999</v>
      </c>
      <c r="Q4521" s="49">
        <v>0.43924279999999999</v>
      </c>
      <c r="R4521" s="49">
        <v>0.47099037999999999</v>
      </c>
      <c r="S4521" s="49">
        <v>0.51591620999999999</v>
      </c>
      <c r="T4521" s="49" t="s">
        <v>91</v>
      </c>
    </row>
    <row r="4522" spans="1:20" x14ac:dyDescent="0.25">
      <c r="A4522" s="49" t="str">
        <f t="shared" si="70"/>
        <v>41850Greater Fresno Area6+7_2SmartAC Only</v>
      </c>
      <c r="B4522" s="7">
        <v>41850</v>
      </c>
      <c r="C4522">
        <v>2</v>
      </c>
      <c r="D4522" t="s">
        <v>38</v>
      </c>
      <c r="E4522">
        <v>1.3803083</v>
      </c>
      <c r="F4522">
        <v>1.4242414999999999</v>
      </c>
      <c r="G4522" t="s">
        <v>69</v>
      </c>
      <c r="H4522" s="49">
        <v>2688.69</v>
      </c>
      <c r="I4522" s="49">
        <v>13513.94</v>
      </c>
      <c r="J4522">
        <v>87</v>
      </c>
      <c r="M4522">
        <v>4.1223500000000003E-2</v>
      </c>
      <c r="N4522" s="49">
        <v>-4.3933199999999999E-2</v>
      </c>
      <c r="O4522" s="49">
        <v>-9.6699279999999999E-2</v>
      </c>
      <c r="P4522" s="49">
        <v>-6.5781649999999997E-2</v>
      </c>
      <c r="Q4522" s="49">
        <v>-4.3933199999999999E-2</v>
      </c>
      <c r="R4522" s="49">
        <v>-2.2084739999999999E-2</v>
      </c>
      <c r="S4522" s="49">
        <v>8.8328799999999996E-3</v>
      </c>
      <c r="T4522" s="49" t="s">
        <v>91</v>
      </c>
    </row>
    <row r="4523" spans="1:20" x14ac:dyDescent="0.25">
      <c r="A4523" s="49" t="str">
        <f t="shared" si="70"/>
        <v>41850Greater Fresno Area6+7_24SmartAC Only</v>
      </c>
      <c r="B4523" s="7">
        <v>41850</v>
      </c>
      <c r="C4523">
        <v>24</v>
      </c>
      <c r="D4523" t="s">
        <v>38</v>
      </c>
      <c r="E4523">
        <v>1.7241008</v>
      </c>
      <c r="F4523">
        <v>1.8873262</v>
      </c>
      <c r="G4523" t="s">
        <v>69</v>
      </c>
      <c r="H4523" s="49">
        <v>2688.69</v>
      </c>
      <c r="I4523" s="49">
        <v>13513.94</v>
      </c>
      <c r="J4523">
        <v>86.5</v>
      </c>
      <c r="M4523">
        <v>4.9568899999999999E-2</v>
      </c>
      <c r="N4523" s="49">
        <v>-0.16322539999999999</v>
      </c>
      <c r="O4523" s="49">
        <v>-0.22667359000000001</v>
      </c>
      <c r="P4523" s="49">
        <v>-0.18949692000000001</v>
      </c>
      <c r="Q4523" s="49">
        <v>-0.16322539999999999</v>
      </c>
      <c r="R4523" s="49">
        <v>-0.13695388</v>
      </c>
      <c r="S4523" s="49">
        <v>-9.9777210000000005E-2</v>
      </c>
      <c r="T4523" s="49" t="s">
        <v>91</v>
      </c>
    </row>
    <row r="4524" spans="1:20" x14ac:dyDescent="0.25">
      <c r="A4524" s="49" t="str">
        <f t="shared" si="70"/>
        <v>41850Greater Fresno Area6+7_17SmartAC Only</v>
      </c>
      <c r="B4524" s="7">
        <v>41850</v>
      </c>
      <c r="C4524">
        <v>17</v>
      </c>
      <c r="D4524" t="s">
        <v>38</v>
      </c>
      <c r="E4524">
        <v>2.7206636999999998</v>
      </c>
      <c r="F4524">
        <v>2.3450139000000001</v>
      </c>
      <c r="G4524" t="s">
        <v>69</v>
      </c>
      <c r="H4524" s="49">
        <v>2688.69</v>
      </c>
      <c r="I4524" s="49">
        <v>13513.94</v>
      </c>
      <c r="J4524">
        <v>99.5</v>
      </c>
      <c r="M4524">
        <v>6.1072799999999997E-2</v>
      </c>
      <c r="N4524" s="49">
        <v>0.37564979999999998</v>
      </c>
      <c r="O4524" s="49">
        <v>0.29747662000000002</v>
      </c>
      <c r="P4524" s="49">
        <v>0.34328122</v>
      </c>
      <c r="Q4524" s="49">
        <v>0.37564979999999998</v>
      </c>
      <c r="R4524" s="49">
        <v>0.40801838000000001</v>
      </c>
      <c r="S4524" s="49">
        <v>0.45382297999999999</v>
      </c>
      <c r="T4524" s="49" t="s">
        <v>91</v>
      </c>
    </row>
    <row r="4525" spans="1:20" x14ac:dyDescent="0.25">
      <c r="A4525" s="49" t="str">
        <f t="shared" si="70"/>
        <v>41850Greater Fresno Area6+7_7SmartAC Only</v>
      </c>
      <c r="B4525" s="7">
        <v>41850</v>
      </c>
      <c r="C4525">
        <v>7</v>
      </c>
      <c r="D4525" t="s">
        <v>38</v>
      </c>
      <c r="E4525">
        <v>1.0695284</v>
      </c>
      <c r="F4525">
        <v>1.0831367999999999</v>
      </c>
      <c r="G4525" t="s">
        <v>69</v>
      </c>
      <c r="H4525" s="49">
        <v>2688.69</v>
      </c>
      <c r="I4525" s="49">
        <v>13513.94</v>
      </c>
      <c r="J4525">
        <v>82.5</v>
      </c>
      <c r="M4525">
        <v>3.4167900000000001E-2</v>
      </c>
      <c r="N4525" s="49">
        <v>-1.36084E-2</v>
      </c>
      <c r="O4525" s="49">
        <v>-5.7343310000000002E-2</v>
      </c>
      <c r="P4525" s="49">
        <v>-3.1717389999999998E-2</v>
      </c>
      <c r="Q4525" s="49">
        <v>-1.36084E-2</v>
      </c>
      <c r="R4525" s="49">
        <v>4.5005899999999996E-3</v>
      </c>
      <c r="S4525" s="49">
        <v>3.0126509999999999E-2</v>
      </c>
      <c r="T4525" s="49" t="s">
        <v>91</v>
      </c>
    </row>
    <row r="4526" spans="1:20" x14ac:dyDescent="0.25">
      <c r="A4526" s="49" t="str">
        <f t="shared" si="70"/>
        <v>41850Greater Fresno Area6+7_20SmartAC Only</v>
      </c>
      <c r="B4526" s="7">
        <v>41850</v>
      </c>
      <c r="C4526">
        <v>20</v>
      </c>
      <c r="D4526" t="s">
        <v>38</v>
      </c>
      <c r="E4526">
        <v>2.9066095000000001</v>
      </c>
      <c r="F4526">
        <v>3.3370373999999998</v>
      </c>
      <c r="G4526" t="s">
        <v>69</v>
      </c>
      <c r="H4526" s="49">
        <v>2688.69</v>
      </c>
      <c r="I4526" s="49">
        <v>13513.94</v>
      </c>
      <c r="J4526">
        <v>99</v>
      </c>
      <c r="M4526">
        <v>6.2845999999999999E-2</v>
      </c>
      <c r="N4526" s="49">
        <v>-0.43042789999999997</v>
      </c>
      <c r="O4526" s="49">
        <v>-0.51087077999999997</v>
      </c>
      <c r="P4526" s="49">
        <v>-0.46373628</v>
      </c>
      <c r="Q4526" s="49">
        <v>-0.43042789999999997</v>
      </c>
      <c r="R4526" s="49">
        <v>-0.39711952</v>
      </c>
      <c r="S4526" s="49">
        <v>-0.34998501999999998</v>
      </c>
      <c r="T4526" s="49" t="s">
        <v>91</v>
      </c>
    </row>
    <row r="4527" spans="1:20" x14ac:dyDescent="0.25">
      <c r="A4527" s="49" t="str">
        <f t="shared" si="70"/>
        <v>41850Greater Fresno Area6+7_4SmartAC Only</v>
      </c>
      <c r="B4527" s="7">
        <v>41850</v>
      </c>
      <c r="C4527">
        <v>4</v>
      </c>
      <c r="D4527" t="s">
        <v>38</v>
      </c>
      <c r="E4527">
        <v>1.1241989999999999</v>
      </c>
      <c r="F4527">
        <v>1.125942</v>
      </c>
      <c r="G4527" t="s">
        <v>69</v>
      </c>
      <c r="H4527" s="49">
        <v>2688.69</v>
      </c>
      <c r="I4527" s="49">
        <v>13513.94</v>
      </c>
      <c r="J4527">
        <v>84.5</v>
      </c>
      <c r="M4527">
        <v>3.3484199999999999E-2</v>
      </c>
      <c r="N4527" s="49">
        <v>-1.743E-3</v>
      </c>
      <c r="O4527" s="49">
        <v>-4.4602780000000002E-2</v>
      </c>
      <c r="P4527" s="49">
        <v>-1.9489630000000001E-2</v>
      </c>
      <c r="Q4527" s="49">
        <v>-1.743E-3</v>
      </c>
      <c r="R4527" s="49">
        <v>1.6003630000000001E-2</v>
      </c>
      <c r="S4527" s="49">
        <v>4.1116779999999999E-2</v>
      </c>
      <c r="T4527" s="49" t="s">
        <v>91</v>
      </c>
    </row>
    <row r="4528" spans="1:20" x14ac:dyDescent="0.25">
      <c r="A4528" s="49" t="str">
        <f t="shared" si="70"/>
        <v>41850Greater Fresno Area6+7_19SmartAC Only</v>
      </c>
      <c r="B4528" s="7">
        <v>41850</v>
      </c>
      <c r="C4528">
        <v>19</v>
      </c>
      <c r="D4528" t="s">
        <v>38</v>
      </c>
      <c r="E4528">
        <v>3.0176351000000001</v>
      </c>
      <c r="F4528">
        <v>3.4027343000000001</v>
      </c>
      <c r="G4528" t="s">
        <v>69</v>
      </c>
      <c r="H4528" s="49">
        <v>2688.69</v>
      </c>
      <c r="I4528" s="49">
        <v>13513.94</v>
      </c>
      <c r="J4528">
        <v>100.5</v>
      </c>
      <c r="M4528">
        <v>6.3718300000000005E-2</v>
      </c>
      <c r="N4528" s="49">
        <v>-0.38509919999999997</v>
      </c>
      <c r="O4528" s="49">
        <v>-0.46665862000000002</v>
      </c>
      <c r="P4528" s="49">
        <v>-0.41886990000000002</v>
      </c>
      <c r="Q4528" s="49">
        <v>-0.38509919999999997</v>
      </c>
      <c r="R4528" s="49">
        <v>-0.35132849999999999</v>
      </c>
      <c r="S4528" s="49">
        <v>-0.30353977999999998</v>
      </c>
      <c r="T4528" s="49" t="s">
        <v>91</v>
      </c>
    </row>
    <row r="4529" spans="1:20" x14ac:dyDescent="0.25">
      <c r="A4529" s="49" t="str">
        <f t="shared" si="70"/>
        <v>41850Greater Fresno Area6+7_16SmartAC Only</v>
      </c>
      <c r="B4529" s="7">
        <v>41850</v>
      </c>
      <c r="C4529">
        <v>16</v>
      </c>
      <c r="D4529" t="s">
        <v>38</v>
      </c>
      <c r="E4529">
        <v>2.4198900000000001</v>
      </c>
      <c r="F4529">
        <v>2.0965345000000002</v>
      </c>
      <c r="G4529" t="s">
        <v>69</v>
      </c>
      <c r="H4529" s="49">
        <v>2688.69</v>
      </c>
      <c r="I4529" s="49">
        <v>13513.94</v>
      </c>
      <c r="J4529">
        <v>98</v>
      </c>
      <c r="M4529">
        <v>6.00645E-2</v>
      </c>
      <c r="N4529" s="49">
        <v>0.32335550000000002</v>
      </c>
      <c r="O4529" s="49">
        <v>0.24647294</v>
      </c>
      <c r="P4529" s="49">
        <v>0.29152130999999998</v>
      </c>
      <c r="Q4529" s="49">
        <v>0.32335550000000002</v>
      </c>
      <c r="R4529" s="49">
        <v>0.35518968000000001</v>
      </c>
      <c r="S4529" s="49">
        <v>0.40023806000000001</v>
      </c>
      <c r="T4529" s="49" t="s">
        <v>91</v>
      </c>
    </row>
    <row r="4530" spans="1:20" x14ac:dyDescent="0.25">
      <c r="A4530" s="49" t="str">
        <f t="shared" si="70"/>
        <v>41850Greater Fresno Area6+7_8SmartAC Only</v>
      </c>
      <c r="B4530" s="7">
        <v>41850</v>
      </c>
      <c r="C4530">
        <v>8</v>
      </c>
      <c r="D4530" t="s">
        <v>38</v>
      </c>
      <c r="E4530">
        <v>1.1197223000000001</v>
      </c>
      <c r="F4530">
        <v>1.1487598000000001</v>
      </c>
      <c r="G4530" t="s">
        <v>69</v>
      </c>
      <c r="H4530" s="49">
        <v>2688.69</v>
      </c>
      <c r="I4530" s="49">
        <v>13513.94</v>
      </c>
      <c r="J4530">
        <v>82</v>
      </c>
      <c r="M4530">
        <v>3.6549400000000003E-2</v>
      </c>
      <c r="N4530" s="49">
        <v>-2.9037500000000001E-2</v>
      </c>
      <c r="O4530" s="49">
        <v>-7.5820730000000003E-2</v>
      </c>
      <c r="P4530" s="49">
        <v>-4.8408680000000003E-2</v>
      </c>
      <c r="Q4530" s="49">
        <v>-2.9037500000000001E-2</v>
      </c>
      <c r="R4530" s="49">
        <v>-9.6663200000000008E-3</v>
      </c>
      <c r="S4530" s="49">
        <v>1.7745730000000001E-2</v>
      </c>
      <c r="T4530" s="49" t="s">
        <v>91</v>
      </c>
    </row>
    <row r="4531" spans="1:20" x14ac:dyDescent="0.25">
      <c r="A4531" s="49" t="str">
        <f t="shared" si="70"/>
        <v>41850Greater Fresno Area6+7_15SmartAC Only</v>
      </c>
      <c r="B4531" s="7">
        <v>41850</v>
      </c>
      <c r="C4531">
        <v>15</v>
      </c>
      <c r="D4531" t="s">
        <v>38</v>
      </c>
      <c r="E4531">
        <v>2.133311</v>
      </c>
      <c r="F4531">
        <v>2.0551301999999998</v>
      </c>
      <c r="G4531" t="s">
        <v>69</v>
      </c>
      <c r="H4531" s="49">
        <v>2688.69</v>
      </c>
      <c r="I4531" s="49">
        <v>13513.94</v>
      </c>
      <c r="J4531">
        <v>94.5</v>
      </c>
      <c r="M4531">
        <v>6.0432199999999998E-2</v>
      </c>
      <c r="N4531" s="49">
        <v>7.8180799999999995E-2</v>
      </c>
      <c r="O4531" s="49">
        <v>8.2757999999999996E-4</v>
      </c>
      <c r="P4531" s="49">
        <v>4.6151730000000002E-2</v>
      </c>
      <c r="Q4531" s="49">
        <v>7.8180799999999995E-2</v>
      </c>
      <c r="R4531" s="49">
        <v>0.11020987</v>
      </c>
      <c r="S4531" s="49">
        <v>0.15553402</v>
      </c>
      <c r="T4531" s="49" t="s">
        <v>91</v>
      </c>
    </row>
    <row r="4532" spans="1:20" x14ac:dyDescent="0.25">
      <c r="A4532" s="49" t="str">
        <f t="shared" si="70"/>
        <v>41850Greater Fresno Area6+7_5SmartAC Only</v>
      </c>
      <c r="B4532" s="7">
        <v>41850</v>
      </c>
      <c r="C4532">
        <v>5</v>
      </c>
      <c r="D4532" t="s">
        <v>38</v>
      </c>
      <c r="E4532">
        <v>1.0554319999999999</v>
      </c>
      <c r="F4532">
        <v>1.0961913999999999</v>
      </c>
      <c r="G4532" t="s">
        <v>69</v>
      </c>
      <c r="H4532" s="49">
        <v>2688.69</v>
      </c>
      <c r="I4532" s="49">
        <v>13513.94</v>
      </c>
      <c r="J4532">
        <v>82.5</v>
      </c>
      <c r="M4532">
        <v>3.26971E-2</v>
      </c>
      <c r="N4532" s="49">
        <v>-4.0759400000000001E-2</v>
      </c>
      <c r="O4532" s="49">
        <v>-8.2611690000000002E-2</v>
      </c>
      <c r="P4532" s="49">
        <v>-5.8088859999999999E-2</v>
      </c>
      <c r="Q4532" s="49">
        <v>-4.0759400000000001E-2</v>
      </c>
      <c r="R4532" s="49">
        <v>-2.342994E-2</v>
      </c>
      <c r="S4532" s="49">
        <v>1.09289E-3</v>
      </c>
      <c r="T4532" s="49" t="s">
        <v>91</v>
      </c>
    </row>
    <row r="4533" spans="1:20" x14ac:dyDescent="0.25">
      <c r="A4533" s="49" t="str">
        <f t="shared" si="70"/>
        <v>41850Greater Fresno Area6+7_1SmartAC Only</v>
      </c>
      <c r="B4533" s="7">
        <v>41850</v>
      </c>
      <c r="C4533">
        <v>1</v>
      </c>
      <c r="D4533" t="s">
        <v>38</v>
      </c>
      <c r="E4533">
        <v>1.5408875</v>
      </c>
      <c r="F4533">
        <v>1.6078185</v>
      </c>
      <c r="G4533" t="s">
        <v>69</v>
      </c>
      <c r="H4533" s="49">
        <v>2688.69</v>
      </c>
      <c r="I4533" s="49">
        <v>13513.94</v>
      </c>
      <c r="J4533">
        <v>88.5</v>
      </c>
      <c r="M4533">
        <v>4.4852999999999997E-2</v>
      </c>
      <c r="N4533" s="49">
        <v>-6.6931000000000004E-2</v>
      </c>
      <c r="O4533" s="49">
        <v>-0.12434284</v>
      </c>
      <c r="P4533" s="49">
        <v>-9.070309E-2</v>
      </c>
      <c r="Q4533" s="49">
        <v>-6.6931000000000004E-2</v>
      </c>
      <c r="R4533" s="49">
        <v>-4.3158910000000002E-2</v>
      </c>
      <c r="S4533" s="49">
        <v>-9.5191600000000005E-3</v>
      </c>
      <c r="T4533" s="49" t="s">
        <v>91</v>
      </c>
    </row>
    <row r="4534" spans="1:20" x14ac:dyDescent="0.25">
      <c r="A4534" s="49" t="str">
        <f t="shared" si="70"/>
        <v>41850Greater Fresno Area6+7_10SmartAC Only</v>
      </c>
      <c r="B4534" s="7">
        <v>41850</v>
      </c>
      <c r="C4534">
        <v>10</v>
      </c>
      <c r="D4534" t="s">
        <v>38</v>
      </c>
      <c r="E4534">
        <v>1.1926125999999999</v>
      </c>
      <c r="F4534">
        <v>1.2447607000000001</v>
      </c>
      <c r="G4534" t="s">
        <v>69</v>
      </c>
      <c r="H4534" s="49">
        <v>2688.69</v>
      </c>
      <c r="I4534" s="49">
        <v>13513.94</v>
      </c>
      <c r="J4534">
        <v>86</v>
      </c>
      <c r="M4534">
        <v>4.06556E-2</v>
      </c>
      <c r="N4534" s="49">
        <v>-5.2148100000000003E-2</v>
      </c>
      <c r="O4534" s="49">
        <v>-0.10418727</v>
      </c>
      <c r="P4534" s="49">
        <v>-7.3695570000000002E-2</v>
      </c>
      <c r="Q4534" s="49">
        <v>-5.2148100000000003E-2</v>
      </c>
      <c r="R4534" s="49">
        <v>-3.060063E-2</v>
      </c>
      <c r="S4534" s="49">
        <v>-1.0893E-4</v>
      </c>
      <c r="T4534" s="49" t="s">
        <v>91</v>
      </c>
    </row>
    <row r="4535" spans="1:20" x14ac:dyDescent="0.25">
      <c r="A4535" s="49" t="str">
        <f t="shared" si="70"/>
        <v>41850Greater Fresno Area6+7_9SmartAC Only</v>
      </c>
      <c r="B4535" s="7">
        <v>41850</v>
      </c>
      <c r="C4535">
        <v>9</v>
      </c>
      <c r="D4535" t="s">
        <v>38</v>
      </c>
      <c r="E4535">
        <v>1.1233479</v>
      </c>
      <c r="F4535">
        <v>1.1566506999999999</v>
      </c>
      <c r="G4535" t="s">
        <v>69</v>
      </c>
      <c r="H4535" s="49">
        <v>2688.69</v>
      </c>
      <c r="I4535" s="49">
        <v>13513.94</v>
      </c>
      <c r="J4535">
        <v>80.5</v>
      </c>
      <c r="M4535">
        <v>3.78526E-2</v>
      </c>
      <c r="N4535" s="49">
        <v>-3.33028E-2</v>
      </c>
      <c r="O4535" s="49">
        <v>-8.1754129999999994E-2</v>
      </c>
      <c r="P4535" s="49">
        <v>-5.3364679999999998E-2</v>
      </c>
      <c r="Q4535" s="49">
        <v>-3.33028E-2</v>
      </c>
      <c r="R4535" s="49">
        <v>-1.324092E-2</v>
      </c>
      <c r="S4535" s="49">
        <v>1.514853E-2</v>
      </c>
      <c r="T4535" s="49" t="s">
        <v>91</v>
      </c>
    </row>
    <row r="4536" spans="1:20" x14ac:dyDescent="0.25">
      <c r="A4536" s="49" t="str">
        <f t="shared" si="70"/>
        <v>41850Greater Fresno Area6+7_3SmartAC Only</v>
      </c>
      <c r="B4536" s="7">
        <v>41850</v>
      </c>
      <c r="C4536">
        <v>3</v>
      </c>
      <c r="D4536" t="s">
        <v>38</v>
      </c>
      <c r="E4536">
        <v>1.1957085000000001</v>
      </c>
      <c r="F4536">
        <v>1.2476811000000001</v>
      </c>
      <c r="G4536" t="s">
        <v>69</v>
      </c>
      <c r="H4536" s="49">
        <v>2688.69</v>
      </c>
      <c r="I4536" s="49">
        <v>13513.94</v>
      </c>
      <c r="J4536">
        <v>86</v>
      </c>
      <c r="M4536">
        <v>3.6078100000000002E-2</v>
      </c>
      <c r="N4536" s="49">
        <v>-5.1972600000000001E-2</v>
      </c>
      <c r="O4536" s="49">
        <v>-9.8152569999999995E-2</v>
      </c>
      <c r="P4536" s="49">
        <v>-7.1093989999999996E-2</v>
      </c>
      <c r="Q4536" s="49">
        <v>-5.1972600000000001E-2</v>
      </c>
      <c r="R4536" s="49">
        <v>-3.2851209999999999E-2</v>
      </c>
      <c r="S4536" s="49">
        <v>-5.79263E-3</v>
      </c>
      <c r="T4536" s="49" t="s">
        <v>91</v>
      </c>
    </row>
    <row r="4537" spans="1:20" x14ac:dyDescent="0.25">
      <c r="A4537" s="49" t="str">
        <f t="shared" si="70"/>
        <v>41850Greater Fresno Area6+7_13SmartAC Only</v>
      </c>
      <c r="B4537" s="7">
        <v>41850</v>
      </c>
      <c r="C4537">
        <v>13</v>
      </c>
      <c r="D4537" t="s">
        <v>38</v>
      </c>
      <c r="E4537">
        <v>1.7225356000000001</v>
      </c>
      <c r="F4537">
        <v>1.8165070999999999</v>
      </c>
      <c r="G4537" t="s">
        <v>69</v>
      </c>
      <c r="H4537" s="49">
        <v>2688.69</v>
      </c>
      <c r="I4537" s="49">
        <v>13513.94</v>
      </c>
      <c r="J4537">
        <v>92</v>
      </c>
      <c r="M4537">
        <v>5.5258799999999997E-2</v>
      </c>
      <c r="N4537" s="49">
        <v>-9.3971499999999999E-2</v>
      </c>
      <c r="O4537" s="49">
        <v>-0.16470276</v>
      </c>
      <c r="P4537" s="49">
        <v>-0.12325866000000001</v>
      </c>
      <c r="Q4537" s="49">
        <v>-9.3971499999999999E-2</v>
      </c>
      <c r="R4537" s="49">
        <v>-6.4684340000000007E-2</v>
      </c>
      <c r="S4537" s="49">
        <v>-2.3240239999999999E-2</v>
      </c>
      <c r="T4537" s="49" t="s">
        <v>91</v>
      </c>
    </row>
    <row r="4538" spans="1:20" x14ac:dyDescent="0.25">
      <c r="A4538" s="49" t="str">
        <f t="shared" si="70"/>
        <v>41850Greater Fresno Area8_21SmartAC Only</v>
      </c>
      <c r="B4538" s="7">
        <v>41850</v>
      </c>
      <c r="C4538">
        <v>21</v>
      </c>
      <c r="D4538" t="s">
        <v>38</v>
      </c>
      <c r="E4538">
        <v>2.7179997</v>
      </c>
      <c r="F4538">
        <v>2.9875953000000002</v>
      </c>
      <c r="G4538">
        <v>8</v>
      </c>
      <c r="H4538" s="49">
        <v>1409.8</v>
      </c>
      <c r="I4538" s="49">
        <v>13513.94</v>
      </c>
      <c r="J4538">
        <v>95.5</v>
      </c>
      <c r="M4538">
        <v>6.7648399999999997E-2</v>
      </c>
      <c r="N4538" s="49">
        <v>-0.26959559999999999</v>
      </c>
      <c r="O4538" s="49">
        <v>-0.35618555000000002</v>
      </c>
      <c r="P4538" s="49">
        <v>-0.30544925000000001</v>
      </c>
      <c r="Q4538" s="49">
        <v>-0.26959559999999999</v>
      </c>
      <c r="R4538" s="49">
        <v>-0.23374195</v>
      </c>
      <c r="S4538" s="49">
        <v>-0.18300564999999999</v>
      </c>
      <c r="T4538" s="49" t="s">
        <v>91</v>
      </c>
    </row>
    <row r="4539" spans="1:20" x14ac:dyDescent="0.25">
      <c r="A4539" s="49" t="str">
        <f t="shared" si="70"/>
        <v>41850Greater Fresno Area8_12SmartAC Only</v>
      </c>
      <c r="B4539" s="7">
        <v>41850</v>
      </c>
      <c r="C4539">
        <v>12</v>
      </c>
      <c r="D4539" t="s">
        <v>38</v>
      </c>
      <c r="E4539">
        <v>1.5060739999999999</v>
      </c>
      <c r="F4539">
        <v>1.5171535</v>
      </c>
      <c r="G4539">
        <v>8</v>
      </c>
      <c r="H4539" s="49">
        <v>1409.8</v>
      </c>
      <c r="I4539" s="49">
        <v>13513.94</v>
      </c>
      <c r="J4539">
        <v>92.5</v>
      </c>
      <c r="M4539">
        <v>5.8036400000000002E-2</v>
      </c>
      <c r="N4539" s="49">
        <v>-1.1079500000000001E-2</v>
      </c>
      <c r="O4539" s="49">
        <v>-8.5366090000000006E-2</v>
      </c>
      <c r="P4539" s="49">
        <v>-4.1838790000000001E-2</v>
      </c>
      <c r="Q4539" s="49">
        <v>-1.1079500000000001E-2</v>
      </c>
      <c r="R4539" s="49">
        <v>1.9679789999999999E-2</v>
      </c>
      <c r="S4539" s="49">
        <v>6.3207089999999994E-2</v>
      </c>
      <c r="T4539" s="49" t="s">
        <v>91</v>
      </c>
    </row>
    <row r="4540" spans="1:20" x14ac:dyDescent="0.25">
      <c r="A4540" s="49" t="str">
        <f t="shared" si="70"/>
        <v>41850Greater Fresno Area8_15SmartAC Only</v>
      </c>
      <c r="B4540" s="7">
        <v>41850</v>
      </c>
      <c r="C4540">
        <v>15</v>
      </c>
      <c r="D4540" t="s">
        <v>38</v>
      </c>
      <c r="E4540">
        <v>2.133311</v>
      </c>
      <c r="F4540">
        <v>2.1763938999999999</v>
      </c>
      <c r="G4540">
        <v>8</v>
      </c>
      <c r="H4540" s="49">
        <v>1409.8</v>
      </c>
      <c r="I4540" s="49">
        <v>13513.94</v>
      </c>
      <c r="J4540">
        <v>94.5</v>
      </c>
      <c r="M4540">
        <v>6.8929900000000002E-2</v>
      </c>
      <c r="N4540" s="49">
        <v>-4.30829E-2</v>
      </c>
      <c r="O4540" s="49">
        <v>-0.13131317000000001</v>
      </c>
      <c r="P4540" s="49">
        <v>-7.9615749999999999E-2</v>
      </c>
      <c r="Q4540" s="49">
        <v>-4.30829E-2</v>
      </c>
      <c r="R4540" s="49">
        <v>-6.55005E-3</v>
      </c>
      <c r="S4540" s="49">
        <v>4.5147369999999999E-2</v>
      </c>
      <c r="T4540" s="49" t="s">
        <v>91</v>
      </c>
    </row>
    <row r="4541" spans="1:20" x14ac:dyDescent="0.25">
      <c r="A4541" s="49" t="str">
        <f t="shared" si="70"/>
        <v>41850Greater Fresno Area8_20SmartAC Only</v>
      </c>
      <c r="B4541" s="7">
        <v>41850</v>
      </c>
      <c r="C4541">
        <v>20</v>
      </c>
      <c r="D4541" t="s">
        <v>38</v>
      </c>
      <c r="E4541">
        <v>2.9066095000000001</v>
      </c>
      <c r="F4541">
        <v>3.2778258</v>
      </c>
      <c r="G4541">
        <v>8</v>
      </c>
      <c r="H4541" s="49">
        <v>1409.8</v>
      </c>
      <c r="I4541" s="49">
        <v>13513.94</v>
      </c>
      <c r="J4541">
        <v>99</v>
      </c>
      <c r="M4541">
        <v>7.0328100000000004E-2</v>
      </c>
      <c r="N4541" s="49">
        <v>-0.3712163</v>
      </c>
      <c r="O4541" s="49">
        <v>-0.46123627</v>
      </c>
      <c r="P4541" s="49">
        <v>-0.40849018999999998</v>
      </c>
      <c r="Q4541" s="49">
        <v>-0.3712163</v>
      </c>
      <c r="R4541" s="49">
        <v>-0.33394241000000002</v>
      </c>
      <c r="S4541" s="49">
        <v>-0.28119632999999999</v>
      </c>
      <c r="T4541" s="49" t="s">
        <v>91</v>
      </c>
    </row>
    <row r="4542" spans="1:20" x14ac:dyDescent="0.25">
      <c r="A4542" s="49" t="str">
        <f t="shared" si="70"/>
        <v>41850Greater Fresno Area8_9SmartAC Only</v>
      </c>
      <c r="B4542" s="7">
        <v>41850</v>
      </c>
      <c r="C4542">
        <v>9</v>
      </c>
      <c r="D4542" t="s">
        <v>38</v>
      </c>
      <c r="E4542">
        <v>1.1233479</v>
      </c>
      <c r="F4542">
        <v>1.0772950999999999</v>
      </c>
      <c r="G4542">
        <v>8</v>
      </c>
      <c r="H4542" s="49">
        <v>1409.8</v>
      </c>
      <c r="I4542" s="49">
        <v>13513.94</v>
      </c>
      <c r="J4542">
        <v>80.5</v>
      </c>
      <c r="M4542">
        <v>4.0731900000000001E-2</v>
      </c>
      <c r="N4542" s="49">
        <v>4.6052799999999998E-2</v>
      </c>
      <c r="O4542" s="49">
        <v>-6.0840299999999998E-3</v>
      </c>
      <c r="P4542" s="49">
        <v>2.446489E-2</v>
      </c>
      <c r="Q4542" s="49">
        <v>4.6052799999999998E-2</v>
      </c>
      <c r="R4542" s="49">
        <v>6.7640710000000007E-2</v>
      </c>
      <c r="S4542" s="49">
        <v>9.818963E-2</v>
      </c>
      <c r="T4542" s="49" t="s">
        <v>91</v>
      </c>
    </row>
    <row r="4543" spans="1:20" x14ac:dyDescent="0.25">
      <c r="A4543" s="49" t="str">
        <f t="shared" si="70"/>
        <v>41850Greater Fresno Area8_22SmartAC Only</v>
      </c>
      <c r="B4543" s="7">
        <v>41850</v>
      </c>
      <c r="C4543">
        <v>22</v>
      </c>
      <c r="D4543" t="s">
        <v>38</v>
      </c>
      <c r="E4543">
        <v>2.5196812999999998</v>
      </c>
      <c r="F4543">
        <v>2.7309032000000002</v>
      </c>
      <c r="G4543">
        <v>8</v>
      </c>
      <c r="H4543" s="49">
        <v>1409.8</v>
      </c>
      <c r="I4543" s="49">
        <v>13513.94</v>
      </c>
      <c r="J4543">
        <v>90.5</v>
      </c>
      <c r="M4543">
        <v>6.7361299999999999E-2</v>
      </c>
      <c r="N4543" s="49">
        <v>-0.21122189999999999</v>
      </c>
      <c r="O4543" s="49">
        <v>-0.29744436000000002</v>
      </c>
      <c r="P4543" s="49">
        <v>-0.24692338999999999</v>
      </c>
      <c r="Q4543" s="49">
        <v>-0.21122189999999999</v>
      </c>
      <c r="R4543" s="49">
        <v>-0.17552040999999999</v>
      </c>
      <c r="S4543" s="49">
        <v>-0.12499944</v>
      </c>
      <c r="T4543" s="49" t="s">
        <v>91</v>
      </c>
    </row>
    <row r="4544" spans="1:20" x14ac:dyDescent="0.25">
      <c r="A4544" s="49" t="str">
        <f t="shared" si="70"/>
        <v>41850Greater Fresno Area8_5SmartAC Only</v>
      </c>
      <c r="B4544" s="7">
        <v>41850</v>
      </c>
      <c r="C4544">
        <v>5</v>
      </c>
      <c r="D4544" t="s">
        <v>38</v>
      </c>
      <c r="E4544">
        <v>1.0554319999999999</v>
      </c>
      <c r="F4544">
        <v>1.0363846999999999</v>
      </c>
      <c r="G4544">
        <v>8</v>
      </c>
      <c r="H4544" s="49">
        <v>1409.8</v>
      </c>
      <c r="I4544" s="49">
        <v>13513.94</v>
      </c>
      <c r="J4544">
        <v>82.5</v>
      </c>
      <c r="M4544">
        <v>3.4281100000000002E-2</v>
      </c>
      <c r="N4544" s="49">
        <v>1.90473E-2</v>
      </c>
      <c r="O4544" s="49">
        <v>-2.4832509999999999E-2</v>
      </c>
      <c r="P4544" s="49">
        <v>8.7832000000000003E-4</v>
      </c>
      <c r="Q4544" s="49">
        <v>1.90473E-2</v>
      </c>
      <c r="R4544" s="49">
        <v>3.7216279999999997E-2</v>
      </c>
      <c r="S4544" s="49">
        <v>6.2927109999999994E-2</v>
      </c>
      <c r="T4544" s="49" t="s">
        <v>91</v>
      </c>
    </row>
    <row r="4545" spans="1:20" x14ac:dyDescent="0.25">
      <c r="A4545" s="49" t="str">
        <f t="shared" si="70"/>
        <v>41850Greater Fresno Area8_18SmartAC Only</v>
      </c>
      <c r="B4545" s="7">
        <v>41850</v>
      </c>
      <c r="C4545">
        <v>18</v>
      </c>
      <c r="D4545" t="s">
        <v>38</v>
      </c>
      <c r="E4545">
        <v>2.9902891999999999</v>
      </c>
      <c r="F4545">
        <v>2.8462850999999998</v>
      </c>
      <c r="G4545">
        <v>8</v>
      </c>
      <c r="H4545" s="49">
        <v>1409.8</v>
      </c>
      <c r="I4545" s="49">
        <v>13513.94</v>
      </c>
      <c r="J4545">
        <v>100</v>
      </c>
      <c r="M4545">
        <v>6.9612099999999996E-2</v>
      </c>
      <c r="N4545" s="49">
        <v>0.1440041</v>
      </c>
      <c r="O4545" s="49">
        <v>5.4900610000000002E-2</v>
      </c>
      <c r="P4545" s="49">
        <v>0.10710968999999999</v>
      </c>
      <c r="Q4545" s="49">
        <v>0.1440041</v>
      </c>
      <c r="R4545" s="49">
        <v>0.18089851000000001</v>
      </c>
      <c r="S4545" s="49">
        <v>0.23310759</v>
      </c>
      <c r="T4545" s="49" t="s">
        <v>91</v>
      </c>
    </row>
    <row r="4546" spans="1:20" x14ac:dyDescent="0.25">
      <c r="A4546" s="49" t="str">
        <f t="shared" si="70"/>
        <v>41850Greater Fresno Area8_19SmartAC Only</v>
      </c>
      <c r="B4546" s="7">
        <v>41850</v>
      </c>
      <c r="C4546">
        <v>19</v>
      </c>
      <c r="D4546" t="s">
        <v>38</v>
      </c>
      <c r="E4546">
        <v>3.0176351000000001</v>
      </c>
      <c r="F4546">
        <v>2.5863569000000002</v>
      </c>
      <c r="G4546">
        <v>8</v>
      </c>
      <c r="H4546" s="49">
        <v>1409.8</v>
      </c>
      <c r="I4546" s="49">
        <v>13513.94</v>
      </c>
      <c r="J4546">
        <v>100.5</v>
      </c>
      <c r="M4546">
        <v>6.6271200000000002E-2</v>
      </c>
      <c r="N4546" s="49">
        <v>0.4312782</v>
      </c>
      <c r="O4546" s="49">
        <v>0.34645105999999998</v>
      </c>
      <c r="P4546" s="49">
        <v>0.39615445999999999</v>
      </c>
      <c r="Q4546" s="49">
        <v>0.4312782</v>
      </c>
      <c r="R4546" s="49">
        <v>0.46640194000000001</v>
      </c>
      <c r="S4546" s="49">
        <v>0.51610533999999997</v>
      </c>
      <c r="T4546" s="49" t="s">
        <v>91</v>
      </c>
    </row>
    <row r="4547" spans="1:20" x14ac:dyDescent="0.25">
      <c r="A4547" s="49" t="str">
        <f t="shared" ref="A4547:A4610" si="71">CONCATENATE(B4547,D4547,G4547,"_",C4547,T4547)</f>
        <v>41850Greater Fresno Area8_11SmartAC Only</v>
      </c>
      <c r="B4547" s="7">
        <v>41850</v>
      </c>
      <c r="C4547">
        <v>11</v>
      </c>
      <c r="D4547" t="s">
        <v>38</v>
      </c>
      <c r="E4547">
        <v>1.2752403999999999</v>
      </c>
      <c r="F4547">
        <v>1.2700262</v>
      </c>
      <c r="G4547">
        <v>8</v>
      </c>
      <c r="H4547" s="49">
        <v>1409.8</v>
      </c>
      <c r="I4547" s="49">
        <v>13513.94</v>
      </c>
      <c r="J4547">
        <v>90</v>
      </c>
      <c r="M4547">
        <v>4.9540000000000001E-2</v>
      </c>
      <c r="N4547" s="49">
        <v>5.2142000000000004E-3</v>
      </c>
      <c r="O4547" s="49">
        <v>-5.8196999999999999E-2</v>
      </c>
      <c r="P4547" s="49">
        <v>-2.1042000000000002E-2</v>
      </c>
      <c r="Q4547" s="49">
        <v>5.2142000000000004E-3</v>
      </c>
      <c r="R4547" s="49">
        <v>3.1470400000000003E-2</v>
      </c>
      <c r="S4547" s="49">
        <v>6.8625400000000003E-2</v>
      </c>
      <c r="T4547" s="49" t="s">
        <v>91</v>
      </c>
    </row>
    <row r="4548" spans="1:20" x14ac:dyDescent="0.25">
      <c r="A4548" s="49" t="str">
        <f t="shared" si="71"/>
        <v>41850Greater Fresno Area8_1SmartAC Only</v>
      </c>
      <c r="B4548" s="7">
        <v>41850</v>
      </c>
      <c r="C4548">
        <v>1</v>
      </c>
      <c r="D4548" t="s">
        <v>38</v>
      </c>
      <c r="E4548">
        <v>1.5408875</v>
      </c>
      <c r="F4548">
        <v>1.5897097</v>
      </c>
      <c r="G4548">
        <v>8</v>
      </c>
      <c r="H4548" s="49">
        <v>1409.8</v>
      </c>
      <c r="I4548" s="49">
        <v>13513.94</v>
      </c>
      <c r="J4548">
        <v>88.5</v>
      </c>
      <c r="M4548">
        <v>5.00344E-2</v>
      </c>
      <c r="N4548" s="49">
        <v>-4.8822200000000003E-2</v>
      </c>
      <c r="O4548" s="49">
        <v>-0.11286623</v>
      </c>
      <c r="P4548" s="49">
        <v>-7.534043E-2</v>
      </c>
      <c r="Q4548" s="49">
        <v>-4.8822200000000003E-2</v>
      </c>
      <c r="R4548" s="49">
        <v>-2.2303969999999999E-2</v>
      </c>
      <c r="S4548" s="49">
        <v>1.522183E-2</v>
      </c>
      <c r="T4548" s="49" t="s">
        <v>91</v>
      </c>
    </row>
    <row r="4549" spans="1:20" x14ac:dyDescent="0.25">
      <c r="A4549" s="49" t="str">
        <f t="shared" si="71"/>
        <v>41850Greater Fresno Area8_14SmartAC Only</v>
      </c>
      <c r="B4549" s="7">
        <v>41850</v>
      </c>
      <c r="C4549">
        <v>14</v>
      </c>
      <c r="D4549" t="s">
        <v>38</v>
      </c>
      <c r="E4549">
        <v>1.9712135</v>
      </c>
      <c r="F4549">
        <v>1.9610521999999999</v>
      </c>
      <c r="G4549">
        <v>8</v>
      </c>
      <c r="H4549" s="49">
        <v>1409.8</v>
      </c>
      <c r="I4549" s="49">
        <v>13513.94</v>
      </c>
      <c r="J4549">
        <v>92.5</v>
      </c>
      <c r="M4549">
        <v>6.52229E-2</v>
      </c>
      <c r="N4549" s="49">
        <v>1.01613E-2</v>
      </c>
      <c r="O4549" s="49">
        <v>-7.3324009999999995E-2</v>
      </c>
      <c r="P4549" s="49">
        <v>-2.4406839999999999E-2</v>
      </c>
      <c r="Q4549" s="49">
        <v>1.01613E-2</v>
      </c>
      <c r="R4549" s="49">
        <v>4.4729440000000002E-2</v>
      </c>
      <c r="S4549" s="49">
        <v>9.3646610000000005E-2</v>
      </c>
      <c r="T4549" s="49" t="s">
        <v>91</v>
      </c>
    </row>
    <row r="4550" spans="1:20" x14ac:dyDescent="0.25">
      <c r="A4550" s="49" t="str">
        <f t="shared" si="71"/>
        <v>41850Greater Fresno Area8_16SmartAC Only</v>
      </c>
      <c r="B4550" s="7">
        <v>41850</v>
      </c>
      <c r="C4550">
        <v>16</v>
      </c>
      <c r="D4550" t="s">
        <v>38</v>
      </c>
      <c r="E4550">
        <v>2.4198900000000001</v>
      </c>
      <c r="F4550">
        <v>2.4960016</v>
      </c>
      <c r="G4550">
        <v>8</v>
      </c>
      <c r="H4550" s="49">
        <v>1409.8</v>
      </c>
      <c r="I4550" s="49">
        <v>13513.94</v>
      </c>
      <c r="J4550">
        <v>98</v>
      </c>
      <c r="M4550">
        <v>7.1291300000000002E-2</v>
      </c>
      <c r="N4550" s="49">
        <v>-7.6111600000000001E-2</v>
      </c>
      <c r="O4550" s="49">
        <v>-0.16736445999999999</v>
      </c>
      <c r="P4550" s="49">
        <v>-0.11389599</v>
      </c>
      <c r="Q4550" s="49">
        <v>-7.6111600000000001E-2</v>
      </c>
      <c r="R4550" s="49">
        <v>-3.832721E-2</v>
      </c>
      <c r="S4550" s="49">
        <v>1.514126E-2</v>
      </c>
      <c r="T4550" s="49" t="s">
        <v>91</v>
      </c>
    </row>
    <row r="4551" spans="1:20" x14ac:dyDescent="0.25">
      <c r="A4551" s="49" t="str">
        <f t="shared" si="71"/>
        <v>41850Greater Fresno Area8_17SmartAC Only</v>
      </c>
      <c r="B4551" s="7">
        <v>41850</v>
      </c>
      <c r="C4551">
        <v>17</v>
      </c>
      <c r="D4551" t="s">
        <v>38</v>
      </c>
      <c r="E4551">
        <v>2.7206636999999998</v>
      </c>
      <c r="F4551">
        <v>2.7718088999999999</v>
      </c>
      <c r="G4551">
        <v>8</v>
      </c>
      <c r="H4551" s="49">
        <v>1409.8</v>
      </c>
      <c r="I4551" s="49">
        <v>13513.94</v>
      </c>
      <c r="J4551">
        <v>99.5</v>
      </c>
      <c r="M4551">
        <v>7.2200200000000006E-2</v>
      </c>
      <c r="N4551" s="49">
        <v>-5.1145200000000002E-2</v>
      </c>
      <c r="O4551" s="49">
        <v>-0.14356146</v>
      </c>
      <c r="P4551" s="49">
        <v>-8.9411309999999994E-2</v>
      </c>
      <c r="Q4551" s="49">
        <v>-5.1145200000000002E-2</v>
      </c>
      <c r="R4551" s="49">
        <v>-1.2879089999999999E-2</v>
      </c>
      <c r="S4551" s="49">
        <v>4.1271059999999998E-2</v>
      </c>
      <c r="T4551" s="49" t="s">
        <v>91</v>
      </c>
    </row>
    <row r="4552" spans="1:20" x14ac:dyDescent="0.25">
      <c r="A4552" s="49" t="str">
        <f t="shared" si="71"/>
        <v>41850Greater Fresno Area8_6SmartAC Only</v>
      </c>
      <c r="B4552" s="7">
        <v>41850</v>
      </c>
      <c r="C4552">
        <v>6</v>
      </c>
      <c r="D4552" t="s">
        <v>38</v>
      </c>
      <c r="E4552">
        <v>1.043841</v>
      </c>
      <c r="F4552">
        <v>1.0483791</v>
      </c>
      <c r="G4552">
        <v>8</v>
      </c>
      <c r="H4552" s="49">
        <v>1409.8</v>
      </c>
      <c r="I4552" s="49">
        <v>13513.94</v>
      </c>
      <c r="J4552">
        <v>82.5</v>
      </c>
      <c r="M4552">
        <v>3.6337300000000003E-2</v>
      </c>
      <c r="N4552" s="49">
        <v>-4.5380999999999998E-3</v>
      </c>
      <c r="O4552" s="49">
        <v>-5.1049839999999999E-2</v>
      </c>
      <c r="P4552" s="49">
        <v>-2.3796870000000001E-2</v>
      </c>
      <c r="Q4552" s="49">
        <v>-4.5380999999999998E-3</v>
      </c>
      <c r="R4552" s="49">
        <v>1.472067E-2</v>
      </c>
      <c r="S4552" s="49">
        <v>4.197364E-2</v>
      </c>
      <c r="T4552" s="49" t="s">
        <v>91</v>
      </c>
    </row>
    <row r="4553" spans="1:20" x14ac:dyDescent="0.25">
      <c r="A4553" s="49" t="str">
        <f t="shared" si="71"/>
        <v>41850Greater Fresno Area8_4SmartAC Only</v>
      </c>
      <c r="B4553" s="7">
        <v>41850</v>
      </c>
      <c r="C4553">
        <v>4</v>
      </c>
      <c r="D4553" t="s">
        <v>38</v>
      </c>
      <c r="E4553">
        <v>1.1241989999999999</v>
      </c>
      <c r="F4553">
        <v>1.0948161999999999</v>
      </c>
      <c r="G4553">
        <v>8</v>
      </c>
      <c r="H4553" s="49">
        <v>1409.8</v>
      </c>
      <c r="I4553" s="49">
        <v>13513.94</v>
      </c>
      <c r="J4553">
        <v>84.5</v>
      </c>
      <c r="M4553">
        <v>3.6144799999999998E-2</v>
      </c>
      <c r="N4553" s="49">
        <v>2.9382800000000001E-2</v>
      </c>
      <c r="O4553" s="49">
        <v>-1.6882540000000001E-2</v>
      </c>
      <c r="P4553" s="49">
        <v>1.022606E-2</v>
      </c>
      <c r="Q4553" s="49">
        <v>2.9382800000000001E-2</v>
      </c>
      <c r="R4553" s="49">
        <v>4.8539539999999999E-2</v>
      </c>
      <c r="S4553" s="49">
        <v>7.5648140000000003E-2</v>
      </c>
      <c r="T4553" s="49" t="s">
        <v>91</v>
      </c>
    </row>
    <row r="4554" spans="1:20" x14ac:dyDescent="0.25">
      <c r="A4554" s="49" t="str">
        <f t="shared" si="71"/>
        <v>41850Greater Fresno Area8_23SmartAC Only</v>
      </c>
      <c r="B4554" s="7">
        <v>41850</v>
      </c>
      <c r="C4554">
        <v>23</v>
      </c>
      <c r="D4554" t="s">
        <v>38</v>
      </c>
      <c r="E4554">
        <v>2.1344143</v>
      </c>
      <c r="F4554">
        <v>2.2847886000000002</v>
      </c>
      <c r="G4554">
        <v>8</v>
      </c>
      <c r="H4554" s="49">
        <v>1409.8</v>
      </c>
      <c r="I4554" s="49">
        <v>13513.94</v>
      </c>
      <c r="J4554">
        <v>88</v>
      </c>
      <c r="M4554">
        <v>6.2970700000000004E-2</v>
      </c>
      <c r="N4554" s="49">
        <v>-0.15037429999999999</v>
      </c>
      <c r="O4554" s="49">
        <v>-0.23097680000000001</v>
      </c>
      <c r="P4554" s="49">
        <v>-0.18374877000000001</v>
      </c>
      <c r="Q4554" s="49">
        <v>-0.15037429999999999</v>
      </c>
      <c r="R4554" s="49">
        <v>-0.11699983</v>
      </c>
      <c r="S4554" s="49">
        <v>-6.9771799999999995E-2</v>
      </c>
      <c r="T4554" s="49" t="s">
        <v>91</v>
      </c>
    </row>
    <row r="4555" spans="1:20" x14ac:dyDescent="0.25">
      <c r="A4555" s="49" t="str">
        <f t="shared" si="71"/>
        <v>41850Greater Fresno Area8_10SmartAC Only</v>
      </c>
      <c r="B4555" s="7">
        <v>41850</v>
      </c>
      <c r="C4555">
        <v>10</v>
      </c>
      <c r="D4555" t="s">
        <v>38</v>
      </c>
      <c r="E4555">
        <v>1.1926125999999999</v>
      </c>
      <c r="F4555">
        <v>1.1524506999999999</v>
      </c>
      <c r="G4555">
        <v>8</v>
      </c>
      <c r="H4555" s="49">
        <v>1409.8</v>
      </c>
      <c r="I4555" s="49">
        <v>13513.94</v>
      </c>
      <c r="J4555">
        <v>86</v>
      </c>
      <c r="M4555">
        <v>4.51861E-2</v>
      </c>
      <c r="N4555" s="49">
        <v>4.01619E-2</v>
      </c>
      <c r="O4555" s="49">
        <v>-1.7676310000000001E-2</v>
      </c>
      <c r="P4555" s="49">
        <v>1.6213269999999998E-2</v>
      </c>
      <c r="Q4555" s="49">
        <v>4.01619E-2</v>
      </c>
      <c r="R4555" s="49">
        <v>6.4110529999999999E-2</v>
      </c>
      <c r="S4555" s="49">
        <v>9.8000110000000001E-2</v>
      </c>
      <c r="T4555" s="49" t="s">
        <v>91</v>
      </c>
    </row>
    <row r="4556" spans="1:20" x14ac:dyDescent="0.25">
      <c r="A4556" s="49" t="str">
        <f t="shared" si="71"/>
        <v>41850Greater Fresno Area8_13SmartAC Only</v>
      </c>
      <c r="B4556" s="7">
        <v>41850</v>
      </c>
      <c r="C4556">
        <v>13</v>
      </c>
      <c r="D4556" t="s">
        <v>38</v>
      </c>
      <c r="E4556">
        <v>1.7225356000000001</v>
      </c>
      <c r="F4556">
        <v>1.8008607999999999</v>
      </c>
      <c r="G4556">
        <v>8</v>
      </c>
      <c r="H4556" s="49">
        <v>1409.8</v>
      </c>
      <c r="I4556" s="49">
        <v>13513.94</v>
      </c>
      <c r="J4556">
        <v>92</v>
      </c>
      <c r="M4556">
        <v>6.2662999999999996E-2</v>
      </c>
      <c r="N4556" s="49">
        <v>-7.8325199999999998E-2</v>
      </c>
      <c r="O4556" s="49">
        <v>-0.15853384000000001</v>
      </c>
      <c r="P4556" s="49">
        <v>-0.11153659</v>
      </c>
      <c r="Q4556" s="49">
        <v>-7.8325199999999998E-2</v>
      </c>
      <c r="R4556" s="49">
        <v>-4.5113809999999997E-2</v>
      </c>
      <c r="S4556" s="49">
        <v>1.8834399999999999E-3</v>
      </c>
      <c r="T4556" s="49" t="s">
        <v>91</v>
      </c>
    </row>
    <row r="4557" spans="1:20" x14ac:dyDescent="0.25">
      <c r="A4557" s="49" t="str">
        <f t="shared" si="71"/>
        <v>41850Greater Fresno Area8_8SmartAC Only</v>
      </c>
      <c r="B4557" s="7">
        <v>41850</v>
      </c>
      <c r="C4557">
        <v>8</v>
      </c>
      <c r="D4557" t="s">
        <v>38</v>
      </c>
      <c r="E4557">
        <v>1.1197223000000001</v>
      </c>
      <c r="F4557">
        <v>1.0959455</v>
      </c>
      <c r="G4557">
        <v>8</v>
      </c>
      <c r="H4557" s="49">
        <v>1409.8</v>
      </c>
      <c r="I4557" s="49">
        <v>13513.94</v>
      </c>
      <c r="J4557">
        <v>82</v>
      </c>
      <c r="M4557">
        <v>4.04821E-2</v>
      </c>
      <c r="N4557" s="49">
        <v>2.3776800000000001E-2</v>
      </c>
      <c r="O4557" s="49">
        <v>-2.8040289999999999E-2</v>
      </c>
      <c r="P4557" s="49">
        <v>2.3212900000000002E-3</v>
      </c>
      <c r="Q4557" s="49">
        <v>2.3776800000000001E-2</v>
      </c>
      <c r="R4557" s="49">
        <v>4.5232309999999998E-2</v>
      </c>
      <c r="S4557" s="49">
        <v>7.5593889999999997E-2</v>
      </c>
      <c r="T4557" s="49" t="s">
        <v>91</v>
      </c>
    </row>
    <row r="4558" spans="1:20" x14ac:dyDescent="0.25">
      <c r="A4558" s="49" t="str">
        <f t="shared" si="71"/>
        <v>41850Greater Fresno Area8_24SmartAC Only</v>
      </c>
      <c r="B4558" s="7">
        <v>41850</v>
      </c>
      <c r="C4558">
        <v>24</v>
      </c>
      <c r="D4558" t="s">
        <v>38</v>
      </c>
      <c r="E4558">
        <v>1.7241008</v>
      </c>
      <c r="F4558">
        <v>1.8196511</v>
      </c>
      <c r="G4558">
        <v>8</v>
      </c>
      <c r="H4558" s="49">
        <v>1409.8</v>
      </c>
      <c r="I4558" s="49">
        <v>13513.94</v>
      </c>
      <c r="J4558">
        <v>86.5</v>
      </c>
      <c r="M4558">
        <v>5.49387E-2</v>
      </c>
      <c r="N4558" s="49">
        <v>-9.5550300000000005E-2</v>
      </c>
      <c r="O4558" s="49">
        <v>-0.16587183999999999</v>
      </c>
      <c r="P4558" s="49">
        <v>-0.12466781</v>
      </c>
      <c r="Q4558" s="49">
        <v>-9.5550300000000005E-2</v>
      </c>
      <c r="R4558" s="49">
        <v>-6.6432790000000005E-2</v>
      </c>
      <c r="S4558" s="49">
        <v>-2.5228759999999999E-2</v>
      </c>
      <c r="T4558" s="49" t="s">
        <v>91</v>
      </c>
    </row>
    <row r="4559" spans="1:20" x14ac:dyDescent="0.25">
      <c r="A4559" s="49" t="str">
        <f t="shared" si="71"/>
        <v>41850Greater Fresno Area8_2SmartAC Only</v>
      </c>
      <c r="B4559" s="7">
        <v>41850</v>
      </c>
      <c r="C4559">
        <v>2</v>
      </c>
      <c r="D4559" t="s">
        <v>38</v>
      </c>
      <c r="E4559">
        <v>1.3803083</v>
      </c>
      <c r="F4559">
        <v>1.3711777999999999</v>
      </c>
      <c r="G4559">
        <v>8</v>
      </c>
      <c r="H4559" s="49">
        <v>1409.8</v>
      </c>
      <c r="I4559" s="49">
        <v>13513.94</v>
      </c>
      <c r="J4559">
        <v>87</v>
      </c>
      <c r="M4559">
        <v>4.54624E-2</v>
      </c>
      <c r="N4559" s="49">
        <v>9.1304999999999997E-3</v>
      </c>
      <c r="O4559" s="49">
        <v>-4.906137E-2</v>
      </c>
      <c r="P4559" s="49">
        <v>-1.496457E-2</v>
      </c>
      <c r="Q4559" s="49">
        <v>9.1304999999999997E-3</v>
      </c>
      <c r="R4559" s="49">
        <v>3.3225570000000003E-2</v>
      </c>
      <c r="S4559" s="49">
        <v>6.7322370000000006E-2</v>
      </c>
      <c r="T4559" s="49" t="s">
        <v>91</v>
      </c>
    </row>
    <row r="4560" spans="1:20" x14ac:dyDescent="0.25">
      <c r="A4560" s="49" t="str">
        <f t="shared" si="71"/>
        <v>41850Greater Fresno Area8_3SmartAC Only</v>
      </c>
      <c r="B4560" s="7">
        <v>41850</v>
      </c>
      <c r="C4560">
        <v>3</v>
      </c>
      <c r="D4560" t="s">
        <v>38</v>
      </c>
      <c r="E4560">
        <v>1.1957085000000001</v>
      </c>
      <c r="F4560">
        <v>1.1950518000000001</v>
      </c>
      <c r="G4560">
        <v>8</v>
      </c>
      <c r="H4560" s="49">
        <v>1409.8</v>
      </c>
      <c r="I4560" s="49">
        <v>13513.94</v>
      </c>
      <c r="J4560">
        <v>86</v>
      </c>
      <c r="M4560">
        <v>3.91981E-2</v>
      </c>
      <c r="N4560" s="49">
        <v>6.5669999999999997E-4</v>
      </c>
      <c r="O4560" s="49">
        <v>-4.9516869999999998E-2</v>
      </c>
      <c r="P4560" s="49">
        <v>-2.011829E-2</v>
      </c>
      <c r="Q4560" s="49">
        <v>6.5669999999999997E-4</v>
      </c>
      <c r="R4560" s="49">
        <v>2.143169E-2</v>
      </c>
      <c r="S4560" s="49">
        <v>5.0830269999999997E-2</v>
      </c>
      <c r="T4560" s="49" t="s">
        <v>91</v>
      </c>
    </row>
    <row r="4561" spans="1:20" x14ac:dyDescent="0.25">
      <c r="A4561" s="49" t="str">
        <f t="shared" si="71"/>
        <v>41850Greater Fresno Area8_7SmartAC Only</v>
      </c>
      <c r="B4561" s="7">
        <v>41850</v>
      </c>
      <c r="C4561">
        <v>7</v>
      </c>
      <c r="D4561" t="s">
        <v>38</v>
      </c>
      <c r="E4561">
        <v>1.0695284</v>
      </c>
      <c r="F4561">
        <v>1.1058574999999999</v>
      </c>
      <c r="G4561">
        <v>8</v>
      </c>
      <c r="H4561" s="49">
        <v>1409.8</v>
      </c>
      <c r="I4561" s="49">
        <v>13513.94</v>
      </c>
      <c r="J4561">
        <v>82.5</v>
      </c>
      <c r="M4561">
        <v>3.97823E-2</v>
      </c>
      <c r="N4561" s="49">
        <v>-3.6329100000000003E-2</v>
      </c>
      <c r="O4561" s="49">
        <v>-8.7250439999999999E-2</v>
      </c>
      <c r="P4561" s="49">
        <v>-5.7413720000000001E-2</v>
      </c>
      <c r="Q4561" s="49">
        <v>-3.6329100000000003E-2</v>
      </c>
      <c r="R4561" s="49">
        <v>-1.5244479999999999E-2</v>
      </c>
      <c r="S4561" s="49">
        <v>1.4592239999999999E-2</v>
      </c>
      <c r="T4561" s="49" t="s">
        <v>91</v>
      </c>
    </row>
    <row r="4562" spans="1:20" x14ac:dyDescent="0.25">
      <c r="A4562" s="49" t="str">
        <f t="shared" si="71"/>
        <v>41850Greater Fresno Area9_15SmartAC Only</v>
      </c>
      <c r="B4562" s="7">
        <v>41850</v>
      </c>
      <c r="C4562">
        <v>15</v>
      </c>
      <c r="D4562" t="s">
        <v>38</v>
      </c>
      <c r="E4562">
        <v>2.133311</v>
      </c>
      <c r="F4562">
        <v>2.2344938999999999</v>
      </c>
      <c r="G4562">
        <v>9</v>
      </c>
      <c r="H4562" s="49">
        <v>1354.415</v>
      </c>
      <c r="I4562" s="49">
        <v>13513.94</v>
      </c>
      <c r="J4562">
        <v>94.5</v>
      </c>
      <c r="M4562">
        <v>7.1916400000000005E-2</v>
      </c>
      <c r="N4562" s="49">
        <v>-0.10118290000000001</v>
      </c>
      <c r="O4562" s="49">
        <v>-0.19323588999999999</v>
      </c>
      <c r="P4562" s="49">
        <v>-0.13929859</v>
      </c>
      <c r="Q4562" s="49">
        <v>-0.10118290000000001</v>
      </c>
      <c r="R4562" s="49">
        <v>-6.3067209999999999E-2</v>
      </c>
      <c r="S4562" s="49">
        <v>-9.1299099999999998E-3</v>
      </c>
      <c r="T4562" s="49" t="s">
        <v>91</v>
      </c>
    </row>
    <row r="4563" spans="1:20" x14ac:dyDescent="0.25">
      <c r="A4563" s="49" t="str">
        <f t="shared" si="71"/>
        <v>41850Greater Fresno Area9_20SmartAC Only</v>
      </c>
      <c r="B4563" s="7">
        <v>41850</v>
      </c>
      <c r="C4563">
        <v>20</v>
      </c>
      <c r="D4563" t="s">
        <v>38</v>
      </c>
      <c r="E4563">
        <v>2.9066095000000001</v>
      </c>
      <c r="F4563">
        <v>2.4780517</v>
      </c>
      <c r="G4563">
        <v>9</v>
      </c>
      <c r="H4563" s="49">
        <v>1354.415</v>
      </c>
      <c r="I4563" s="49">
        <v>13513.94</v>
      </c>
      <c r="J4563">
        <v>99</v>
      </c>
      <c r="M4563">
        <v>6.4716099999999999E-2</v>
      </c>
      <c r="N4563" s="49">
        <v>0.42855779999999999</v>
      </c>
      <c r="O4563" s="49">
        <v>0.34572119000000001</v>
      </c>
      <c r="P4563" s="49">
        <v>0.39425827000000002</v>
      </c>
      <c r="Q4563" s="49">
        <v>0.42855779999999999</v>
      </c>
      <c r="R4563" s="49">
        <v>0.46285733000000001</v>
      </c>
      <c r="S4563" s="49">
        <v>0.51139440999999997</v>
      </c>
      <c r="T4563" s="49" t="s">
        <v>91</v>
      </c>
    </row>
    <row r="4564" spans="1:20" x14ac:dyDescent="0.25">
      <c r="A4564" s="49" t="str">
        <f t="shared" si="71"/>
        <v>41850Greater Fresno Area9_5SmartAC Only</v>
      </c>
      <c r="B4564" s="7">
        <v>41850</v>
      </c>
      <c r="C4564">
        <v>5</v>
      </c>
      <c r="D4564" t="s">
        <v>38</v>
      </c>
      <c r="E4564">
        <v>1.0554319999999999</v>
      </c>
      <c r="F4564">
        <v>1.0644564000000001</v>
      </c>
      <c r="G4564">
        <v>9</v>
      </c>
      <c r="H4564" s="49">
        <v>1354.415</v>
      </c>
      <c r="I4564" s="49">
        <v>13513.94</v>
      </c>
      <c r="J4564">
        <v>82.5</v>
      </c>
      <c r="M4564">
        <v>3.7073200000000001E-2</v>
      </c>
      <c r="N4564" s="49">
        <v>-9.0244000000000001E-3</v>
      </c>
      <c r="O4564" s="49">
        <v>-5.6478100000000003E-2</v>
      </c>
      <c r="P4564" s="49">
        <v>-2.8673199999999999E-2</v>
      </c>
      <c r="Q4564" s="49">
        <v>-9.0244000000000001E-3</v>
      </c>
      <c r="R4564" s="49">
        <v>1.0624400000000001E-2</v>
      </c>
      <c r="S4564" s="49">
        <v>3.84293E-2</v>
      </c>
      <c r="T4564" s="49" t="s">
        <v>91</v>
      </c>
    </row>
    <row r="4565" spans="1:20" x14ac:dyDescent="0.25">
      <c r="A4565" s="49" t="str">
        <f t="shared" si="71"/>
        <v>41850Greater Fresno Area9_24SmartAC Only</v>
      </c>
      <c r="B4565" s="7">
        <v>41850</v>
      </c>
      <c r="C4565">
        <v>24</v>
      </c>
      <c r="D4565" t="s">
        <v>38</v>
      </c>
      <c r="E4565">
        <v>1.7241008</v>
      </c>
      <c r="F4565">
        <v>1.8088268999999999</v>
      </c>
      <c r="G4565">
        <v>9</v>
      </c>
      <c r="H4565" s="49">
        <v>1354.415</v>
      </c>
      <c r="I4565" s="49">
        <v>13513.94</v>
      </c>
      <c r="J4565">
        <v>86.5</v>
      </c>
      <c r="M4565">
        <v>5.7220300000000002E-2</v>
      </c>
      <c r="N4565" s="49">
        <v>-8.4726099999999999E-2</v>
      </c>
      <c r="O4565" s="49">
        <v>-0.15796808000000001</v>
      </c>
      <c r="P4565" s="49">
        <v>-0.11505286000000001</v>
      </c>
      <c r="Q4565" s="49">
        <v>-8.4726099999999999E-2</v>
      </c>
      <c r="R4565" s="49">
        <v>-5.4399339999999997E-2</v>
      </c>
      <c r="S4565" s="49">
        <v>-1.148412E-2</v>
      </c>
      <c r="T4565" s="49" t="s">
        <v>91</v>
      </c>
    </row>
    <row r="4566" spans="1:20" x14ac:dyDescent="0.25">
      <c r="A4566" s="49" t="str">
        <f t="shared" si="71"/>
        <v>41850Greater Fresno Area9_14SmartAC Only</v>
      </c>
      <c r="B4566" s="7">
        <v>41850</v>
      </c>
      <c r="C4566">
        <v>14</v>
      </c>
      <c r="D4566" t="s">
        <v>38</v>
      </c>
      <c r="E4566">
        <v>1.9712135</v>
      </c>
      <c r="F4566">
        <v>2.0118520000000002</v>
      </c>
      <c r="G4566">
        <v>9</v>
      </c>
      <c r="H4566" s="49">
        <v>1354.415</v>
      </c>
      <c r="I4566" s="49">
        <v>13513.94</v>
      </c>
      <c r="J4566">
        <v>92.5</v>
      </c>
      <c r="M4566">
        <v>6.6090999999999997E-2</v>
      </c>
      <c r="N4566" s="49">
        <v>-4.0638500000000001E-2</v>
      </c>
      <c r="O4566" s="49">
        <v>-0.12523498</v>
      </c>
      <c r="P4566" s="49">
        <v>-7.5666730000000001E-2</v>
      </c>
      <c r="Q4566" s="49">
        <v>-4.0638500000000001E-2</v>
      </c>
      <c r="R4566" s="49">
        <v>-5.6102699999999997E-3</v>
      </c>
      <c r="S4566" s="49">
        <v>4.3957980000000001E-2</v>
      </c>
      <c r="T4566" s="49" t="s">
        <v>91</v>
      </c>
    </row>
    <row r="4567" spans="1:20" x14ac:dyDescent="0.25">
      <c r="A4567" s="49" t="str">
        <f t="shared" si="71"/>
        <v>41850Greater Fresno Area9_6SmartAC Only</v>
      </c>
      <c r="B4567" s="7">
        <v>41850</v>
      </c>
      <c r="C4567">
        <v>6</v>
      </c>
      <c r="D4567" t="s">
        <v>38</v>
      </c>
      <c r="E4567">
        <v>1.043841</v>
      </c>
      <c r="F4567">
        <v>1.0374707999999999</v>
      </c>
      <c r="G4567">
        <v>9</v>
      </c>
      <c r="H4567" s="49">
        <v>1354.415</v>
      </c>
      <c r="I4567" s="49">
        <v>13513.94</v>
      </c>
      <c r="J4567">
        <v>82.5</v>
      </c>
      <c r="M4567">
        <v>3.7710500000000001E-2</v>
      </c>
      <c r="N4567" s="49">
        <v>6.3702000000000003E-3</v>
      </c>
      <c r="O4567" s="49">
        <v>-4.1899239999999997E-2</v>
      </c>
      <c r="P4567" s="49">
        <v>-1.3616359999999999E-2</v>
      </c>
      <c r="Q4567" s="49">
        <v>6.3702000000000003E-3</v>
      </c>
      <c r="R4567" s="49">
        <v>2.6356770000000002E-2</v>
      </c>
      <c r="S4567" s="49">
        <v>5.4639640000000003E-2</v>
      </c>
      <c r="T4567" s="49" t="s">
        <v>91</v>
      </c>
    </row>
    <row r="4568" spans="1:20" x14ac:dyDescent="0.25">
      <c r="A4568" s="49" t="str">
        <f t="shared" si="71"/>
        <v>41850Greater Fresno Area9_1SmartAC Only</v>
      </c>
      <c r="B4568" s="7">
        <v>41850</v>
      </c>
      <c r="C4568">
        <v>1</v>
      </c>
      <c r="D4568" t="s">
        <v>38</v>
      </c>
      <c r="E4568">
        <v>1.5408875</v>
      </c>
      <c r="F4568">
        <v>1.5968089999999999</v>
      </c>
      <c r="G4568">
        <v>9</v>
      </c>
      <c r="H4568" s="49">
        <v>1354.415</v>
      </c>
      <c r="I4568" s="49">
        <v>13513.94</v>
      </c>
      <c r="J4568">
        <v>88.5</v>
      </c>
      <c r="M4568">
        <v>5.1935500000000002E-2</v>
      </c>
      <c r="N4568" s="49">
        <v>-5.5921499999999999E-2</v>
      </c>
      <c r="O4568" s="49">
        <v>-0.12239894</v>
      </c>
      <c r="P4568" s="49">
        <v>-8.3447309999999997E-2</v>
      </c>
      <c r="Q4568" s="49">
        <v>-5.5921499999999999E-2</v>
      </c>
      <c r="R4568" s="49">
        <v>-2.839568E-2</v>
      </c>
      <c r="S4568" s="49">
        <v>1.055594E-2</v>
      </c>
      <c r="T4568" s="49" t="s">
        <v>91</v>
      </c>
    </row>
    <row r="4569" spans="1:20" x14ac:dyDescent="0.25">
      <c r="A4569" s="49" t="str">
        <f t="shared" si="71"/>
        <v>41850Greater Fresno Area9_10SmartAC Only</v>
      </c>
      <c r="B4569" s="7">
        <v>41850</v>
      </c>
      <c r="C4569">
        <v>10</v>
      </c>
      <c r="D4569" t="s">
        <v>38</v>
      </c>
      <c r="E4569">
        <v>1.1926125999999999</v>
      </c>
      <c r="F4569">
        <v>1.2117127000000001</v>
      </c>
      <c r="G4569">
        <v>9</v>
      </c>
      <c r="H4569" s="49">
        <v>1354.415</v>
      </c>
      <c r="I4569" s="49">
        <v>13513.94</v>
      </c>
      <c r="J4569">
        <v>86</v>
      </c>
      <c r="M4569">
        <v>4.64515E-2</v>
      </c>
      <c r="N4569" s="49">
        <v>-1.9100099999999998E-2</v>
      </c>
      <c r="O4569" s="49">
        <v>-7.8558020000000006E-2</v>
      </c>
      <c r="P4569" s="49">
        <v>-4.3719399999999999E-2</v>
      </c>
      <c r="Q4569" s="49">
        <v>-1.9100099999999998E-2</v>
      </c>
      <c r="R4569" s="49">
        <v>5.5191900000000002E-3</v>
      </c>
      <c r="S4569" s="49">
        <v>4.0357820000000003E-2</v>
      </c>
      <c r="T4569" s="49" t="s">
        <v>91</v>
      </c>
    </row>
    <row r="4570" spans="1:20" x14ac:dyDescent="0.25">
      <c r="A4570" s="49" t="str">
        <f t="shared" si="71"/>
        <v>41850Greater Fresno Area9_18SmartAC Only</v>
      </c>
      <c r="B4570" s="7">
        <v>41850</v>
      </c>
      <c r="C4570">
        <v>18</v>
      </c>
      <c r="D4570" t="s">
        <v>38</v>
      </c>
      <c r="E4570">
        <v>2.9902891999999999</v>
      </c>
      <c r="F4570">
        <v>3.0270478999999999</v>
      </c>
      <c r="G4570">
        <v>9</v>
      </c>
      <c r="H4570" s="49">
        <v>1354.415</v>
      </c>
      <c r="I4570" s="49">
        <v>13513.94</v>
      </c>
      <c r="J4570">
        <v>100</v>
      </c>
      <c r="M4570">
        <v>7.2388499999999995E-2</v>
      </c>
      <c r="N4570" s="49">
        <v>-3.6758699999999998E-2</v>
      </c>
      <c r="O4570" s="49">
        <v>-0.12941598000000001</v>
      </c>
      <c r="P4570" s="49">
        <v>-7.5124609999999994E-2</v>
      </c>
      <c r="Q4570" s="49">
        <v>-3.6758699999999998E-2</v>
      </c>
      <c r="R4570" s="49">
        <v>1.6072E-3</v>
      </c>
      <c r="S4570" s="49">
        <v>5.5898580000000003E-2</v>
      </c>
      <c r="T4570" s="49" t="s">
        <v>91</v>
      </c>
    </row>
    <row r="4571" spans="1:20" x14ac:dyDescent="0.25">
      <c r="A4571" s="49" t="str">
        <f t="shared" si="71"/>
        <v>41850Greater Fresno Area9_21SmartAC Only</v>
      </c>
      <c r="B4571" s="7">
        <v>41850</v>
      </c>
      <c r="C4571">
        <v>21</v>
      </c>
      <c r="D4571" t="s">
        <v>38</v>
      </c>
      <c r="E4571">
        <v>2.7179997</v>
      </c>
      <c r="F4571">
        <v>3.0724342999999998</v>
      </c>
      <c r="G4571">
        <v>9</v>
      </c>
      <c r="H4571" s="49">
        <v>1354.415</v>
      </c>
      <c r="I4571" s="49">
        <v>13513.94</v>
      </c>
      <c r="J4571">
        <v>95.5</v>
      </c>
      <c r="M4571">
        <v>6.8835300000000002E-2</v>
      </c>
      <c r="N4571" s="49">
        <v>-0.35443459999999999</v>
      </c>
      <c r="O4571" s="49">
        <v>-0.44254378</v>
      </c>
      <c r="P4571" s="49">
        <v>-0.39091731000000002</v>
      </c>
      <c r="Q4571" s="49">
        <v>-0.35443459999999999</v>
      </c>
      <c r="R4571" s="49">
        <v>-0.31795189000000001</v>
      </c>
      <c r="S4571" s="49">
        <v>-0.26632541999999998</v>
      </c>
      <c r="T4571" s="49" t="s">
        <v>91</v>
      </c>
    </row>
    <row r="4572" spans="1:20" x14ac:dyDescent="0.25">
      <c r="A4572" s="49" t="str">
        <f t="shared" si="71"/>
        <v>41850Greater Fresno Area9_3SmartAC Only</v>
      </c>
      <c r="B4572" s="7">
        <v>41850</v>
      </c>
      <c r="C4572">
        <v>3</v>
      </c>
      <c r="D4572" t="s">
        <v>38</v>
      </c>
      <c r="E4572">
        <v>1.1957085000000001</v>
      </c>
      <c r="F4572">
        <v>1.2213149000000001</v>
      </c>
      <c r="G4572">
        <v>9</v>
      </c>
      <c r="H4572" s="49">
        <v>1354.415</v>
      </c>
      <c r="I4572" s="49">
        <v>13513.94</v>
      </c>
      <c r="J4572">
        <v>86</v>
      </c>
      <c r="M4572">
        <v>4.1426900000000003E-2</v>
      </c>
      <c r="N4572" s="49">
        <v>-2.5606400000000001E-2</v>
      </c>
      <c r="O4572" s="49">
        <v>-7.8632830000000001E-2</v>
      </c>
      <c r="P4572" s="49">
        <v>-4.756266E-2</v>
      </c>
      <c r="Q4572" s="49">
        <v>-2.5606400000000001E-2</v>
      </c>
      <c r="R4572" s="49">
        <v>-3.6501400000000001E-3</v>
      </c>
      <c r="S4572" s="49">
        <v>2.7420030000000001E-2</v>
      </c>
      <c r="T4572" s="49" t="s">
        <v>91</v>
      </c>
    </row>
    <row r="4573" spans="1:20" x14ac:dyDescent="0.25">
      <c r="A4573" s="49" t="str">
        <f t="shared" si="71"/>
        <v>41850Greater Fresno Area9_13SmartAC Only</v>
      </c>
      <c r="B4573" s="7">
        <v>41850</v>
      </c>
      <c r="C4573">
        <v>13</v>
      </c>
      <c r="D4573" t="s">
        <v>38</v>
      </c>
      <c r="E4573">
        <v>1.7225356000000001</v>
      </c>
      <c r="F4573">
        <v>1.826346</v>
      </c>
      <c r="G4573">
        <v>9</v>
      </c>
      <c r="H4573" s="49">
        <v>1354.415</v>
      </c>
      <c r="I4573" s="49">
        <v>13513.94</v>
      </c>
      <c r="J4573">
        <v>92</v>
      </c>
      <c r="M4573">
        <v>6.3244800000000004E-2</v>
      </c>
      <c r="N4573" s="49">
        <v>-0.1038104</v>
      </c>
      <c r="O4573" s="49">
        <v>-0.18476374000000001</v>
      </c>
      <c r="P4573" s="49">
        <v>-0.13733013999999999</v>
      </c>
      <c r="Q4573" s="49">
        <v>-0.1038104</v>
      </c>
      <c r="R4573" s="49">
        <v>-7.0290660000000005E-2</v>
      </c>
      <c r="S4573" s="49">
        <v>-2.2857059999999998E-2</v>
      </c>
      <c r="T4573" s="49" t="s">
        <v>91</v>
      </c>
    </row>
    <row r="4574" spans="1:20" x14ac:dyDescent="0.25">
      <c r="A4574" s="49" t="str">
        <f t="shared" si="71"/>
        <v>41850Greater Fresno Area9_23SmartAC Only</v>
      </c>
      <c r="B4574" s="7">
        <v>41850</v>
      </c>
      <c r="C4574">
        <v>23</v>
      </c>
      <c r="D4574" t="s">
        <v>38</v>
      </c>
      <c r="E4574">
        <v>2.1344143</v>
      </c>
      <c r="F4574">
        <v>2.2301655999999999</v>
      </c>
      <c r="G4574">
        <v>9</v>
      </c>
      <c r="H4574" s="49">
        <v>1354.415</v>
      </c>
      <c r="I4574" s="49">
        <v>13513.94</v>
      </c>
      <c r="J4574">
        <v>88</v>
      </c>
      <c r="M4574">
        <v>6.3703300000000004E-2</v>
      </c>
      <c r="N4574" s="49">
        <v>-9.5751299999999998E-2</v>
      </c>
      <c r="O4574" s="49">
        <v>-0.17729152000000001</v>
      </c>
      <c r="P4574" s="49">
        <v>-0.12951404999999999</v>
      </c>
      <c r="Q4574" s="49">
        <v>-9.5751299999999998E-2</v>
      </c>
      <c r="R4574" s="49">
        <v>-6.1988550000000003E-2</v>
      </c>
      <c r="S4574" s="49">
        <v>-1.4211079999999999E-2</v>
      </c>
      <c r="T4574" s="49" t="s">
        <v>91</v>
      </c>
    </row>
    <row r="4575" spans="1:20" x14ac:dyDescent="0.25">
      <c r="A4575" s="49" t="str">
        <f t="shared" si="71"/>
        <v>41850Greater Fresno Area9_7SmartAC Only</v>
      </c>
      <c r="B4575" s="7">
        <v>41850</v>
      </c>
      <c r="C4575">
        <v>7</v>
      </c>
      <c r="D4575" t="s">
        <v>38</v>
      </c>
      <c r="E4575">
        <v>1.0695284</v>
      </c>
      <c r="F4575">
        <v>1.0901955000000001</v>
      </c>
      <c r="G4575">
        <v>9</v>
      </c>
      <c r="H4575" s="49">
        <v>1354.415</v>
      </c>
      <c r="I4575" s="49">
        <v>13513.94</v>
      </c>
      <c r="J4575">
        <v>82.5</v>
      </c>
      <c r="M4575">
        <v>4.0485300000000002E-2</v>
      </c>
      <c r="N4575" s="49">
        <v>-2.0667100000000001E-2</v>
      </c>
      <c r="O4575" s="49">
        <v>-7.2488280000000002E-2</v>
      </c>
      <c r="P4575" s="49">
        <v>-4.2124309999999998E-2</v>
      </c>
      <c r="Q4575" s="49">
        <v>-2.0667100000000001E-2</v>
      </c>
      <c r="R4575" s="49">
        <v>7.9011000000000001E-4</v>
      </c>
      <c r="S4575" s="49">
        <v>3.1154080000000001E-2</v>
      </c>
      <c r="T4575" s="49" t="s">
        <v>91</v>
      </c>
    </row>
    <row r="4576" spans="1:20" x14ac:dyDescent="0.25">
      <c r="A4576" s="49" t="str">
        <f t="shared" si="71"/>
        <v>41850Greater Fresno Area9_12SmartAC Only</v>
      </c>
      <c r="B4576" s="7">
        <v>41850</v>
      </c>
      <c r="C4576">
        <v>12</v>
      </c>
      <c r="D4576" t="s">
        <v>38</v>
      </c>
      <c r="E4576">
        <v>1.5060739999999999</v>
      </c>
      <c r="F4576">
        <v>1.5723773000000001</v>
      </c>
      <c r="G4576">
        <v>9</v>
      </c>
      <c r="H4576" s="49">
        <v>1354.415</v>
      </c>
      <c r="I4576" s="49">
        <v>13513.94</v>
      </c>
      <c r="J4576">
        <v>92.5</v>
      </c>
      <c r="M4576">
        <v>6.0530399999999998E-2</v>
      </c>
      <c r="N4576" s="49">
        <v>-6.6303299999999996E-2</v>
      </c>
      <c r="O4576" s="49">
        <v>-0.14378220999999999</v>
      </c>
      <c r="P4576" s="49">
        <v>-9.8384410000000005E-2</v>
      </c>
      <c r="Q4576" s="49">
        <v>-6.6303299999999996E-2</v>
      </c>
      <c r="R4576" s="49">
        <v>-3.422219E-2</v>
      </c>
      <c r="S4576" s="49">
        <v>1.1175610000000001E-2</v>
      </c>
      <c r="T4576" s="49" t="s">
        <v>91</v>
      </c>
    </row>
    <row r="4577" spans="1:20" x14ac:dyDescent="0.25">
      <c r="A4577" s="49" t="str">
        <f t="shared" si="71"/>
        <v>41850Greater Fresno Area9_8SmartAC Only</v>
      </c>
      <c r="B4577" s="7">
        <v>41850</v>
      </c>
      <c r="C4577">
        <v>8</v>
      </c>
      <c r="D4577" t="s">
        <v>38</v>
      </c>
      <c r="E4577">
        <v>1.1197223000000001</v>
      </c>
      <c r="F4577">
        <v>1.1161827</v>
      </c>
      <c r="G4577">
        <v>9</v>
      </c>
      <c r="H4577" s="49">
        <v>1354.415</v>
      </c>
      <c r="I4577" s="49">
        <v>13513.94</v>
      </c>
      <c r="J4577">
        <v>82</v>
      </c>
      <c r="M4577">
        <v>4.2054300000000003E-2</v>
      </c>
      <c r="N4577" s="49">
        <v>3.5396E-3</v>
      </c>
      <c r="O4577" s="49">
        <v>-5.0289899999999998E-2</v>
      </c>
      <c r="P4577" s="49">
        <v>-1.8749180000000001E-2</v>
      </c>
      <c r="Q4577" s="49">
        <v>3.5396E-3</v>
      </c>
      <c r="R4577" s="49">
        <v>2.5828380000000001E-2</v>
      </c>
      <c r="S4577" s="49">
        <v>5.7369099999999999E-2</v>
      </c>
      <c r="T4577" s="49" t="s">
        <v>91</v>
      </c>
    </row>
    <row r="4578" spans="1:20" x14ac:dyDescent="0.25">
      <c r="A4578" s="49" t="str">
        <f t="shared" si="71"/>
        <v>41850Greater Fresno Area9_16SmartAC Only</v>
      </c>
      <c r="B4578" s="7">
        <v>41850</v>
      </c>
      <c r="C4578">
        <v>16</v>
      </c>
      <c r="D4578" t="s">
        <v>38</v>
      </c>
      <c r="E4578">
        <v>2.4198900000000001</v>
      </c>
      <c r="F4578">
        <v>2.5015843000000002</v>
      </c>
      <c r="G4578">
        <v>9</v>
      </c>
      <c r="H4578" s="49">
        <v>1354.415</v>
      </c>
      <c r="I4578" s="49">
        <v>13513.94</v>
      </c>
      <c r="J4578">
        <v>98</v>
      </c>
      <c r="M4578">
        <v>7.2362300000000004E-2</v>
      </c>
      <c r="N4578" s="49">
        <v>-8.1694299999999997E-2</v>
      </c>
      <c r="O4578" s="49">
        <v>-0.17431804000000001</v>
      </c>
      <c r="P4578" s="49">
        <v>-0.12004632</v>
      </c>
      <c r="Q4578" s="49">
        <v>-8.1694299999999997E-2</v>
      </c>
      <c r="R4578" s="49">
        <v>-4.3342279999999997E-2</v>
      </c>
      <c r="S4578" s="49">
        <v>1.092944E-2</v>
      </c>
      <c r="T4578" s="49" t="s">
        <v>91</v>
      </c>
    </row>
    <row r="4579" spans="1:20" x14ac:dyDescent="0.25">
      <c r="A4579" s="49" t="str">
        <f t="shared" si="71"/>
        <v>41850Greater Fresno Area9_17SmartAC Only</v>
      </c>
      <c r="B4579" s="7">
        <v>41850</v>
      </c>
      <c r="C4579">
        <v>17</v>
      </c>
      <c r="D4579" t="s">
        <v>38</v>
      </c>
      <c r="E4579">
        <v>2.7206636999999998</v>
      </c>
      <c r="F4579">
        <v>2.7771249999999998</v>
      </c>
      <c r="G4579">
        <v>9</v>
      </c>
      <c r="H4579" s="49">
        <v>1354.415</v>
      </c>
      <c r="I4579" s="49">
        <v>13513.94</v>
      </c>
      <c r="J4579">
        <v>99.5</v>
      </c>
      <c r="M4579">
        <v>7.3591299999999998E-2</v>
      </c>
      <c r="N4579" s="49">
        <v>-5.6461299999999999E-2</v>
      </c>
      <c r="O4579" s="49">
        <v>-0.15065816000000001</v>
      </c>
      <c r="P4579" s="49">
        <v>-9.5464690000000005E-2</v>
      </c>
      <c r="Q4579" s="49">
        <v>-5.6461299999999999E-2</v>
      </c>
      <c r="R4579" s="49">
        <v>-1.745791E-2</v>
      </c>
      <c r="S4579" s="49">
        <v>3.7735560000000001E-2</v>
      </c>
      <c r="T4579" s="49" t="s">
        <v>91</v>
      </c>
    </row>
    <row r="4580" spans="1:20" x14ac:dyDescent="0.25">
      <c r="A4580" s="49" t="str">
        <f t="shared" si="71"/>
        <v>41850Greater Fresno Area9_11SmartAC Only</v>
      </c>
      <c r="B4580" s="7">
        <v>41850</v>
      </c>
      <c r="C4580">
        <v>11</v>
      </c>
      <c r="D4580" t="s">
        <v>38</v>
      </c>
      <c r="E4580">
        <v>1.2752403999999999</v>
      </c>
      <c r="F4580">
        <v>1.3488945000000001</v>
      </c>
      <c r="G4580">
        <v>9</v>
      </c>
      <c r="H4580" s="49">
        <v>1354.415</v>
      </c>
      <c r="I4580" s="49">
        <v>13513.94</v>
      </c>
      <c r="J4580">
        <v>90</v>
      </c>
      <c r="M4580">
        <v>5.3032000000000003E-2</v>
      </c>
      <c r="N4580" s="49">
        <v>-7.36541E-2</v>
      </c>
      <c r="O4580" s="49">
        <v>-0.14153505999999999</v>
      </c>
      <c r="P4580" s="49">
        <v>-0.10176106</v>
      </c>
      <c r="Q4580" s="49">
        <v>-7.36541E-2</v>
      </c>
      <c r="R4580" s="49">
        <v>-4.554714E-2</v>
      </c>
      <c r="S4580" s="49">
        <v>-5.7731400000000004E-3</v>
      </c>
      <c r="T4580" s="49" t="s">
        <v>91</v>
      </c>
    </row>
    <row r="4581" spans="1:20" x14ac:dyDescent="0.25">
      <c r="A4581" s="49" t="str">
        <f t="shared" si="71"/>
        <v>41850Greater Fresno Area9_9SmartAC Only</v>
      </c>
      <c r="B4581" s="7">
        <v>41850</v>
      </c>
      <c r="C4581">
        <v>9</v>
      </c>
      <c r="D4581" t="s">
        <v>38</v>
      </c>
      <c r="E4581">
        <v>1.1233479</v>
      </c>
      <c r="F4581">
        <v>1.1558685</v>
      </c>
      <c r="G4581">
        <v>9</v>
      </c>
      <c r="H4581" s="49">
        <v>1354.415</v>
      </c>
      <c r="I4581" s="49">
        <v>13513.94</v>
      </c>
      <c r="J4581">
        <v>80.5</v>
      </c>
      <c r="M4581">
        <v>4.3163600000000003E-2</v>
      </c>
      <c r="N4581" s="49">
        <v>-3.2520599999999997E-2</v>
      </c>
      <c r="O4581" s="49">
        <v>-8.7770009999999996E-2</v>
      </c>
      <c r="P4581" s="49">
        <v>-5.5397309999999998E-2</v>
      </c>
      <c r="Q4581" s="49">
        <v>-3.2520599999999997E-2</v>
      </c>
      <c r="R4581" s="49">
        <v>-9.6438900000000004E-3</v>
      </c>
      <c r="S4581" s="49">
        <v>2.2728809999999999E-2</v>
      </c>
      <c r="T4581" s="49" t="s">
        <v>91</v>
      </c>
    </row>
    <row r="4582" spans="1:20" x14ac:dyDescent="0.25">
      <c r="A4582" s="49" t="str">
        <f t="shared" si="71"/>
        <v>41850Greater Fresno Area9_22SmartAC Only</v>
      </c>
      <c r="B4582" s="7">
        <v>41850</v>
      </c>
      <c r="C4582">
        <v>22</v>
      </c>
      <c r="D4582" t="s">
        <v>38</v>
      </c>
      <c r="E4582">
        <v>2.5196812999999998</v>
      </c>
      <c r="F4582">
        <v>2.6420656999999999</v>
      </c>
      <c r="G4582">
        <v>9</v>
      </c>
      <c r="H4582" s="49">
        <v>1354.415</v>
      </c>
      <c r="I4582" s="49">
        <v>13513.94</v>
      </c>
      <c r="J4582">
        <v>90.5</v>
      </c>
      <c r="M4582">
        <v>6.7786200000000005E-2</v>
      </c>
      <c r="N4582" s="49">
        <v>-0.1223844</v>
      </c>
      <c r="O4582" s="49">
        <v>-0.20915074</v>
      </c>
      <c r="P4582" s="49">
        <v>-0.15831108999999999</v>
      </c>
      <c r="Q4582" s="49">
        <v>-0.1223844</v>
      </c>
      <c r="R4582" s="49">
        <v>-8.6457709999999993E-2</v>
      </c>
      <c r="S4582" s="49">
        <v>-3.561806E-2</v>
      </c>
      <c r="T4582" s="49" t="s">
        <v>91</v>
      </c>
    </row>
    <row r="4583" spans="1:20" x14ac:dyDescent="0.25">
      <c r="A4583" s="49" t="str">
        <f t="shared" si="71"/>
        <v>41850Greater Fresno Area9_4SmartAC Only</v>
      </c>
      <c r="B4583" s="7">
        <v>41850</v>
      </c>
      <c r="C4583">
        <v>4</v>
      </c>
      <c r="D4583" t="s">
        <v>38</v>
      </c>
      <c r="E4583">
        <v>1.1241989999999999</v>
      </c>
      <c r="F4583">
        <v>1.1273238999999999</v>
      </c>
      <c r="G4583">
        <v>9</v>
      </c>
      <c r="H4583" s="49">
        <v>1354.415</v>
      </c>
      <c r="I4583" s="49">
        <v>13513.94</v>
      </c>
      <c r="J4583">
        <v>84.5</v>
      </c>
      <c r="M4583">
        <v>3.8687800000000001E-2</v>
      </c>
      <c r="N4583" s="49">
        <v>-3.1248999999999999E-3</v>
      </c>
      <c r="O4583" s="49">
        <v>-5.2645280000000003E-2</v>
      </c>
      <c r="P4583" s="49">
        <v>-2.362943E-2</v>
      </c>
      <c r="Q4583" s="49">
        <v>-3.1248999999999999E-3</v>
      </c>
      <c r="R4583" s="49">
        <v>1.737963E-2</v>
      </c>
      <c r="S4583" s="49">
        <v>4.6395480000000003E-2</v>
      </c>
      <c r="T4583" s="49" t="s">
        <v>91</v>
      </c>
    </row>
    <row r="4584" spans="1:20" x14ac:dyDescent="0.25">
      <c r="A4584" s="49" t="str">
        <f t="shared" si="71"/>
        <v>41850Greater Fresno Area9_19SmartAC Only</v>
      </c>
      <c r="B4584" s="7">
        <v>41850</v>
      </c>
      <c r="C4584">
        <v>19</v>
      </c>
      <c r="D4584" t="s">
        <v>38</v>
      </c>
      <c r="E4584">
        <v>3.0176351000000001</v>
      </c>
      <c r="F4584">
        <v>2.8426323999999998</v>
      </c>
      <c r="G4584">
        <v>9</v>
      </c>
      <c r="H4584" s="49">
        <v>1354.415</v>
      </c>
      <c r="I4584" s="49">
        <v>13513.94</v>
      </c>
      <c r="J4584">
        <v>100.5</v>
      </c>
      <c r="M4584">
        <v>6.9853299999999993E-2</v>
      </c>
      <c r="N4584" s="49">
        <v>0.17500270000000001</v>
      </c>
      <c r="O4584" s="49">
        <v>8.5590479999999997E-2</v>
      </c>
      <c r="P4584" s="49">
        <v>0.13798045</v>
      </c>
      <c r="Q4584" s="49">
        <v>0.17500270000000001</v>
      </c>
      <c r="R4584" s="49">
        <v>0.21202494999999999</v>
      </c>
      <c r="S4584" s="49">
        <v>0.26441492</v>
      </c>
      <c r="T4584" s="49" t="s">
        <v>91</v>
      </c>
    </row>
    <row r="4585" spans="1:20" x14ac:dyDescent="0.25">
      <c r="A4585" s="49" t="str">
        <f t="shared" si="71"/>
        <v>41850Greater Fresno Area9_2SmartAC Only</v>
      </c>
      <c r="B4585" s="7">
        <v>41850</v>
      </c>
      <c r="C4585">
        <v>2</v>
      </c>
      <c r="D4585" t="s">
        <v>38</v>
      </c>
      <c r="E4585">
        <v>1.3803083</v>
      </c>
      <c r="F4585">
        <v>1.3732937999999999</v>
      </c>
      <c r="G4585">
        <v>9</v>
      </c>
      <c r="H4585" s="49">
        <v>1354.415</v>
      </c>
      <c r="I4585" s="49">
        <v>13513.94</v>
      </c>
      <c r="J4585">
        <v>87</v>
      </c>
      <c r="M4585">
        <v>4.7463499999999999E-2</v>
      </c>
      <c r="N4585" s="49">
        <v>7.0144999999999999E-3</v>
      </c>
      <c r="O4585" s="49">
        <v>-5.373878E-2</v>
      </c>
      <c r="P4585" s="49">
        <v>-1.8141150000000002E-2</v>
      </c>
      <c r="Q4585" s="49">
        <v>7.0144999999999999E-3</v>
      </c>
      <c r="R4585" s="49">
        <v>3.2170160000000003E-2</v>
      </c>
      <c r="S4585" s="49">
        <v>6.776778E-2</v>
      </c>
      <c r="T4585" s="49" t="s">
        <v>91</v>
      </c>
    </row>
    <row r="4586" spans="1:20" x14ac:dyDescent="0.25">
      <c r="A4586" s="49" t="str">
        <f t="shared" si="71"/>
        <v>41852Greater Fresno AreaN/A_19SmartAC Only</v>
      </c>
      <c r="B4586" s="7">
        <v>41852</v>
      </c>
      <c r="C4586">
        <v>19</v>
      </c>
      <c r="D4586" t="s">
        <v>38</v>
      </c>
      <c r="E4586">
        <v>3.6333085999999999</v>
      </c>
      <c r="F4586">
        <v>3.7922653999999998</v>
      </c>
      <c r="G4586" t="s">
        <v>33</v>
      </c>
      <c r="H4586">
        <v>2596.0459999999998</v>
      </c>
      <c r="I4586" s="49">
        <v>13417.268</v>
      </c>
      <c r="J4586">
        <v>106.5</v>
      </c>
      <c r="M4586">
        <v>4.5311299999999999E-2</v>
      </c>
      <c r="N4586" s="49">
        <v>-0.15895680000000001</v>
      </c>
      <c r="O4586" s="49">
        <v>-0.21695526000000001</v>
      </c>
      <c r="P4586" s="49">
        <v>-0.18297179</v>
      </c>
      <c r="Q4586" s="49">
        <v>-0.15895680000000001</v>
      </c>
      <c r="R4586" s="49">
        <v>-0.13494181</v>
      </c>
      <c r="S4586" s="49">
        <v>-0.10095833999999999</v>
      </c>
      <c r="T4586" s="49" t="s">
        <v>91</v>
      </c>
    </row>
    <row r="4587" spans="1:20" x14ac:dyDescent="0.25">
      <c r="A4587" s="49" t="str">
        <f t="shared" si="71"/>
        <v>41852Greater Fresno AreaN/A_5SmartAC Only</v>
      </c>
      <c r="B4587" s="7">
        <v>41852</v>
      </c>
      <c r="C4587">
        <v>5</v>
      </c>
      <c r="D4587" t="s">
        <v>38</v>
      </c>
      <c r="E4587">
        <v>0.96951978000000005</v>
      </c>
      <c r="F4587">
        <v>0.95896287000000002</v>
      </c>
      <c r="G4587" t="s">
        <v>33</v>
      </c>
      <c r="H4587">
        <v>2596.0459999999998</v>
      </c>
      <c r="I4587" s="49">
        <v>13417.268</v>
      </c>
      <c r="J4587">
        <v>81</v>
      </c>
      <c r="M4587">
        <v>1.8936999999999999E-2</v>
      </c>
      <c r="N4587" s="49">
        <v>1.0556909999999999E-2</v>
      </c>
      <c r="O4587" s="49">
        <v>-1.3682450000000001E-2</v>
      </c>
      <c r="P4587" s="49">
        <v>5.2030000000000002E-4</v>
      </c>
      <c r="Q4587" s="49">
        <v>1.0556909999999999E-2</v>
      </c>
      <c r="R4587" s="49">
        <v>2.0593520000000001E-2</v>
      </c>
      <c r="S4587" s="49">
        <v>3.4796269999999997E-2</v>
      </c>
      <c r="T4587" s="49" t="s">
        <v>91</v>
      </c>
    </row>
    <row r="4588" spans="1:20" x14ac:dyDescent="0.25">
      <c r="A4588" s="49" t="str">
        <f t="shared" si="71"/>
        <v>41852Greater Fresno AreaN/A_14SmartAC Only</v>
      </c>
      <c r="B4588" s="7">
        <v>41852</v>
      </c>
      <c r="C4588">
        <v>14</v>
      </c>
      <c r="D4588" t="s">
        <v>38</v>
      </c>
      <c r="E4588">
        <v>2.5536805999999999</v>
      </c>
      <c r="F4588">
        <v>2.5702362999999999</v>
      </c>
      <c r="G4588" t="s">
        <v>33</v>
      </c>
      <c r="H4588">
        <v>2596.0459999999998</v>
      </c>
      <c r="I4588" s="49">
        <v>13417.268</v>
      </c>
      <c r="J4588">
        <v>102</v>
      </c>
      <c r="M4588">
        <v>4.8391700000000003E-2</v>
      </c>
      <c r="N4588" s="49">
        <v>-1.65557E-2</v>
      </c>
      <c r="O4588" s="49">
        <v>-7.8497079999999997E-2</v>
      </c>
      <c r="P4588" s="49">
        <v>-4.2203299999999999E-2</v>
      </c>
      <c r="Q4588" s="49">
        <v>-1.65557E-2</v>
      </c>
      <c r="R4588" s="49">
        <v>9.0919E-3</v>
      </c>
      <c r="S4588" s="49">
        <v>4.5385679999999998E-2</v>
      </c>
      <c r="T4588" s="49" t="s">
        <v>91</v>
      </c>
    </row>
    <row r="4589" spans="1:20" x14ac:dyDescent="0.25">
      <c r="A4589" s="49" t="str">
        <f t="shared" si="71"/>
        <v>41852Greater Fresno AreaN/A_21SmartAC Only</v>
      </c>
      <c r="B4589" s="7">
        <v>41852</v>
      </c>
      <c r="C4589">
        <v>21</v>
      </c>
      <c r="D4589" t="s">
        <v>38</v>
      </c>
      <c r="E4589">
        <v>3.0648276000000001</v>
      </c>
      <c r="F4589">
        <v>3.4055936</v>
      </c>
      <c r="G4589" t="s">
        <v>33</v>
      </c>
      <c r="H4589">
        <v>2596.0459999999998</v>
      </c>
      <c r="I4589" s="49">
        <v>13417.268</v>
      </c>
      <c r="J4589">
        <v>100.5</v>
      </c>
      <c r="M4589">
        <v>4.3788100000000003E-2</v>
      </c>
      <c r="N4589" s="49">
        <v>-0.34076600000000001</v>
      </c>
      <c r="O4589" s="49">
        <v>-0.39681476999999998</v>
      </c>
      <c r="P4589" s="49">
        <v>-0.36397369000000002</v>
      </c>
      <c r="Q4589" s="49">
        <v>-0.34076600000000001</v>
      </c>
      <c r="R4589" s="49">
        <v>-0.31755831000000001</v>
      </c>
      <c r="S4589" s="49">
        <v>-0.28471722999999999</v>
      </c>
      <c r="T4589" s="49" t="s">
        <v>91</v>
      </c>
    </row>
    <row r="4590" spans="1:20" x14ac:dyDescent="0.25">
      <c r="A4590" s="49" t="str">
        <f t="shared" si="71"/>
        <v>41852Greater Fresno AreaN/A_7SmartAC Only</v>
      </c>
      <c r="B4590" s="7">
        <v>41852</v>
      </c>
      <c r="C4590">
        <v>7</v>
      </c>
      <c r="D4590" t="s">
        <v>38</v>
      </c>
      <c r="E4590">
        <v>0.96525258999999997</v>
      </c>
      <c r="F4590">
        <v>0.96583761999999995</v>
      </c>
      <c r="G4590" t="s">
        <v>33</v>
      </c>
      <c r="H4590">
        <v>2596.0459999999998</v>
      </c>
      <c r="I4590" s="49">
        <v>13417.268</v>
      </c>
      <c r="J4590">
        <v>77.5</v>
      </c>
      <c r="M4590">
        <v>2.01408E-2</v>
      </c>
      <c r="N4590" s="49">
        <v>-5.8502999999999995E-4</v>
      </c>
      <c r="O4590" s="49">
        <v>-2.636525E-2</v>
      </c>
      <c r="P4590" s="49">
        <v>-1.125965E-2</v>
      </c>
      <c r="Q4590" s="49">
        <v>-5.8502999999999995E-4</v>
      </c>
      <c r="R4590" s="49">
        <v>1.0089590000000001E-2</v>
      </c>
      <c r="S4590" s="49">
        <v>2.5195189999999999E-2</v>
      </c>
      <c r="T4590" s="49" t="s">
        <v>91</v>
      </c>
    </row>
    <row r="4591" spans="1:20" x14ac:dyDescent="0.25">
      <c r="A4591" s="49" t="str">
        <f t="shared" si="71"/>
        <v>41852Greater Fresno AreaN/A_23SmartAC Only</v>
      </c>
      <c r="B4591" s="7">
        <v>41852</v>
      </c>
      <c r="C4591">
        <v>23</v>
      </c>
      <c r="D4591" t="s">
        <v>38</v>
      </c>
      <c r="E4591">
        <v>2.3900025</v>
      </c>
      <c r="F4591">
        <v>2.5108473999999998</v>
      </c>
      <c r="G4591" t="s">
        <v>33</v>
      </c>
      <c r="H4591">
        <v>2596.0459999999998</v>
      </c>
      <c r="I4591" s="49">
        <v>13417.268</v>
      </c>
      <c r="J4591">
        <v>95.5</v>
      </c>
      <c r="M4591">
        <v>3.89404E-2</v>
      </c>
      <c r="N4591" s="49">
        <v>-0.12084490000000001</v>
      </c>
      <c r="O4591" s="49">
        <v>-0.17068860999999999</v>
      </c>
      <c r="P4591" s="49">
        <v>-0.14148331</v>
      </c>
      <c r="Q4591" s="49">
        <v>-0.12084490000000001</v>
      </c>
      <c r="R4591" s="49">
        <v>-0.10020649</v>
      </c>
      <c r="S4591" s="49">
        <v>-7.1001190000000006E-2</v>
      </c>
      <c r="T4591" s="49" t="s">
        <v>91</v>
      </c>
    </row>
    <row r="4592" spans="1:20" x14ac:dyDescent="0.25">
      <c r="A4592" s="49" t="str">
        <f t="shared" si="71"/>
        <v>41852Greater Fresno AreaN/A_16SmartAC Only</v>
      </c>
      <c r="B4592" s="7">
        <v>41852</v>
      </c>
      <c r="C4592">
        <v>16</v>
      </c>
      <c r="D4592" t="s">
        <v>38</v>
      </c>
      <c r="E4592">
        <v>3.2558802</v>
      </c>
      <c r="F4592">
        <v>2.5825638</v>
      </c>
      <c r="G4592" t="s">
        <v>33</v>
      </c>
      <c r="H4592">
        <v>2596.0459999999998</v>
      </c>
      <c r="I4592" s="49">
        <v>13417.268</v>
      </c>
      <c r="J4592">
        <v>107</v>
      </c>
      <c r="M4592">
        <v>4.4253599999999997E-2</v>
      </c>
      <c r="N4592" s="49">
        <v>0.67331640000000004</v>
      </c>
      <c r="O4592" s="49">
        <v>0.61667179000000005</v>
      </c>
      <c r="P4592" s="49">
        <v>0.64986199</v>
      </c>
      <c r="Q4592" s="49">
        <v>0.67331640000000004</v>
      </c>
      <c r="R4592" s="49">
        <v>0.69677080999999996</v>
      </c>
      <c r="S4592" s="49">
        <v>0.72996101000000002</v>
      </c>
      <c r="T4592" s="49" t="s">
        <v>91</v>
      </c>
    </row>
    <row r="4593" spans="1:20" x14ac:dyDescent="0.25">
      <c r="A4593" s="49" t="str">
        <f t="shared" si="71"/>
        <v>41852Greater Fresno AreaN/A_10SmartAC Only</v>
      </c>
      <c r="B4593" s="7">
        <v>41852</v>
      </c>
      <c r="C4593">
        <v>10</v>
      </c>
      <c r="D4593" t="s">
        <v>38</v>
      </c>
      <c r="E4593">
        <v>1.2278047999999999</v>
      </c>
      <c r="F4593">
        <v>1.2576320000000001</v>
      </c>
      <c r="G4593" t="s">
        <v>33</v>
      </c>
      <c r="H4593" s="49">
        <v>2596.0459999999998</v>
      </c>
      <c r="I4593" s="49">
        <v>13417.268</v>
      </c>
      <c r="J4593">
        <v>87</v>
      </c>
      <c r="M4593">
        <v>3.01237E-2</v>
      </c>
      <c r="N4593" s="49">
        <v>-2.9827200000000002E-2</v>
      </c>
      <c r="O4593" s="49">
        <v>-6.8385539999999995E-2</v>
      </c>
      <c r="P4593" s="49">
        <v>-4.5792760000000002E-2</v>
      </c>
      <c r="Q4593" s="49">
        <v>-2.9827200000000002E-2</v>
      </c>
      <c r="R4593" s="49">
        <v>-1.386164E-2</v>
      </c>
      <c r="S4593" s="49">
        <v>8.7311400000000001E-3</v>
      </c>
      <c r="T4593" s="49" t="s">
        <v>91</v>
      </c>
    </row>
    <row r="4594" spans="1:20" x14ac:dyDescent="0.25">
      <c r="A4594" s="49" t="str">
        <f t="shared" si="71"/>
        <v>41852Greater Fresno AreaN/A_6SmartAC Only</v>
      </c>
      <c r="B4594" s="7">
        <v>41852</v>
      </c>
      <c r="C4594">
        <v>6</v>
      </c>
      <c r="D4594" t="s">
        <v>38</v>
      </c>
      <c r="E4594">
        <v>0.95121029999999995</v>
      </c>
      <c r="F4594">
        <v>0.93941507999999996</v>
      </c>
      <c r="G4594" t="s">
        <v>33</v>
      </c>
      <c r="H4594" s="49">
        <v>2596.0459999999998</v>
      </c>
      <c r="I4594" s="49">
        <v>13417.268</v>
      </c>
      <c r="J4594">
        <v>79</v>
      </c>
      <c r="M4594">
        <v>1.8832600000000001E-2</v>
      </c>
      <c r="N4594" s="49">
        <v>1.179522E-2</v>
      </c>
      <c r="O4594" s="49">
        <v>-1.231051E-2</v>
      </c>
      <c r="P4594" s="49">
        <v>1.81394E-3</v>
      </c>
      <c r="Q4594" s="49">
        <v>1.179522E-2</v>
      </c>
      <c r="R4594" s="49">
        <v>2.1776500000000001E-2</v>
      </c>
      <c r="S4594" s="49">
        <v>3.5900950000000001E-2</v>
      </c>
      <c r="T4594" s="49" t="s">
        <v>91</v>
      </c>
    </row>
    <row r="4595" spans="1:20" x14ac:dyDescent="0.25">
      <c r="A4595" s="49" t="str">
        <f t="shared" si="71"/>
        <v>41852Greater Fresno AreaN/A_15SmartAC Only</v>
      </c>
      <c r="B4595" s="7">
        <v>41852</v>
      </c>
      <c r="C4595">
        <v>15</v>
      </c>
      <c r="D4595" t="s">
        <v>38</v>
      </c>
      <c r="E4595">
        <v>2.9318004000000002</v>
      </c>
      <c r="F4595">
        <v>2.7717071</v>
      </c>
      <c r="G4595" t="s">
        <v>33</v>
      </c>
      <c r="H4595" s="49">
        <v>2596.0459999999998</v>
      </c>
      <c r="I4595" s="49">
        <v>13417.268</v>
      </c>
      <c r="J4595">
        <v>105.5</v>
      </c>
      <c r="M4595">
        <v>4.7929699999999999E-2</v>
      </c>
      <c r="N4595" s="49">
        <v>0.16009329999999999</v>
      </c>
      <c r="O4595" s="49">
        <v>9.8743280000000003E-2</v>
      </c>
      <c r="P4595" s="49">
        <v>0.13469055999999999</v>
      </c>
      <c r="Q4595" s="49">
        <v>0.16009329999999999</v>
      </c>
      <c r="R4595" s="49">
        <v>0.18549604</v>
      </c>
      <c r="S4595" s="49">
        <v>0.22144332</v>
      </c>
      <c r="T4595" s="49" t="s">
        <v>91</v>
      </c>
    </row>
    <row r="4596" spans="1:20" x14ac:dyDescent="0.25">
      <c r="A4596" s="49" t="str">
        <f t="shared" si="71"/>
        <v>41852Greater Fresno AreaN/A_3SmartAC Only</v>
      </c>
      <c r="B4596" s="7">
        <v>41852</v>
      </c>
      <c r="C4596">
        <v>3</v>
      </c>
      <c r="D4596" t="s">
        <v>38</v>
      </c>
      <c r="E4596">
        <v>1.1731597</v>
      </c>
      <c r="F4596">
        <v>1.1558983</v>
      </c>
      <c r="G4596" t="s">
        <v>33</v>
      </c>
      <c r="H4596" s="49">
        <v>2596.0459999999998</v>
      </c>
      <c r="I4596" s="49">
        <v>13417.268</v>
      </c>
      <c r="J4596">
        <v>85.5</v>
      </c>
      <c r="M4596">
        <v>2.2847800000000001E-2</v>
      </c>
      <c r="N4596" s="49">
        <v>1.72614E-2</v>
      </c>
      <c r="O4596" s="49">
        <v>-1.1983779999999999E-2</v>
      </c>
      <c r="P4596" s="49">
        <v>5.1520699999999999E-3</v>
      </c>
      <c r="Q4596" s="49">
        <v>1.72614E-2</v>
      </c>
      <c r="R4596" s="49">
        <v>2.9370730000000001E-2</v>
      </c>
      <c r="S4596" s="49">
        <v>4.6506579999999999E-2</v>
      </c>
      <c r="T4596" s="49" t="s">
        <v>91</v>
      </c>
    </row>
    <row r="4597" spans="1:20" x14ac:dyDescent="0.25">
      <c r="A4597" s="49" t="str">
        <f t="shared" si="71"/>
        <v>41852Greater Fresno AreaN/A_9SmartAC Only</v>
      </c>
      <c r="B4597" s="7">
        <v>41852</v>
      </c>
      <c r="C4597">
        <v>9</v>
      </c>
      <c r="D4597" t="s">
        <v>38</v>
      </c>
      <c r="E4597">
        <v>1.0905155</v>
      </c>
      <c r="F4597">
        <v>1.1122973</v>
      </c>
      <c r="G4597" t="s">
        <v>33</v>
      </c>
      <c r="H4597" s="49">
        <v>2596.0459999999998</v>
      </c>
      <c r="I4597" s="49">
        <v>13417.268</v>
      </c>
      <c r="J4597">
        <v>83</v>
      </c>
      <c r="M4597">
        <v>2.5591099999999999E-2</v>
      </c>
      <c r="N4597" s="49">
        <v>-2.17818E-2</v>
      </c>
      <c r="O4597" s="49">
        <v>-5.4538410000000002E-2</v>
      </c>
      <c r="P4597" s="49">
        <v>-3.5345080000000001E-2</v>
      </c>
      <c r="Q4597" s="49">
        <v>-2.17818E-2</v>
      </c>
      <c r="R4597" s="49">
        <v>-8.21852E-3</v>
      </c>
      <c r="S4597" s="49">
        <v>1.097481E-2</v>
      </c>
      <c r="T4597" s="49" t="s">
        <v>91</v>
      </c>
    </row>
    <row r="4598" spans="1:20" x14ac:dyDescent="0.25">
      <c r="A4598" s="49" t="str">
        <f t="shared" si="71"/>
        <v>41852Greater Fresno AreaN/A_11SmartAC Only</v>
      </c>
      <c r="B4598" s="7">
        <v>41852</v>
      </c>
      <c r="C4598">
        <v>11</v>
      </c>
      <c r="D4598" t="s">
        <v>38</v>
      </c>
      <c r="E4598">
        <v>1.4510685000000001</v>
      </c>
      <c r="F4598">
        <v>1.4598416999999999</v>
      </c>
      <c r="G4598" t="s">
        <v>33</v>
      </c>
      <c r="H4598" s="49">
        <v>2596.0459999999998</v>
      </c>
      <c r="I4598" s="49">
        <v>13417.268</v>
      </c>
      <c r="J4598">
        <v>92.5</v>
      </c>
      <c r="M4598">
        <v>3.5485999999999997E-2</v>
      </c>
      <c r="N4598" s="49">
        <v>-8.7732000000000001E-3</v>
      </c>
      <c r="O4598" s="49">
        <v>-5.4195279999999998E-2</v>
      </c>
      <c r="P4598" s="49">
        <v>-2.7580779999999999E-2</v>
      </c>
      <c r="Q4598" s="49">
        <v>-8.7732000000000001E-3</v>
      </c>
      <c r="R4598" s="49">
        <v>1.0034380000000001E-2</v>
      </c>
      <c r="S4598" s="49">
        <v>3.6648880000000002E-2</v>
      </c>
      <c r="T4598" s="49" t="s">
        <v>91</v>
      </c>
    </row>
    <row r="4599" spans="1:20" x14ac:dyDescent="0.25">
      <c r="A4599" s="49" t="str">
        <f t="shared" si="71"/>
        <v>41852Greater Fresno AreaN/A_4SmartAC Only</v>
      </c>
      <c r="B4599" s="7">
        <v>41852</v>
      </c>
      <c r="C4599">
        <v>4</v>
      </c>
      <c r="D4599" t="s">
        <v>38</v>
      </c>
      <c r="E4599">
        <v>1.0453688999999999</v>
      </c>
      <c r="F4599">
        <v>1.0335449999999999</v>
      </c>
      <c r="G4599" t="s">
        <v>33</v>
      </c>
      <c r="H4599" s="49">
        <v>2596.0459999999998</v>
      </c>
      <c r="I4599" s="49">
        <v>13417.268</v>
      </c>
      <c r="J4599">
        <v>83.5</v>
      </c>
      <c r="M4599">
        <v>2.0591000000000002E-2</v>
      </c>
      <c r="N4599" s="49">
        <v>1.18239E-2</v>
      </c>
      <c r="O4599" s="49">
        <v>-1.453258E-2</v>
      </c>
      <c r="P4599" s="49">
        <v>9.1067000000000003E-4</v>
      </c>
      <c r="Q4599" s="49">
        <v>1.18239E-2</v>
      </c>
      <c r="R4599" s="49">
        <v>2.2737130000000001E-2</v>
      </c>
      <c r="S4599" s="49">
        <v>3.818038E-2</v>
      </c>
      <c r="T4599" s="49" t="s">
        <v>91</v>
      </c>
    </row>
    <row r="4600" spans="1:20" x14ac:dyDescent="0.25">
      <c r="A4600" s="49" t="str">
        <f t="shared" si="71"/>
        <v>41852Greater Fresno AreaN/A_12SmartAC Only</v>
      </c>
      <c r="B4600" s="7">
        <v>41852</v>
      </c>
      <c r="C4600">
        <v>12</v>
      </c>
      <c r="D4600" t="s">
        <v>38</v>
      </c>
      <c r="E4600">
        <v>1.7893825000000001</v>
      </c>
      <c r="F4600">
        <v>1.797828</v>
      </c>
      <c r="G4600" t="s">
        <v>33</v>
      </c>
      <c r="H4600" s="49">
        <v>2596.0459999999998</v>
      </c>
      <c r="I4600" s="49">
        <v>13417.268</v>
      </c>
      <c r="J4600">
        <v>96.5</v>
      </c>
      <c r="M4600">
        <v>4.1280499999999998E-2</v>
      </c>
      <c r="N4600" s="49">
        <v>-8.4454999999999999E-3</v>
      </c>
      <c r="O4600" s="49">
        <v>-6.1284539999999998E-2</v>
      </c>
      <c r="P4600" s="49">
        <v>-3.0324159999999999E-2</v>
      </c>
      <c r="Q4600" s="49">
        <v>-8.4454999999999999E-3</v>
      </c>
      <c r="R4600" s="49">
        <v>1.3433169999999999E-2</v>
      </c>
      <c r="S4600" s="49">
        <v>4.4393540000000002E-2</v>
      </c>
      <c r="T4600" s="49" t="s">
        <v>91</v>
      </c>
    </row>
    <row r="4601" spans="1:20" x14ac:dyDescent="0.25">
      <c r="A4601" s="49" t="str">
        <f t="shared" si="71"/>
        <v>41852Greater Fresno AreaN/A_24SmartAC Only</v>
      </c>
      <c r="B4601" s="7">
        <v>41852</v>
      </c>
      <c r="C4601">
        <v>24</v>
      </c>
      <c r="D4601" t="s">
        <v>38</v>
      </c>
      <c r="E4601">
        <v>1.9667592</v>
      </c>
      <c r="F4601">
        <v>2.0473941</v>
      </c>
      <c r="G4601" t="s">
        <v>33</v>
      </c>
      <c r="H4601" s="49">
        <v>2596.0459999999998</v>
      </c>
      <c r="I4601" s="49">
        <v>13417.268</v>
      </c>
      <c r="J4601">
        <v>92.5</v>
      </c>
      <c r="M4601">
        <v>3.5156100000000003E-2</v>
      </c>
      <c r="N4601" s="49">
        <v>-8.0634899999999995E-2</v>
      </c>
      <c r="O4601" s="49">
        <v>-0.12563471000000001</v>
      </c>
      <c r="P4601" s="49">
        <v>-9.9267629999999996E-2</v>
      </c>
      <c r="Q4601" s="49">
        <v>-8.0634899999999995E-2</v>
      </c>
      <c r="R4601" s="49">
        <v>-6.2002170000000002E-2</v>
      </c>
      <c r="S4601" s="49">
        <v>-3.5635090000000001E-2</v>
      </c>
      <c r="T4601" s="49" t="s">
        <v>91</v>
      </c>
    </row>
    <row r="4602" spans="1:20" x14ac:dyDescent="0.25">
      <c r="A4602" s="49" t="str">
        <f t="shared" si="71"/>
        <v>41852Greater Fresno AreaN/A_8SmartAC Only</v>
      </c>
      <c r="B4602" s="7">
        <v>41852</v>
      </c>
      <c r="C4602">
        <v>8</v>
      </c>
      <c r="D4602" t="s">
        <v>38</v>
      </c>
      <c r="E4602">
        <v>1.0094482</v>
      </c>
      <c r="F4602">
        <v>1.0127851000000001</v>
      </c>
      <c r="G4602" t="s">
        <v>33</v>
      </c>
      <c r="H4602" s="49">
        <v>2596.0459999999998</v>
      </c>
      <c r="I4602" s="49">
        <v>13417.268</v>
      </c>
      <c r="J4602">
        <v>80</v>
      </c>
      <c r="M4602">
        <v>2.17859E-2</v>
      </c>
      <c r="N4602" s="49">
        <v>-3.3368999999999998E-3</v>
      </c>
      <c r="O4602" s="49">
        <v>-3.122285E-2</v>
      </c>
      <c r="P4602" s="49">
        <v>-1.488343E-2</v>
      </c>
      <c r="Q4602" s="49">
        <v>-3.3368999999999998E-3</v>
      </c>
      <c r="R4602" s="49">
        <v>8.2096300000000007E-3</v>
      </c>
      <c r="S4602" s="49">
        <v>2.4549049999999999E-2</v>
      </c>
      <c r="T4602" s="49" t="s">
        <v>91</v>
      </c>
    </row>
    <row r="4603" spans="1:20" x14ac:dyDescent="0.25">
      <c r="A4603" s="49" t="str">
        <f t="shared" si="71"/>
        <v>41852Greater Fresno AreaN/A_20SmartAC Only</v>
      </c>
      <c r="B4603" s="7">
        <v>41852</v>
      </c>
      <c r="C4603">
        <v>20</v>
      </c>
      <c r="D4603" t="s">
        <v>38</v>
      </c>
      <c r="E4603">
        <v>3.3741449999999999</v>
      </c>
      <c r="F4603">
        <v>3.8089457000000002</v>
      </c>
      <c r="G4603" t="s">
        <v>33</v>
      </c>
      <c r="H4603" s="49">
        <v>2596.0459999999998</v>
      </c>
      <c r="I4603" s="49">
        <v>13417.268</v>
      </c>
      <c r="J4603">
        <v>104</v>
      </c>
      <c r="M4603">
        <v>4.6263800000000001E-2</v>
      </c>
      <c r="N4603" s="49">
        <v>-0.43480069999999998</v>
      </c>
      <c r="O4603" s="49">
        <v>-0.49401835999999999</v>
      </c>
      <c r="P4603" s="49">
        <v>-0.45932051000000002</v>
      </c>
      <c r="Q4603" s="49">
        <v>-0.43480069999999998</v>
      </c>
      <c r="R4603" s="49">
        <v>-0.41028089000000001</v>
      </c>
      <c r="S4603" s="49">
        <v>-0.37558303999999998</v>
      </c>
      <c r="T4603" s="49" t="s">
        <v>91</v>
      </c>
    </row>
    <row r="4604" spans="1:20" x14ac:dyDescent="0.25">
      <c r="A4604" s="49" t="str">
        <f t="shared" si="71"/>
        <v>41852Greater Fresno AreaN/A_1SmartAC Only</v>
      </c>
      <c r="B4604" s="7">
        <v>41852</v>
      </c>
      <c r="C4604">
        <v>1</v>
      </c>
      <c r="D4604" t="s">
        <v>38</v>
      </c>
      <c r="E4604">
        <v>1.6026357</v>
      </c>
      <c r="F4604">
        <v>1.5621404000000001</v>
      </c>
      <c r="G4604" t="s">
        <v>33</v>
      </c>
      <c r="H4604" s="49">
        <v>2596.0459999999998</v>
      </c>
      <c r="I4604" s="49">
        <v>13417.268</v>
      </c>
      <c r="J4604">
        <v>89</v>
      </c>
      <c r="M4604">
        <v>2.85388E-2</v>
      </c>
      <c r="N4604" s="49">
        <v>4.0495299999999998E-2</v>
      </c>
      <c r="O4604" s="49">
        <v>3.9656400000000003E-3</v>
      </c>
      <c r="P4604" s="49">
        <v>2.5369740000000002E-2</v>
      </c>
      <c r="Q4604" s="49">
        <v>4.0495299999999998E-2</v>
      </c>
      <c r="R4604" s="49">
        <v>5.5620860000000001E-2</v>
      </c>
      <c r="S4604" s="49">
        <v>7.7024960000000003E-2</v>
      </c>
      <c r="T4604" s="49" t="s">
        <v>91</v>
      </c>
    </row>
    <row r="4605" spans="1:20" x14ac:dyDescent="0.25">
      <c r="A4605" s="49" t="str">
        <f t="shared" si="71"/>
        <v>41852Greater Fresno AreaN/A_22SmartAC Only</v>
      </c>
      <c r="B4605" s="7">
        <v>41852</v>
      </c>
      <c r="C4605">
        <v>22</v>
      </c>
      <c r="D4605" t="s">
        <v>38</v>
      </c>
      <c r="E4605">
        <v>2.7880381000000001</v>
      </c>
      <c r="F4605">
        <v>3.0005559000000002</v>
      </c>
      <c r="G4605" t="s">
        <v>33</v>
      </c>
      <c r="H4605" s="49">
        <v>2596.0459999999998</v>
      </c>
      <c r="I4605" s="49">
        <v>13417.268</v>
      </c>
      <c r="J4605">
        <v>97.5</v>
      </c>
      <c r="M4605">
        <v>4.1485399999999999E-2</v>
      </c>
      <c r="N4605" s="49">
        <v>-0.21251780000000001</v>
      </c>
      <c r="O4605" s="49">
        <v>-0.26561910999999999</v>
      </c>
      <c r="P4605" s="49">
        <v>-0.23450505999999999</v>
      </c>
      <c r="Q4605" s="49">
        <v>-0.21251780000000001</v>
      </c>
      <c r="R4605" s="49">
        <v>-0.19053054</v>
      </c>
      <c r="S4605" s="49">
        <v>-0.15941648999999999</v>
      </c>
      <c r="T4605" s="49" t="s">
        <v>91</v>
      </c>
    </row>
    <row r="4606" spans="1:20" x14ac:dyDescent="0.25">
      <c r="A4606" s="49" t="str">
        <f t="shared" si="71"/>
        <v>41852Greater Fresno AreaN/A_18SmartAC Only</v>
      </c>
      <c r="B4606" s="7">
        <v>41852</v>
      </c>
      <c r="C4606">
        <v>18</v>
      </c>
      <c r="D4606" t="s">
        <v>38</v>
      </c>
      <c r="E4606">
        <v>3.6434017999999999</v>
      </c>
      <c r="F4606">
        <v>2.8450389999999999</v>
      </c>
      <c r="G4606" t="s">
        <v>33</v>
      </c>
      <c r="H4606" s="49">
        <v>2596.0459999999998</v>
      </c>
      <c r="I4606" s="49">
        <v>13417.268</v>
      </c>
      <c r="J4606">
        <v>108</v>
      </c>
      <c r="M4606">
        <v>4.1516499999999998E-2</v>
      </c>
      <c r="N4606" s="49">
        <v>0.79836280000000004</v>
      </c>
      <c r="O4606" s="49">
        <v>0.74522168</v>
      </c>
      <c r="P4606" s="49">
        <v>0.77635905999999999</v>
      </c>
      <c r="Q4606" s="49">
        <v>0.79836280000000004</v>
      </c>
      <c r="R4606" s="49">
        <v>0.82036655000000003</v>
      </c>
      <c r="S4606" s="49">
        <v>0.85150391999999997</v>
      </c>
      <c r="T4606" s="49" t="s">
        <v>91</v>
      </c>
    </row>
    <row r="4607" spans="1:20" x14ac:dyDescent="0.25">
      <c r="A4607" s="49" t="str">
        <f t="shared" si="71"/>
        <v>41852Greater Fresno AreaN/A_2SmartAC Only</v>
      </c>
      <c r="B4607" s="7">
        <v>41852</v>
      </c>
      <c r="C4607">
        <v>2</v>
      </c>
      <c r="D4607" t="s">
        <v>38</v>
      </c>
      <c r="E4607">
        <v>1.3610218000000001</v>
      </c>
      <c r="F4607">
        <v>1.3382795000000001</v>
      </c>
      <c r="G4607" t="s">
        <v>33</v>
      </c>
      <c r="H4607" s="49">
        <v>2596.0459999999998</v>
      </c>
      <c r="I4607" s="49">
        <v>13417.268</v>
      </c>
      <c r="J4607">
        <v>87</v>
      </c>
      <c r="M4607">
        <v>2.5223800000000001E-2</v>
      </c>
      <c r="N4607" s="49">
        <v>2.27423E-2</v>
      </c>
      <c r="O4607" s="49">
        <v>-9.5441599999999994E-3</v>
      </c>
      <c r="P4607" s="49">
        <v>9.3736900000000005E-3</v>
      </c>
      <c r="Q4607" s="49">
        <v>2.27423E-2</v>
      </c>
      <c r="R4607" s="49">
        <v>3.6110910000000003E-2</v>
      </c>
      <c r="S4607" s="49">
        <v>5.5028760000000003E-2</v>
      </c>
      <c r="T4607" s="49" t="s">
        <v>91</v>
      </c>
    </row>
    <row r="4608" spans="1:20" x14ac:dyDescent="0.25">
      <c r="A4608" s="49" t="str">
        <f t="shared" si="71"/>
        <v>41852Greater Fresno AreaN/A_13SmartAC Only</v>
      </c>
      <c r="B4608" s="7">
        <v>41852</v>
      </c>
      <c r="C4608">
        <v>13</v>
      </c>
      <c r="D4608" t="s">
        <v>38</v>
      </c>
      <c r="E4608">
        <v>2.1613674999999999</v>
      </c>
      <c r="F4608">
        <v>2.1656683999999999</v>
      </c>
      <c r="G4608" t="s">
        <v>33</v>
      </c>
      <c r="H4608" s="49">
        <v>2596.0459999999998</v>
      </c>
      <c r="I4608" s="49">
        <v>13417.268</v>
      </c>
      <c r="J4608">
        <v>99</v>
      </c>
      <c r="M4608">
        <v>4.5189199999999999E-2</v>
      </c>
      <c r="N4608" s="49">
        <v>-4.3008999999999999E-3</v>
      </c>
      <c r="O4608" s="49">
        <v>-6.2143080000000003E-2</v>
      </c>
      <c r="P4608" s="49">
        <v>-2.8251180000000001E-2</v>
      </c>
      <c r="Q4608" s="49">
        <v>-4.3008999999999999E-3</v>
      </c>
      <c r="R4608" s="49">
        <v>1.9649380000000001E-2</v>
      </c>
      <c r="S4608" s="49">
        <v>5.3541279999999997E-2</v>
      </c>
      <c r="T4608" s="49" t="s">
        <v>91</v>
      </c>
    </row>
    <row r="4609" spans="1:20" x14ac:dyDescent="0.25">
      <c r="A4609" s="49" t="str">
        <f t="shared" si="71"/>
        <v>41852Greater Fresno AreaN/A_17SmartAC Only</v>
      </c>
      <c r="B4609" s="7">
        <v>41852</v>
      </c>
      <c r="C4609">
        <v>17</v>
      </c>
      <c r="D4609" t="s">
        <v>38</v>
      </c>
      <c r="E4609">
        <v>3.5107995999999999</v>
      </c>
      <c r="F4609">
        <v>2.7133755000000002</v>
      </c>
      <c r="G4609" t="s">
        <v>33</v>
      </c>
      <c r="H4609" s="49">
        <v>2596.0459999999998</v>
      </c>
      <c r="I4609" s="49">
        <v>13417.268</v>
      </c>
      <c r="J4609">
        <v>108</v>
      </c>
      <c r="M4609">
        <v>4.2966200000000003E-2</v>
      </c>
      <c r="N4609" s="49">
        <v>0.79742409999999997</v>
      </c>
      <c r="O4609" s="49">
        <v>0.74242735999999998</v>
      </c>
      <c r="P4609" s="49">
        <v>0.77465200999999995</v>
      </c>
      <c r="Q4609" s="49">
        <v>0.79742409999999997</v>
      </c>
      <c r="R4609" s="49">
        <v>0.82019618999999999</v>
      </c>
      <c r="S4609" s="49">
        <v>0.85242083999999996</v>
      </c>
      <c r="T4609" s="49" t="s">
        <v>91</v>
      </c>
    </row>
    <row r="4610" spans="1:20" x14ac:dyDescent="0.25">
      <c r="A4610" s="49" t="str">
        <f t="shared" si="71"/>
        <v>41893Greater Fresno AreaN/A_8SmartAC Only</v>
      </c>
      <c r="B4610" s="7">
        <v>41893</v>
      </c>
      <c r="C4610">
        <v>8</v>
      </c>
      <c r="D4610" t="s">
        <v>38</v>
      </c>
      <c r="E4610">
        <v>0.81622304000000001</v>
      </c>
      <c r="F4610">
        <v>0.83749591000000001</v>
      </c>
      <c r="G4610" t="s">
        <v>33</v>
      </c>
      <c r="H4610" s="49">
        <v>12041.706</v>
      </c>
      <c r="I4610" s="49">
        <v>13346.778</v>
      </c>
      <c r="J4610">
        <v>71</v>
      </c>
      <c r="M4610">
        <v>2.4249099999999999E-2</v>
      </c>
      <c r="N4610" s="49">
        <v>-2.1272869999999999E-2</v>
      </c>
      <c r="O4610" s="49">
        <v>-5.2311719999999999E-2</v>
      </c>
      <c r="P4610" s="49">
        <v>-3.4124889999999998E-2</v>
      </c>
      <c r="Q4610" s="49">
        <v>-2.1272869999999999E-2</v>
      </c>
      <c r="R4610" s="49">
        <v>-8.4208500000000006E-3</v>
      </c>
      <c r="S4610" s="49">
        <v>9.7659800000000005E-3</v>
      </c>
      <c r="T4610" s="49" t="s">
        <v>91</v>
      </c>
    </row>
    <row r="4611" spans="1:20" x14ac:dyDescent="0.25">
      <c r="A4611" s="49" t="str">
        <f t="shared" ref="A4611:A4674" si="72">CONCATENATE(B4611,D4611,G4611,"_",C4611,T4611)</f>
        <v>41893Greater Fresno AreaN/A_13SmartAC Only</v>
      </c>
      <c r="B4611" s="7">
        <v>41893</v>
      </c>
      <c r="C4611">
        <v>13</v>
      </c>
      <c r="D4611" t="s">
        <v>38</v>
      </c>
      <c r="E4611">
        <v>1.1692125</v>
      </c>
      <c r="F4611">
        <v>1.1192508000000001</v>
      </c>
      <c r="G4611" t="s">
        <v>33</v>
      </c>
      <c r="H4611" s="49">
        <v>12041.706</v>
      </c>
      <c r="I4611" s="49">
        <v>13346.778</v>
      </c>
      <c r="J4611">
        <v>93</v>
      </c>
      <c r="M4611">
        <v>4.64223E-2</v>
      </c>
      <c r="N4611" s="49">
        <v>4.9961699999999998E-2</v>
      </c>
      <c r="O4611" s="49">
        <v>-9.4588399999999996E-3</v>
      </c>
      <c r="P4611" s="49">
        <v>2.5357879999999999E-2</v>
      </c>
      <c r="Q4611" s="49">
        <v>4.9961699999999998E-2</v>
      </c>
      <c r="R4611" s="49">
        <v>7.4565519999999996E-2</v>
      </c>
      <c r="S4611" s="49">
        <v>0.10938224000000001</v>
      </c>
      <c r="T4611" s="49" t="s">
        <v>91</v>
      </c>
    </row>
    <row r="4612" spans="1:20" x14ac:dyDescent="0.25">
      <c r="A4612" s="49" t="str">
        <f t="shared" si="72"/>
        <v>41893Greater Fresno AreaN/A_3SmartAC Only</v>
      </c>
      <c r="B4612" s="7">
        <v>41893</v>
      </c>
      <c r="C4612">
        <v>3</v>
      </c>
      <c r="D4612" t="s">
        <v>38</v>
      </c>
      <c r="E4612">
        <v>0.70004480999999996</v>
      </c>
      <c r="F4612">
        <v>0.72327712</v>
      </c>
      <c r="G4612" t="s">
        <v>33</v>
      </c>
      <c r="H4612" s="49">
        <v>12041.706</v>
      </c>
      <c r="I4612" s="49">
        <v>13346.778</v>
      </c>
      <c r="J4612">
        <v>71.5</v>
      </c>
      <c r="M4612">
        <v>1.9027599999999999E-2</v>
      </c>
      <c r="N4612" s="49">
        <v>-2.3232309999999999E-2</v>
      </c>
      <c r="O4612" s="49">
        <v>-4.758764E-2</v>
      </c>
      <c r="P4612" s="49">
        <v>-3.3316940000000003E-2</v>
      </c>
      <c r="Q4612" s="49">
        <v>-2.3232309999999999E-2</v>
      </c>
      <c r="R4612" s="49">
        <v>-1.314768E-2</v>
      </c>
      <c r="S4612" s="49">
        <v>1.12302E-3</v>
      </c>
      <c r="T4612" s="49" t="s">
        <v>91</v>
      </c>
    </row>
    <row r="4613" spans="1:20" x14ac:dyDescent="0.25">
      <c r="A4613" s="49" t="str">
        <f t="shared" si="72"/>
        <v>41893Greater Fresno AreaN/A_4SmartAC Only</v>
      </c>
      <c r="B4613" s="7">
        <v>41893</v>
      </c>
      <c r="C4613">
        <v>4</v>
      </c>
      <c r="D4613" t="s">
        <v>38</v>
      </c>
      <c r="E4613">
        <v>0.64174171000000002</v>
      </c>
      <c r="F4613">
        <v>0.67314074000000002</v>
      </c>
      <c r="G4613" t="s">
        <v>33</v>
      </c>
      <c r="H4613" s="49">
        <v>12041.706</v>
      </c>
      <c r="I4613" s="49">
        <v>13346.778</v>
      </c>
      <c r="J4613">
        <v>71</v>
      </c>
      <c r="M4613">
        <v>1.71953E-2</v>
      </c>
      <c r="N4613" s="49">
        <v>-3.1399030000000001E-2</v>
      </c>
      <c r="O4613" s="49">
        <v>-5.340901E-2</v>
      </c>
      <c r="P4613" s="49">
        <v>-4.051254E-2</v>
      </c>
      <c r="Q4613" s="49">
        <v>-3.1399030000000001E-2</v>
      </c>
      <c r="R4613" s="49">
        <v>-2.228552E-2</v>
      </c>
      <c r="S4613" s="49">
        <v>-9.3890499999999995E-3</v>
      </c>
      <c r="T4613" s="49" t="s">
        <v>91</v>
      </c>
    </row>
    <row r="4614" spans="1:20" x14ac:dyDescent="0.25">
      <c r="A4614" s="49" t="str">
        <f t="shared" si="72"/>
        <v>41893Greater Fresno AreaN/A_18SmartAC Only</v>
      </c>
      <c r="B4614" s="7">
        <v>41893</v>
      </c>
      <c r="C4614">
        <v>18</v>
      </c>
      <c r="D4614" t="s">
        <v>38</v>
      </c>
      <c r="E4614">
        <v>2.8216285000000001</v>
      </c>
      <c r="F4614">
        <v>2.3292883</v>
      </c>
      <c r="G4614" t="s">
        <v>33</v>
      </c>
      <c r="H4614" s="49">
        <v>12041.706</v>
      </c>
      <c r="I4614" s="49">
        <v>13346.778</v>
      </c>
      <c r="J4614">
        <v>100</v>
      </c>
      <c r="M4614">
        <v>5.4103600000000002E-2</v>
      </c>
      <c r="N4614" s="49">
        <v>0.49234020000000001</v>
      </c>
      <c r="O4614" s="49">
        <v>0.42308759000000001</v>
      </c>
      <c r="P4614" s="49">
        <v>0.46366529000000001</v>
      </c>
      <c r="Q4614" s="49">
        <v>0.49234020000000001</v>
      </c>
      <c r="R4614" s="49">
        <v>0.52101511</v>
      </c>
      <c r="S4614" s="49">
        <v>0.56159281000000005</v>
      </c>
      <c r="T4614" s="49" t="s">
        <v>91</v>
      </c>
    </row>
    <row r="4615" spans="1:20" x14ac:dyDescent="0.25">
      <c r="A4615" s="49" t="str">
        <f t="shared" si="72"/>
        <v>41893Greater Fresno AreaN/A_16SmartAC Only</v>
      </c>
      <c r="B4615" s="7">
        <v>41893</v>
      </c>
      <c r="C4615">
        <v>16</v>
      </c>
      <c r="D4615" t="s">
        <v>38</v>
      </c>
      <c r="E4615">
        <v>2.2866154999999999</v>
      </c>
      <c r="F4615">
        <v>1.8142346</v>
      </c>
      <c r="G4615" t="s">
        <v>33</v>
      </c>
      <c r="H4615" s="49">
        <v>12041.706</v>
      </c>
      <c r="I4615" s="49">
        <v>13346.778</v>
      </c>
      <c r="J4615">
        <v>100.5</v>
      </c>
      <c r="M4615">
        <v>5.5445000000000001E-2</v>
      </c>
      <c r="N4615" s="49">
        <v>0.47238089999999999</v>
      </c>
      <c r="O4615" s="49">
        <v>0.40141130000000003</v>
      </c>
      <c r="P4615" s="49">
        <v>0.44299505</v>
      </c>
      <c r="Q4615" s="49">
        <v>0.47238089999999999</v>
      </c>
      <c r="R4615" s="49">
        <v>0.50176675000000004</v>
      </c>
      <c r="S4615" s="49">
        <v>0.54335049999999996</v>
      </c>
      <c r="T4615" s="49" t="s">
        <v>91</v>
      </c>
    </row>
    <row r="4616" spans="1:20" x14ac:dyDescent="0.25">
      <c r="A4616" s="49" t="str">
        <f t="shared" si="72"/>
        <v>41893Greater Fresno AreaN/A_6SmartAC Only</v>
      </c>
      <c r="B4616" s="7">
        <v>41893</v>
      </c>
      <c r="C4616">
        <v>6</v>
      </c>
      <c r="D4616" t="s">
        <v>38</v>
      </c>
      <c r="E4616">
        <v>0.68726257000000002</v>
      </c>
      <c r="F4616">
        <v>0.72926285999999996</v>
      </c>
      <c r="G4616" t="s">
        <v>33</v>
      </c>
      <c r="H4616" s="49">
        <v>12041.706</v>
      </c>
      <c r="I4616" s="49">
        <v>13346.778</v>
      </c>
      <c r="J4616">
        <v>69</v>
      </c>
      <c r="M4616">
        <v>1.95677E-2</v>
      </c>
      <c r="N4616" s="49">
        <v>-4.2000290000000003E-2</v>
      </c>
      <c r="O4616" s="49">
        <v>-6.7046949999999994E-2</v>
      </c>
      <c r="P4616" s="49">
        <v>-5.2371170000000002E-2</v>
      </c>
      <c r="Q4616" s="49">
        <v>-4.2000290000000003E-2</v>
      </c>
      <c r="R4616" s="49">
        <v>-3.1629409999999997E-2</v>
      </c>
      <c r="S4616" s="49">
        <v>-1.6953630000000001E-2</v>
      </c>
      <c r="T4616" s="49" t="s">
        <v>91</v>
      </c>
    </row>
    <row r="4617" spans="1:20" x14ac:dyDescent="0.25">
      <c r="A4617" s="49" t="str">
        <f t="shared" si="72"/>
        <v>41893Greater Fresno AreaN/A_2SmartAC Only</v>
      </c>
      <c r="B4617" s="7">
        <v>41893</v>
      </c>
      <c r="C4617">
        <v>2</v>
      </c>
      <c r="D4617" t="s">
        <v>38</v>
      </c>
      <c r="E4617">
        <v>0.76601485000000002</v>
      </c>
      <c r="F4617">
        <v>0.79319337000000001</v>
      </c>
      <c r="G4617" t="s">
        <v>33</v>
      </c>
      <c r="H4617" s="49">
        <v>12041.706</v>
      </c>
      <c r="I4617" s="49">
        <v>13346.778</v>
      </c>
      <c r="J4617">
        <v>75</v>
      </c>
      <c r="M4617">
        <v>2.0807599999999999E-2</v>
      </c>
      <c r="N4617" s="49">
        <v>-2.7178520000000001E-2</v>
      </c>
      <c r="O4617" s="49">
        <v>-5.3812249999999999E-2</v>
      </c>
      <c r="P4617" s="49">
        <v>-3.8206549999999999E-2</v>
      </c>
      <c r="Q4617" s="49">
        <v>-2.7178520000000001E-2</v>
      </c>
      <c r="R4617" s="49">
        <v>-1.615049E-2</v>
      </c>
      <c r="S4617" s="49">
        <v>-5.4478999999999997E-4</v>
      </c>
      <c r="T4617" s="49" t="s">
        <v>91</v>
      </c>
    </row>
    <row r="4618" spans="1:20" x14ac:dyDescent="0.25">
      <c r="A4618" s="49" t="str">
        <f t="shared" si="72"/>
        <v>41893Greater Fresno AreaN/A_9SmartAC Only</v>
      </c>
      <c r="B4618" s="7">
        <v>41893</v>
      </c>
      <c r="C4618">
        <v>9</v>
      </c>
      <c r="D4618" t="s">
        <v>38</v>
      </c>
      <c r="E4618">
        <v>0.72971348000000003</v>
      </c>
      <c r="F4618">
        <v>0.75121731000000003</v>
      </c>
      <c r="G4618" t="s">
        <v>33</v>
      </c>
      <c r="H4618" s="49">
        <v>12041.706</v>
      </c>
      <c r="I4618" s="49">
        <v>13346.778</v>
      </c>
      <c r="J4618">
        <v>74.5</v>
      </c>
      <c r="M4618">
        <v>2.5539099999999999E-2</v>
      </c>
      <c r="N4618" s="49">
        <v>-2.1503830000000002E-2</v>
      </c>
      <c r="O4618" s="49">
        <v>-5.419388E-2</v>
      </c>
      <c r="P4618" s="49">
        <v>-3.5039550000000003E-2</v>
      </c>
      <c r="Q4618" s="49">
        <v>-2.1503830000000002E-2</v>
      </c>
      <c r="R4618" s="49">
        <v>-7.9681100000000005E-3</v>
      </c>
      <c r="S4618" s="49">
        <v>1.118622E-2</v>
      </c>
      <c r="T4618" s="49" t="s">
        <v>91</v>
      </c>
    </row>
    <row r="4619" spans="1:20" x14ac:dyDescent="0.25">
      <c r="A4619" s="49" t="str">
        <f t="shared" si="72"/>
        <v>41893Greater Fresno AreaN/A_19SmartAC Only</v>
      </c>
      <c r="B4619" s="7">
        <v>41893</v>
      </c>
      <c r="C4619">
        <v>19</v>
      </c>
      <c r="D4619" t="s">
        <v>38</v>
      </c>
      <c r="E4619">
        <v>2.7266252999999998</v>
      </c>
      <c r="F4619">
        <v>3.0555321000000002</v>
      </c>
      <c r="G4619" t="s">
        <v>33</v>
      </c>
      <c r="H4619" s="49">
        <v>12041.706</v>
      </c>
      <c r="I4619" s="49">
        <v>13346.778</v>
      </c>
      <c r="J4619">
        <v>99</v>
      </c>
      <c r="M4619">
        <v>5.2727999999999997E-2</v>
      </c>
      <c r="N4619" s="49">
        <v>-0.3289068</v>
      </c>
      <c r="O4619" s="49">
        <v>-0.39639864000000002</v>
      </c>
      <c r="P4619" s="49">
        <v>-0.35685264</v>
      </c>
      <c r="Q4619" s="49">
        <v>-0.3289068</v>
      </c>
      <c r="R4619" s="49">
        <v>-0.30096096</v>
      </c>
      <c r="S4619" s="49">
        <v>-0.26141495999999997</v>
      </c>
      <c r="T4619" s="49" t="s">
        <v>91</v>
      </c>
    </row>
    <row r="4620" spans="1:20" x14ac:dyDescent="0.25">
      <c r="A4620" s="49" t="str">
        <f t="shared" si="72"/>
        <v>41893Greater Fresno AreaN/A_22SmartAC Only</v>
      </c>
      <c r="B4620" s="7">
        <v>41893</v>
      </c>
      <c r="C4620">
        <v>22</v>
      </c>
      <c r="D4620" t="s">
        <v>38</v>
      </c>
      <c r="E4620">
        <v>2.0655844999999999</v>
      </c>
      <c r="F4620">
        <v>2.1660153000000002</v>
      </c>
      <c r="G4620" t="s">
        <v>33</v>
      </c>
      <c r="H4620" s="49">
        <v>12041.706</v>
      </c>
      <c r="I4620" s="49">
        <v>13346.778</v>
      </c>
      <c r="J4620">
        <v>90.5</v>
      </c>
      <c r="M4620">
        <v>4.5160600000000002E-2</v>
      </c>
      <c r="N4620" s="49">
        <v>-0.1004308</v>
      </c>
      <c r="O4620" s="49">
        <v>-0.15823636999999999</v>
      </c>
      <c r="P4620" s="49">
        <v>-0.12436592</v>
      </c>
      <c r="Q4620" s="49">
        <v>-0.1004308</v>
      </c>
      <c r="R4620" s="49">
        <v>-7.6495679999999996E-2</v>
      </c>
      <c r="S4620" s="49">
        <v>-4.262523E-2</v>
      </c>
      <c r="T4620" s="49" t="s">
        <v>91</v>
      </c>
    </row>
    <row r="4621" spans="1:20" x14ac:dyDescent="0.25">
      <c r="A4621" s="49" t="str">
        <f t="shared" si="72"/>
        <v>41893Greater Fresno AreaN/A_20SmartAC Only</v>
      </c>
      <c r="B4621" s="7">
        <v>41893</v>
      </c>
      <c r="C4621">
        <v>20</v>
      </c>
      <c r="D4621" t="s">
        <v>38</v>
      </c>
      <c r="E4621">
        <v>2.4517661999999998</v>
      </c>
      <c r="F4621">
        <v>2.9079522999999998</v>
      </c>
      <c r="G4621" t="s">
        <v>33</v>
      </c>
      <c r="H4621" s="49">
        <v>12041.706</v>
      </c>
      <c r="I4621" s="49">
        <v>13346.778</v>
      </c>
      <c r="J4621">
        <v>95.5</v>
      </c>
      <c r="M4621">
        <v>4.91435E-2</v>
      </c>
      <c r="N4621" s="49">
        <v>-0.45618609999999998</v>
      </c>
      <c r="O4621" s="49">
        <v>-0.51908977999999995</v>
      </c>
      <c r="P4621" s="49">
        <v>-0.48223216000000002</v>
      </c>
      <c r="Q4621" s="49">
        <v>-0.45618609999999998</v>
      </c>
      <c r="R4621" s="49">
        <v>-0.43014005</v>
      </c>
      <c r="S4621" s="49">
        <v>-0.39328242000000002</v>
      </c>
      <c r="T4621" s="49" t="s">
        <v>91</v>
      </c>
    </row>
    <row r="4622" spans="1:20" x14ac:dyDescent="0.25">
      <c r="A4622" s="49" t="str">
        <f t="shared" si="72"/>
        <v>41893Greater Fresno AreaN/A_1SmartAC Only</v>
      </c>
      <c r="B4622" s="7">
        <v>41893</v>
      </c>
      <c r="C4622">
        <v>1</v>
      </c>
      <c r="D4622" t="s">
        <v>38</v>
      </c>
      <c r="E4622">
        <v>0.90745582999999996</v>
      </c>
      <c r="F4622">
        <v>0.92879933000000003</v>
      </c>
      <c r="G4622" t="s">
        <v>33</v>
      </c>
      <c r="H4622" s="49">
        <v>12041.706</v>
      </c>
      <c r="I4622" s="49">
        <v>13346.778</v>
      </c>
      <c r="J4622">
        <v>78.5</v>
      </c>
      <c r="M4622">
        <v>2.5087700000000001E-2</v>
      </c>
      <c r="N4622" s="49">
        <v>-2.1343500000000001E-2</v>
      </c>
      <c r="O4622" s="49">
        <v>-5.3455759999999998E-2</v>
      </c>
      <c r="P4622" s="49">
        <v>-3.4639980000000001E-2</v>
      </c>
      <c r="Q4622" s="49">
        <v>-2.1343500000000001E-2</v>
      </c>
      <c r="R4622" s="49">
        <v>-8.0470200000000002E-3</v>
      </c>
      <c r="S4622" s="49">
        <v>1.076876E-2</v>
      </c>
      <c r="T4622" s="49" t="s">
        <v>91</v>
      </c>
    </row>
    <row r="4623" spans="1:20" x14ac:dyDescent="0.25">
      <c r="A4623" s="49" t="str">
        <f t="shared" si="72"/>
        <v>41893Greater Fresno AreaN/A_17SmartAC Only</v>
      </c>
      <c r="B4623" s="7">
        <v>41893</v>
      </c>
      <c r="C4623">
        <v>17</v>
      </c>
      <c r="D4623" t="s">
        <v>38</v>
      </c>
      <c r="E4623">
        <v>2.6297953999999999</v>
      </c>
      <c r="F4623">
        <v>2.1368933999999999</v>
      </c>
      <c r="G4623" t="s">
        <v>33</v>
      </c>
      <c r="H4623" s="49">
        <v>12041.706</v>
      </c>
      <c r="I4623" s="49">
        <v>13346.778</v>
      </c>
      <c r="J4623">
        <v>101</v>
      </c>
      <c r="M4623">
        <v>5.5361100000000003E-2</v>
      </c>
      <c r="N4623" s="49">
        <v>0.49290200000000001</v>
      </c>
      <c r="O4623" s="49">
        <v>0.42203979000000003</v>
      </c>
      <c r="P4623" s="49">
        <v>0.46356061999999998</v>
      </c>
      <c r="Q4623" s="49">
        <v>0.49290200000000001</v>
      </c>
      <c r="R4623" s="49">
        <v>0.52224338000000003</v>
      </c>
      <c r="S4623" s="49">
        <v>0.56376420999999999</v>
      </c>
      <c r="T4623" s="49" t="s">
        <v>91</v>
      </c>
    </row>
    <row r="4624" spans="1:20" x14ac:dyDescent="0.25">
      <c r="A4624" s="49" t="str">
        <f t="shared" si="72"/>
        <v>41893Greater Fresno AreaN/A_12SmartAC Only</v>
      </c>
      <c r="B4624" s="7">
        <v>41893</v>
      </c>
      <c r="C4624">
        <v>12</v>
      </c>
      <c r="D4624" t="s">
        <v>38</v>
      </c>
      <c r="E4624">
        <v>0.93888961999999998</v>
      </c>
      <c r="F4624">
        <v>0.87371198000000005</v>
      </c>
      <c r="G4624" t="s">
        <v>33</v>
      </c>
      <c r="H4624" s="49">
        <v>12041.706</v>
      </c>
      <c r="I4624" s="49">
        <v>13346.778</v>
      </c>
      <c r="J4624">
        <v>90</v>
      </c>
      <c r="M4624">
        <v>4.1769800000000003E-2</v>
      </c>
      <c r="N4624" s="49">
        <v>6.5177639999999995E-2</v>
      </c>
      <c r="O4624" s="49">
        <v>1.17123E-2</v>
      </c>
      <c r="P4624" s="49">
        <v>4.3039649999999999E-2</v>
      </c>
      <c r="Q4624" s="49">
        <v>6.5177639999999995E-2</v>
      </c>
      <c r="R4624" s="49">
        <v>8.7315630000000005E-2</v>
      </c>
      <c r="S4624" s="49">
        <v>0.11864298</v>
      </c>
      <c r="T4624" s="49" t="s">
        <v>91</v>
      </c>
    </row>
    <row r="4625" spans="1:20" x14ac:dyDescent="0.25">
      <c r="A4625" s="49" t="str">
        <f t="shared" si="72"/>
        <v>41893Greater Fresno AreaN/A_14SmartAC Only</v>
      </c>
      <c r="B4625" s="7">
        <v>41893</v>
      </c>
      <c r="C4625">
        <v>14</v>
      </c>
      <c r="D4625" t="s">
        <v>38</v>
      </c>
      <c r="E4625">
        <v>1.4726494999999999</v>
      </c>
      <c r="F4625">
        <v>1.4469803000000001</v>
      </c>
      <c r="G4625" t="s">
        <v>33</v>
      </c>
      <c r="H4625" s="49">
        <v>12041.706</v>
      </c>
      <c r="I4625" s="49">
        <v>13346.778</v>
      </c>
      <c r="J4625">
        <v>95.5</v>
      </c>
      <c r="M4625">
        <v>5.1010399999999997E-2</v>
      </c>
      <c r="N4625" s="49">
        <v>2.56692E-2</v>
      </c>
      <c r="O4625" s="49">
        <v>-3.9624109999999997E-2</v>
      </c>
      <c r="P4625" s="49">
        <v>-1.3663099999999999E-3</v>
      </c>
      <c r="Q4625" s="49">
        <v>2.56692E-2</v>
      </c>
      <c r="R4625" s="49">
        <v>5.2704710000000002E-2</v>
      </c>
      <c r="S4625" s="49">
        <v>9.0962509999999996E-2</v>
      </c>
      <c r="T4625" s="49" t="s">
        <v>91</v>
      </c>
    </row>
    <row r="4626" spans="1:20" x14ac:dyDescent="0.25">
      <c r="A4626" s="49" t="str">
        <f t="shared" si="72"/>
        <v>41893Greater Fresno AreaN/A_11SmartAC Only</v>
      </c>
      <c r="B4626" s="7">
        <v>41893</v>
      </c>
      <c r="C4626">
        <v>11</v>
      </c>
      <c r="D4626" t="s">
        <v>38</v>
      </c>
      <c r="E4626">
        <v>0.76425856000000003</v>
      </c>
      <c r="F4626">
        <v>0.73036288000000005</v>
      </c>
      <c r="G4626" t="s">
        <v>33</v>
      </c>
      <c r="H4626" s="49">
        <v>12041.706</v>
      </c>
      <c r="I4626" s="49">
        <v>13346.778</v>
      </c>
      <c r="J4626">
        <v>86</v>
      </c>
      <c r="M4626">
        <v>3.36481E-2</v>
      </c>
      <c r="N4626" s="49">
        <v>3.3895679999999997E-2</v>
      </c>
      <c r="O4626" s="49">
        <v>-9.1738900000000005E-3</v>
      </c>
      <c r="P4626" s="49">
        <v>1.606219E-2</v>
      </c>
      <c r="Q4626" s="49">
        <v>3.3895679999999997E-2</v>
      </c>
      <c r="R4626" s="49">
        <v>5.1729169999999998E-2</v>
      </c>
      <c r="S4626" s="49">
        <v>7.6965249999999999E-2</v>
      </c>
      <c r="T4626" s="49" t="s">
        <v>91</v>
      </c>
    </row>
    <row r="4627" spans="1:20" x14ac:dyDescent="0.25">
      <c r="A4627" s="49" t="str">
        <f t="shared" si="72"/>
        <v>41893Greater Fresno AreaN/A_24SmartAC Only</v>
      </c>
      <c r="B4627" s="7">
        <v>41893</v>
      </c>
      <c r="C4627">
        <v>24</v>
      </c>
      <c r="D4627" t="s">
        <v>38</v>
      </c>
      <c r="E4627">
        <v>1.3045736000000001</v>
      </c>
      <c r="F4627">
        <v>1.3118175999999999</v>
      </c>
      <c r="G4627" t="s">
        <v>33</v>
      </c>
      <c r="H4627" s="49">
        <v>12041.706</v>
      </c>
      <c r="I4627" s="49">
        <v>13346.778</v>
      </c>
      <c r="J4627">
        <v>82</v>
      </c>
      <c r="M4627">
        <v>3.2941400000000003E-2</v>
      </c>
      <c r="N4627" s="49">
        <v>-7.2439999999999996E-3</v>
      </c>
      <c r="O4627" s="49">
        <v>-4.940899E-2</v>
      </c>
      <c r="P4627" s="49">
        <v>-2.470294E-2</v>
      </c>
      <c r="Q4627" s="49">
        <v>-7.2439999999999996E-3</v>
      </c>
      <c r="R4627" s="49">
        <v>1.021494E-2</v>
      </c>
      <c r="S4627" s="49">
        <v>3.4920989999999999E-2</v>
      </c>
      <c r="T4627" s="49" t="s">
        <v>91</v>
      </c>
    </row>
    <row r="4628" spans="1:20" x14ac:dyDescent="0.25">
      <c r="A4628" s="49" t="str">
        <f t="shared" si="72"/>
        <v>41893Greater Fresno AreaN/A_5SmartAC Only</v>
      </c>
      <c r="B4628" s="7">
        <v>41893</v>
      </c>
      <c r="C4628">
        <v>5</v>
      </c>
      <c r="D4628" t="s">
        <v>38</v>
      </c>
      <c r="E4628">
        <v>0.66106922000000001</v>
      </c>
      <c r="F4628">
        <v>0.67825367000000003</v>
      </c>
      <c r="G4628" t="s">
        <v>33</v>
      </c>
      <c r="H4628" s="49">
        <v>12041.706</v>
      </c>
      <c r="I4628" s="49">
        <v>13346.778</v>
      </c>
      <c r="J4628">
        <v>70.5</v>
      </c>
      <c r="M4628">
        <v>1.8857800000000001E-2</v>
      </c>
      <c r="N4628" s="49">
        <v>-1.718445E-2</v>
      </c>
      <c r="O4628" s="49">
        <v>-4.132243E-2</v>
      </c>
      <c r="P4628" s="49">
        <v>-2.7179080000000001E-2</v>
      </c>
      <c r="Q4628" s="49">
        <v>-1.718445E-2</v>
      </c>
      <c r="R4628" s="49">
        <v>-7.1898200000000004E-3</v>
      </c>
      <c r="S4628" s="49">
        <v>6.9535300000000003E-3</v>
      </c>
      <c r="T4628" s="49" t="s">
        <v>91</v>
      </c>
    </row>
    <row r="4629" spans="1:20" x14ac:dyDescent="0.25">
      <c r="A4629" s="49" t="str">
        <f t="shared" si="72"/>
        <v>41893Greater Fresno AreaN/A_10SmartAC Only</v>
      </c>
      <c r="B4629" s="7">
        <v>41893</v>
      </c>
      <c r="C4629">
        <v>10</v>
      </c>
      <c r="D4629" t="s">
        <v>38</v>
      </c>
      <c r="E4629">
        <v>0.71954161999999999</v>
      </c>
      <c r="F4629">
        <v>0.70817549000000002</v>
      </c>
      <c r="G4629" t="s">
        <v>33</v>
      </c>
      <c r="H4629" s="49">
        <v>12041.706</v>
      </c>
      <c r="I4629" s="49">
        <v>13346.778</v>
      </c>
      <c r="J4629">
        <v>80</v>
      </c>
      <c r="M4629">
        <v>2.88455E-2</v>
      </c>
      <c r="N4629" s="49">
        <v>1.136613E-2</v>
      </c>
      <c r="O4629" s="49">
        <v>-2.555611E-2</v>
      </c>
      <c r="P4629" s="49">
        <v>-3.9219900000000002E-3</v>
      </c>
      <c r="Q4629" s="49">
        <v>1.136613E-2</v>
      </c>
      <c r="R4629" s="49">
        <v>2.6654239999999999E-2</v>
      </c>
      <c r="S4629" s="49">
        <v>4.8288369999999997E-2</v>
      </c>
      <c r="T4629" s="49" t="s">
        <v>91</v>
      </c>
    </row>
    <row r="4630" spans="1:20" x14ac:dyDescent="0.25">
      <c r="A4630" s="49" t="str">
        <f t="shared" si="72"/>
        <v>41893Greater Fresno AreaN/A_15SmartAC Only</v>
      </c>
      <c r="B4630" s="7">
        <v>41893</v>
      </c>
      <c r="C4630">
        <v>15</v>
      </c>
      <c r="D4630" t="s">
        <v>38</v>
      </c>
      <c r="E4630">
        <v>1.8814228</v>
      </c>
      <c r="F4630">
        <v>1.6888506000000001</v>
      </c>
      <c r="G4630" t="s">
        <v>33</v>
      </c>
      <c r="H4630" s="49">
        <v>12041.706</v>
      </c>
      <c r="I4630" s="49">
        <v>13346.778</v>
      </c>
      <c r="J4630">
        <v>98.5</v>
      </c>
      <c r="M4630">
        <v>5.3671200000000002E-2</v>
      </c>
      <c r="N4630" s="49">
        <v>0.1925722</v>
      </c>
      <c r="O4630" s="49">
        <v>0.12387305999999999</v>
      </c>
      <c r="P4630" s="49">
        <v>0.16412646</v>
      </c>
      <c r="Q4630" s="49">
        <v>0.1925722</v>
      </c>
      <c r="R4630" s="49">
        <v>0.22101794</v>
      </c>
      <c r="S4630" s="49">
        <v>0.26127134000000002</v>
      </c>
      <c r="T4630" s="49" t="s">
        <v>91</v>
      </c>
    </row>
    <row r="4631" spans="1:20" x14ac:dyDescent="0.25">
      <c r="A4631" s="49" t="str">
        <f t="shared" si="72"/>
        <v>41893Greater Fresno AreaN/A_21SmartAC Only</v>
      </c>
      <c r="B4631" s="7">
        <v>41893</v>
      </c>
      <c r="C4631">
        <v>21</v>
      </c>
      <c r="D4631" t="s">
        <v>38</v>
      </c>
      <c r="E4631">
        <v>2.3675695000000001</v>
      </c>
      <c r="F4631">
        <v>2.5503426999999999</v>
      </c>
      <c r="G4631" t="s">
        <v>33</v>
      </c>
      <c r="H4631" s="49">
        <v>12041.706</v>
      </c>
      <c r="I4631" s="49">
        <v>13346.778</v>
      </c>
      <c r="J4631">
        <v>93</v>
      </c>
      <c r="M4631">
        <v>4.8174700000000001E-2</v>
      </c>
      <c r="N4631" s="49">
        <v>-0.1827732</v>
      </c>
      <c r="O4631" s="49">
        <v>-0.24443682</v>
      </c>
      <c r="P4631" s="49">
        <v>-0.20830578999999999</v>
      </c>
      <c r="Q4631" s="49">
        <v>-0.1827732</v>
      </c>
      <c r="R4631" s="49">
        <v>-0.15724061</v>
      </c>
      <c r="S4631" s="49">
        <v>-0.12110957999999999</v>
      </c>
      <c r="T4631" s="49" t="s">
        <v>91</v>
      </c>
    </row>
    <row r="4632" spans="1:20" x14ac:dyDescent="0.25">
      <c r="A4632" s="49" t="str">
        <f t="shared" si="72"/>
        <v>41893Greater Fresno AreaN/A_7SmartAC Only</v>
      </c>
      <c r="B4632" s="7">
        <v>41893</v>
      </c>
      <c r="C4632">
        <v>7</v>
      </c>
      <c r="D4632" t="s">
        <v>38</v>
      </c>
      <c r="E4632">
        <v>0.78265556000000003</v>
      </c>
      <c r="F4632">
        <v>0.83088189000000001</v>
      </c>
      <c r="G4632" t="s">
        <v>33</v>
      </c>
      <c r="H4632" s="49">
        <v>12041.706</v>
      </c>
      <c r="I4632" s="49">
        <v>13346.778</v>
      </c>
      <c r="J4632">
        <v>68.5</v>
      </c>
      <c r="M4632">
        <v>2.2357999999999999E-2</v>
      </c>
      <c r="N4632" s="49">
        <v>-4.8226329999999998E-2</v>
      </c>
      <c r="O4632" s="49">
        <v>-7.6844570000000001E-2</v>
      </c>
      <c r="P4632" s="49">
        <v>-6.0076070000000002E-2</v>
      </c>
      <c r="Q4632" s="49">
        <v>-4.8226329999999998E-2</v>
      </c>
      <c r="R4632" s="49">
        <v>-3.637659E-2</v>
      </c>
      <c r="S4632" s="49">
        <v>-1.9608090000000002E-2</v>
      </c>
      <c r="T4632" s="49" t="s">
        <v>91</v>
      </c>
    </row>
    <row r="4633" spans="1:20" x14ac:dyDescent="0.25">
      <c r="A4633" s="49" t="str">
        <f t="shared" si="72"/>
        <v>41893Greater Fresno AreaN/A_23SmartAC Only</v>
      </c>
      <c r="B4633" s="7">
        <v>41893</v>
      </c>
      <c r="C4633">
        <v>23</v>
      </c>
      <c r="D4633" t="s">
        <v>38</v>
      </c>
      <c r="E4633">
        <v>1.7104078</v>
      </c>
      <c r="F4633">
        <v>1.7059173000000001</v>
      </c>
      <c r="G4633" t="s">
        <v>33</v>
      </c>
      <c r="H4633" s="49">
        <v>12041.706</v>
      </c>
      <c r="I4633" s="49">
        <v>13346.778</v>
      </c>
      <c r="J4633">
        <v>86.5</v>
      </c>
      <c r="M4633">
        <v>4.17977E-2</v>
      </c>
      <c r="N4633" s="49">
        <v>4.4904999999999997E-3</v>
      </c>
      <c r="O4633" s="49">
        <v>-4.9010560000000002E-2</v>
      </c>
      <c r="P4633" s="49">
        <v>-1.7662279999999999E-2</v>
      </c>
      <c r="Q4633" s="49">
        <v>4.4904999999999997E-3</v>
      </c>
      <c r="R4633" s="49">
        <v>2.6643279999999998E-2</v>
      </c>
      <c r="S4633" s="49">
        <v>5.7991559999999998E-2</v>
      </c>
      <c r="T4633" s="49" t="s">
        <v>91</v>
      </c>
    </row>
    <row r="4634" spans="1:20" x14ac:dyDescent="0.25">
      <c r="A4634" s="49" t="str">
        <f t="shared" si="72"/>
        <v>41820KernN/A_1SmartAC Only</v>
      </c>
      <c r="B4634" s="7">
        <v>41820</v>
      </c>
      <c r="C4634">
        <v>1</v>
      </c>
      <c r="D4634" t="s">
        <v>11</v>
      </c>
      <c r="E4634">
        <v>1.2627630999999999</v>
      </c>
      <c r="F4634">
        <v>1.2536976</v>
      </c>
      <c r="G4634" t="s">
        <v>33</v>
      </c>
      <c r="H4634" s="49">
        <v>997.93700000000001</v>
      </c>
      <c r="I4634" s="49">
        <v>5143.7560000000003</v>
      </c>
      <c r="J4634">
        <v>80.5</v>
      </c>
      <c r="M4634">
        <v>3.52219E-2</v>
      </c>
      <c r="N4634" s="49">
        <v>9.0655000000000006E-3</v>
      </c>
      <c r="O4634" s="49">
        <v>-3.601853E-2</v>
      </c>
      <c r="P4634" s="49">
        <v>-9.6021100000000005E-3</v>
      </c>
      <c r="Q4634" s="49">
        <v>9.0655000000000006E-3</v>
      </c>
      <c r="R4634" s="49">
        <v>2.7733109999999998E-2</v>
      </c>
      <c r="S4634" s="49">
        <v>5.4149530000000001E-2</v>
      </c>
      <c r="T4634" s="49" t="s">
        <v>91</v>
      </c>
    </row>
    <row r="4635" spans="1:20" x14ac:dyDescent="0.25">
      <c r="A4635" s="49" t="str">
        <f t="shared" si="72"/>
        <v>41820KernN/A_18SmartAC Only</v>
      </c>
      <c r="B4635" s="7">
        <v>41820</v>
      </c>
      <c r="C4635">
        <v>18</v>
      </c>
      <c r="D4635" t="s">
        <v>11</v>
      </c>
      <c r="E4635">
        <v>3.4824023</v>
      </c>
      <c r="F4635">
        <v>2.6680861</v>
      </c>
      <c r="G4635" t="s">
        <v>33</v>
      </c>
      <c r="H4635" s="49">
        <v>997.93700000000001</v>
      </c>
      <c r="I4635" s="49">
        <v>5143.7560000000003</v>
      </c>
      <c r="J4635">
        <v>104</v>
      </c>
      <c r="M4635">
        <v>6.0571199999999999E-2</v>
      </c>
      <c r="N4635" s="49">
        <v>0.81431620000000005</v>
      </c>
      <c r="O4635" s="49">
        <v>0.73678505999999999</v>
      </c>
      <c r="P4635" s="49">
        <v>0.78221346000000003</v>
      </c>
      <c r="Q4635" s="49">
        <v>0.81431620000000005</v>
      </c>
      <c r="R4635" s="49">
        <v>0.84641893999999995</v>
      </c>
      <c r="S4635" s="49">
        <v>0.89184733999999999</v>
      </c>
      <c r="T4635" s="49" t="s">
        <v>91</v>
      </c>
    </row>
    <row r="4636" spans="1:20" x14ac:dyDescent="0.25">
      <c r="A4636" s="49" t="str">
        <f t="shared" si="72"/>
        <v>41820KernN/A_20SmartAC Only</v>
      </c>
      <c r="B4636" s="7">
        <v>41820</v>
      </c>
      <c r="C4636">
        <v>20</v>
      </c>
      <c r="D4636" t="s">
        <v>11</v>
      </c>
      <c r="E4636">
        <v>3.4020554000000001</v>
      </c>
      <c r="F4636">
        <v>3.8265674999999999</v>
      </c>
      <c r="G4636" t="s">
        <v>33</v>
      </c>
      <c r="H4636" s="49">
        <v>997.93700000000001</v>
      </c>
      <c r="I4636" s="49">
        <v>5143.7560000000003</v>
      </c>
      <c r="J4636">
        <v>102</v>
      </c>
      <c r="M4636">
        <v>6.7684900000000006E-2</v>
      </c>
      <c r="N4636" s="49">
        <v>-0.4245121</v>
      </c>
      <c r="O4636" s="49">
        <v>-0.51114877000000003</v>
      </c>
      <c r="P4636" s="49">
        <v>-0.46038509999999999</v>
      </c>
      <c r="Q4636" s="49">
        <v>-0.4245121</v>
      </c>
      <c r="R4636" s="49">
        <v>-0.38863910000000002</v>
      </c>
      <c r="S4636" s="49">
        <v>-0.33787542999999998</v>
      </c>
      <c r="T4636" s="49" t="s">
        <v>91</v>
      </c>
    </row>
    <row r="4637" spans="1:20" x14ac:dyDescent="0.25">
      <c r="A4637" s="49" t="str">
        <f t="shared" si="72"/>
        <v>41820KernN/A_24SmartAC Only</v>
      </c>
      <c r="B4637" s="7">
        <v>41820</v>
      </c>
      <c r="C4637">
        <v>24</v>
      </c>
      <c r="D4637" t="s">
        <v>11</v>
      </c>
      <c r="E4637">
        <v>1.9469865</v>
      </c>
      <c r="F4637">
        <v>2.0197707</v>
      </c>
      <c r="G4637" t="s">
        <v>33</v>
      </c>
      <c r="H4637" s="49">
        <v>997.93700000000001</v>
      </c>
      <c r="I4637" s="49">
        <v>5143.7560000000003</v>
      </c>
      <c r="J4637">
        <v>88.5</v>
      </c>
      <c r="M4637">
        <v>4.9091900000000001E-2</v>
      </c>
      <c r="N4637" s="49">
        <v>-7.2784199999999993E-2</v>
      </c>
      <c r="O4637" s="49">
        <v>-0.13562183</v>
      </c>
      <c r="P4637" s="49">
        <v>-9.8802909999999994E-2</v>
      </c>
      <c r="Q4637" s="49">
        <v>-7.2784199999999993E-2</v>
      </c>
      <c r="R4637" s="49">
        <v>-4.676549E-2</v>
      </c>
      <c r="S4637" s="49">
        <v>-9.9465700000000001E-3</v>
      </c>
      <c r="T4637" s="49" t="s">
        <v>91</v>
      </c>
    </row>
    <row r="4638" spans="1:20" x14ac:dyDescent="0.25">
      <c r="A4638" s="49" t="str">
        <f t="shared" si="72"/>
        <v>41820KernN/A_2SmartAC Only</v>
      </c>
      <c r="B4638" s="7">
        <v>41820</v>
      </c>
      <c r="C4638">
        <v>2</v>
      </c>
      <c r="D4638" t="s">
        <v>11</v>
      </c>
      <c r="E4638">
        <v>1.0516127</v>
      </c>
      <c r="F4638">
        <v>1.0354171000000001</v>
      </c>
      <c r="G4638" t="s">
        <v>33</v>
      </c>
      <c r="H4638" s="49">
        <v>997.93700000000001</v>
      </c>
      <c r="I4638" s="49">
        <v>5143.7560000000003</v>
      </c>
      <c r="J4638">
        <v>79</v>
      </c>
      <c r="M4638">
        <v>3.0184300000000001E-2</v>
      </c>
      <c r="N4638" s="49">
        <v>1.6195600000000001E-2</v>
      </c>
      <c r="O4638" s="49">
        <v>-2.24403E-2</v>
      </c>
      <c r="P4638" s="49">
        <v>1.9792E-4</v>
      </c>
      <c r="Q4638" s="49">
        <v>1.6195600000000001E-2</v>
      </c>
      <c r="R4638" s="49">
        <v>3.2193279999999998E-2</v>
      </c>
      <c r="S4638" s="49">
        <v>5.4831499999999998E-2</v>
      </c>
      <c r="T4638" s="49" t="s">
        <v>91</v>
      </c>
    </row>
    <row r="4639" spans="1:20" x14ac:dyDescent="0.25">
      <c r="A4639" s="49" t="str">
        <f t="shared" si="72"/>
        <v>41820KernN/A_23SmartAC Only</v>
      </c>
      <c r="B4639" s="7">
        <v>41820</v>
      </c>
      <c r="C4639">
        <v>23</v>
      </c>
      <c r="D4639" t="s">
        <v>11</v>
      </c>
      <c r="E4639">
        <v>2.4100093999999999</v>
      </c>
      <c r="F4639">
        <v>2.5622569999999998</v>
      </c>
      <c r="G4639" t="s">
        <v>33</v>
      </c>
      <c r="H4639" s="49">
        <v>997.93700000000001</v>
      </c>
      <c r="I4639" s="49">
        <v>5143.7560000000003</v>
      </c>
      <c r="J4639">
        <v>92</v>
      </c>
      <c r="M4639">
        <v>5.7046399999999997E-2</v>
      </c>
      <c r="N4639" s="49">
        <v>-0.15224760000000001</v>
      </c>
      <c r="O4639" s="49">
        <v>-0.22526699</v>
      </c>
      <c r="P4639" s="49">
        <v>-0.18248218999999999</v>
      </c>
      <c r="Q4639" s="49">
        <v>-0.15224760000000001</v>
      </c>
      <c r="R4639" s="49">
        <v>-0.12201301000000001</v>
      </c>
      <c r="S4639" s="49">
        <v>-7.9228209999999993E-2</v>
      </c>
      <c r="T4639" s="49" t="s">
        <v>91</v>
      </c>
    </row>
    <row r="4640" spans="1:20" x14ac:dyDescent="0.25">
      <c r="A4640" s="49" t="str">
        <f t="shared" si="72"/>
        <v>41820KernN/A_17SmartAC Only</v>
      </c>
      <c r="B4640" s="7">
        <v>41820</v>
      </c>
      <c r="C4640">
        <v>17</v>
      </c>
      <c r="D4640" t="s">
        <v>11</v>
      </c>
      <c r="E4640">
        <v>3.2557985</v>
      </c>
      <c r="F4640">
        <v>2.5228818999999998</v>
      </c>
      <c r="G4640" t="s">
        <v>33</v>
      </c>
      <c r="H4640" s="49">
        <v>997.93700000000001</v>
      </c>
      <c r="I4640" s="49">
        <v>5143.7560000000003</v>
      </c>
      <c r="J4640">
        <v>103</v>
      </c>
      <c r="M4640">
        <v>6.1994399999999998E-2</v>
      </c>
      <c r="N4640" s="49">
        <v>0.73291660000000003</v>
      </c>
      <c r="O4640" s="49">
        <v>0.65356376999999999</v>
      </c>
      <c r="P4640" s="49">
        <v>0.70005956999999996</v>
      </c>
      <c r="Q4640" s="49">
        <v>0.73291660000000003</v>
      </c>
      <c r="R4640" s="49">
        <v>0.76577362999999998</v>
      </c>
      <c r="S4640" s="49">
        <v>0.81226942999999996</v>
      </c>
      <c r="T4640" s="49" t="s">
        <v>91</v>
      </c>
    </row>
    <row r="4641" spans="1:20" x14ac:dyDescent="0.25">
      <c r="A4641" s="49" t="str">
        <f t="shared" si="72"/>
        <v>41820KernN/A_21SmartAC Only</v>
      </c>
      <c r="B4641" s="7">
        <v>41820</v>
      </c>
      <c r="C4641">
        <v>21</v>
      </c>
      <c r="D4641" t="s">
        <v>11</v>
      </c>
      <c r="E4641">
        <v>3.1179231000000001</v>
      </c>
      <c r="F4641">
        <v>3.4664752000000001</v>
      </c>
      <c r="G4641" t="s">
        <v>33</v>
      </c>
      <c r="H4641" s="49">
        <v>997.93700000000001</v>
      </c>
      <c r="I4641" s="49">
        <v>5143.7560000000003</v>
      </c>
      <c r="J4641">
        <v>99</v>
      </c>
      <c r="M4641">
        <v>6.4453300000000005E-2</v>
      </c>
      <c r="N4641" s="49">
        <v>-0.34855209999999998</v>
      </c>
      <c r="O4641" s="49">
        <v>-0.43105231999999999</v>
      </c>
      <c r="P4641" s="49">
        <v>-0.38271234999999998</v>
      </c>
      <c r="Q4641" s="49">
        <v>-0.34855209999999998</v>
      </c>
      <c r="R4641" s="49">
        <v>-0.31439184999999997</v>
      </c>
      <c r="S4641" s="49">
        <v>-0.26605188000000002</v>
      </c>
      <c r="T4641" s="49" t="s">
        <v>91</v>
      </c>
    </row>
    <row r="4642" spans="1:20" x14ac:dyDescent="0.25">
      <c r="A4642" s="49" t="str">
        <f t="shared" si="72"/>
        <v>41820KernN/A_14SmartAC Only</v>
      </c>
      <c r="B4642" s="7">
        <v>41820</v>
      </c>
      <c r="C4642">
        <v>14</v>
      </c>
      <c r="D4642" t="s">
        <v>11</v>
      </c>
      <c r="E4642">
        <v>2.3550575999999999</v>
      </c>
      <c r="F4642">
        <v>2.3265099</v>
      </c>
      <c r="G4642" t="s">
        <v>33</v>
      </c>
      <c r="H4642" s="49">
        <v>997.93700000000001</v>
      </c>
      <c r="I4642" s="49">
        <v>5143.7560000000003</v>
      </c>
      <c r="J4642">
        <v>100.5</v>
      </c>
      <c r="M4642">
        <v>6.9846099999999994E-2</v>
      </c>
      <c r="N4642" s="49">
        <v>2.8547699999999999E-2</v>
      </c>
      <c r="O4642" s="49">
        <v>-6.0855310000000003E-2</v>
      </c>
      <c r="P4642" s="49">
        <v>-8.4707299999999992E-3</v>
      </c>
      <c r="Q4642" s="49">
        <v>2.8547699999999999E-2</v>
      </c>
      <c r="R4642" s="49">
        <v>6.556613E-2</v>
      </c>
      <c r="S4642" s="49">
        <v>0.11795071</v>
      </c>
      <c r="T4642" s="49" t="s">
        <v>91</v>
      </c>
    </row>
    <row r="4643" spans="1:20" x14ac:dyDescent="0.25">
      <c r="A4643" s="49" t="str">
        <f t="shared" si="72"/>
        <v>41820KernN/A_15SmartAC Only</v>
      </c>
      <c r="B4643" s="7">
        <v>41820</v>
      </c>
      <c r="C4643">
        <v>15</v>
      </c>
      <c r="D4643" t="s">
        <v>11</v>
      </c>
      <c r="E4643">
        <v>2.6558413000000001</v>
      </c>
      <c r="F4643">
        <v>2.4666074999999998</v>
      </c>
      <c r="G4643" t="s">
        <v>33</v>
      </c>
      <c r="H4643" s="49">
        <v>997.93700000000001</v>
      </c>
      <c r="I4643" s="49">
        <v>5143.7560000000003</v>
      </c>
      <c r="J4643">
        <v>101.5</v>
      </c>
      <c r="M4643">
        <v>6.8559800000000004E-2</v>
      </c>
      <c r="N4643" s="49">
        <v>0.18923380000000001</v>
      </c>
      <c r="O4643" s="49">
        <v>0.10147726</v>
      </c>
      <c r="P4643" s="49">
        <v>0.15289711</v>
      </c>
      <c r="Q4643" s="49">
        <v>0.18923380000000001</v>
      </c>
      <c r="R4643" s="49">
        <v>0.22557049000000001</v>
      </c>
      <c r="S4643" s="49">
        <v>0.27699034</v>
      </c>
      <c r="T4643" s="49" t="s">
        <v>91</v>
      </c>
    </row>
    <row r="4644" spans="1:20" x14ac:dyDescent="0.25">
      <c r="A4644" s="49" t="str">
        <f t="shared" si="72"/>
        <v>41820KernN/A_12SmartAC Only</v>
      </c>
      <c r="B4644" s="7">
        <v>41820</v>
      </c>
      <c r="C4644">
        <v>12</v>
      </c>
      <c r="D4644" t="s">
        <v>11</v>
      </c>
      <c r="E4644">
        <v>1.6018775999999999</v>
      </c>
      <c r="F4644">
        <v>1.5305901</v>
      </c>
      <c r="G4644" t="s">
        <v>33</v>
      </c>
      <c r="H4644" s="49">
        <v>997.93700000000001</v>
      </c>
      <c r="I4644" s="49">
        <v>5143.7560000000003</v>
      </c>
      <c r="J4644">
        <v>96</v>
      </c>
      <c r="M4644">
        <v>5.8391600000000002E-2</v>
      </c>
      <c r="N4644" s="49">
        <v>7.1287500000000004E-2</v>
      </c>
      <c r="O4644" s="49">
        <v>-3.4537499999999998E-3</v>
      </c>
      <c r="P4644" s="49">
        <v>4.0339949999999999E-2</v>
      </c>
      <c r="Q4644" s="49">
        <v>7.1287500000000004E-2</v>
      </c>
      <c r="R4644" s="49">
        <v>0.10223504999999999</v>
      </c>
      <c r="S4644" s="49">
        <v>0.14602875000000001</v>
      </c>
      <c r="T4644" s="49" t="s">
        <v>91</v>
      </c>
    </row>
    <row r="4645" spans="1:20" x14ac:dyDescent="0.25">
      <c r="A4645" s="49" t="str">
        <f t="shared" si="72"/>
        <v>41820KernN/A_16SmartAC Only</v>
      </c>
      <c r="B4645" s="7">
        <v>41820</v>
      </c>
      <c r="C4645">
        <v>16</v>
      </c>
      <c r="D4645" t="s">
        <v>11</v>
      </c>
      <c r="E4645">
        <v>2.9761655999999999</v>
      </c>
      <c r="F4645">
        <v>2.3731555000000002</v>
      </c>
      <c r="G4645" t="s">
        <v>33</v>
      </c>
      <c r="H4645" s="49">
        <v>997.93700000000001</v>
      </c>
      <c r="I4645" s="49">
        <v>5143.7560000000003</v>
      </c>
      <c r="J4645">
        <v>103</v>
      </c>
      <c r="M4645">
        <v>6.4465700000000001E-2</v>
      </c>
      <c r="N4645" s="49">
        <v>0.60301009999999999</v>
      </c>
      <c r="O4645" s="49">
        <v>0.52049400000000001</v>
      </c>
      <c r="P4645" s="49">
        <v>0.56884327999999995</v>
      </c>
      <c r="Q4645" s="49">
        <v>0.60301009999999999</v>
      </c>
      <c r="R4645" s="49">
        <v>0.63717692000000004</v>
      </c>
      <c r="S4645" s="49">
        <v>0.68552619999999997</v>
      </c>
      <c r="T4645" s="49" t="s">
        <v>91</v>
      </c>
    </row>
    <row r="4646" spans="1:20" x14ac:dyDescent="0.25">
      <c r="A4646" s="49" t="str">
        <f t="shared" si="72"/>
        <v>41820KernN/A_3SmartAC Only</v>
      </c>
      <c r="B4646" s="7">
        <v>41820</v>
      </c>
      <c r="C4646">
        <v>3</v>
      </c>
      <c r="D4646" t="s">
        <v>11</v>
      </c>
      <c r="E4646">
        <v>0.90905367999999998</v>
      </c>
      <c r="F4646">
        <v>0.88027007000000002</v>
      </c>
      <c r="G4646" t="s">
        <v>33</v>
      </c>
      <c r="H4646" s="49">
        <v>997.93700000000001</v>
      </c>
      <c r="I4646" s="49">
        <v>5143.7560000000003</v>
      </c>
      <c r="J4646">
        <v>78</v>
      </c>
      <c r="M4646">
        <v>2.66839E-2</v>
      </c>
      <c r="N4646" s="49">
        <v>2.8783610000000001E-2</v>
      </c>
      <c r="O4646" s="49">
        <v>-5.3717799999999996E-3</v>
      </c>
      <c r="P4646" s="49">
        <v>1.464114E-2</v>
      </c>
      <c r="Q4646" s="49">
        <v>2.8783610000000001E-2</v>
      </c>
      <c r="R4646" s="49">
        <v>4.2926079999999998E-2</v>
      </c>
      <c r="S4646" s="49">
        <v>6.2938999999999995E-2</v>
      </c>
      <c r="T4646" s="49" t="s">
        <v>91</v>
      </c>
    </row>
    <row r="4647" spans="1:20" x14ac:dyDescent="0.25">
      <c r="A4647" s="49" t="str">
        <f t="shared" si="72"/>
        <v>41820KernN/A_13SmartAC Only</v>
      </c>
      <c r="B4647" s="7">
        <v>41820</v>
      </c>
      <c r="C4647">
        <v>13</v>
      </c>
      <c r="D4647" t="s">
        <v>11</v>
      </c>
      <c r="E4647">
        <v>1.9501630999999999</v>
      </c>
      <c r="F4647">
        <v>1.9499820000000001</v>
      </c>
      <c r="G4647" t="s">
        <v>33</v>
      </c>
      <c r="H4647" s="49">
        <v>997.93700000000001</v>
      </c>
      <c r="I4647" s="49">
        <v>5143.7560000000003</v>
      </c>
      <c r="J4647">
        <v>98.5</v>
      </c>
      <c r="M4647">
        <v>6.5591300000000005E-2</v>
      </c>
      <c r="N4647" s="49">
        <v>1.8110000000000001E-4</v>
      </c>
      <c r="O4647" s="49">
        <v>-8.3775760000000005E-2</v>
      </c>
      <c r="P4647" s="49">
        <v>-3.4582290000000002E-2</v>
      </c>
      <c r="Q4647" s="49">
        <v>1.8110000000000001E-4</v>
      </c>
      <c r="R4647" s="49">
        <v>3.4944490000000002E-2</v>
      </c>
      <c r="S4647" s="49">
        <v>8.4137959999999998E-2</v>
      </c>
      <c r="T4647" s="49" t="s">
        <v>91</v>
      </c>
    </row>
    <row r="4648" spans="1:20" x14ac:dyDescent="0.25">
      <c r="A4648" s="49" t="str">
        <f t="shared" si="72"/>
        <v>41820KernN/A_19SmartAC Only</v>
      </c>
      <c r="B4648" s="7">
        <v>41820</v>
      </c>
      <c r="C4648">
        <v>19</v>
      </c>
      <c r="D4648" t="s">
        <v>11</v>
      </c>
      <c r="E4648">
        <v>3.5164849999999999</v>
      </c>
      <c r="F4648">
        <v>3.6450247</v>
      </c>
      <c r="G4648" t="s">
        <v>33</v>
      </c>
      <c r="H4648" s="49">
        <v>997.93700000000001</v>
      </c>
      <c r="I4648" s="49">
        <v>5143.7560000000003</v>
      </c>
      <c r="J4648">
        <v>104</v>
      </c>
      <c r="M4648">
        <v>6.7132999999999998E-2</v>
      </c>
      <c r="N4648" s="49">
        <v>-0.12853970000000001</v>
      </c>
      <c r="O4648" s="49">
        <v>-0.21446994</v>
      </c>
      <c r="P4648" s="49">
        <v>-0.16412019</v>
      </c>
      <c r="Q4648" s="49">
        <v>-0.12853970000000001</v>
      </c>
      <c r="R4648" s="49">
        <v>-9.295921E-2</v>
      </c>
      <c r="S4648" s="49">
        <v>-4.2609460000000002E-2</v>
      </c>
      <c r="T4648" s="49" t="s">
        <v>91</v>
      </c>
    </row>
    <row r="4649" spans="1:20" x14ac:dyDescent="0.25">
      <c r="A4649" s="49" t="str">
        <f t="shared" si="72"/>
        <v>41820KernN/A_11SmartAC Only</v>
      </c>
      <c r="B4649" s="7">
        <v>41820</v>
      </c>
      <c r="C4649">
        <v>11</v>
      </c>
      <c r="D4649" t="s">
        <v>11</v>
      </c>
      <c r="E4649">
        <v>1.2563610000000001</v>
      </c>
      <c r="F4649">
        <v>1.1875351999999999</v>
      </c>
      <c r="G4649" t="s">
        <v>33</v>
      </c>
      <c r="H4649" s="49">
        <v>997.93700000000001</v>
      </c>
      <c r="I4649" s="49">
        <v>5143.7560000000003</v>
      </c>
      <c r="J4649">
        <v>92.5</v>
      </c>
      <c r="M4649">
        <v>4.7697200000000002E-2</v>
      </c>
      <c r="N4649" s="49">
        <v>6.8825800000000006E-2</v>
      </c>
      <c r="O4649" s="49">
        <v>7.7733799999999999E-3</v>
      </c>
      <c r="P4649" s="49">
        <v>4.354628E-2</v>
      </c>
      <c r="Q4649" s="49">
        <v>6.8825800000000006E-2</v>
      </c>
      <c r="R4649" s="49">
        <v>9.4105320000000006E-2</v>
      </c>
      <c r="S4649" s="49">
        <v>0.12987821999999999</v>
      </c>
      <c r="T4649" s="49" t="s">
        <v>91</v>
      </c>
    </row>
    <row r="4650" spans="1:20" x14ac:dyDescent="0.25">
      <c r="A4650" s="49" t="str">
        <f t="shared" si="72"/>
        <v>41820KernN/A_9SmartAC Only</v>
      </c>
      <c r="B4650" s="7">
        <v>41820</v>
      </c>
      <c r="C4650">
        <v>9</v>
      </c>
      <c r="D4650" t="s">
        <v>11</v>
      </c>
      <c r="E4650">
        <v>0.86742392999999995</v>
      </c>
      <c r="F4650">
        <v>0.78148399000000002</v>
      </c>
      <c r="G4650" t="s">
        <v>33</v>
      </c>
      <c r="H4650" s="49">
        <v>997.93700000000001</v>
      </c>
      <c r="I4650" s="49">
        <v>5143.7560000000003</v>
      </c>
      <c r="J4650">
        <v>82</v>
      </c>
      <c r="M4650">
        <v>2.94495E-2</v>
      </c>
      <c r="N4650" s="49">
        <v>8.5939940000000006E-2</v>
      </c>
      <c r="O4650" s="49">
        <v>4.8244580000000002E-2</v>
      </c>
      <c r="P4650" s="49">
        <v>7.0331699999999997E-2</v>
      </c>
      <c r="Q4650" s="49">
        <v>8.5939940000000006E-2</v>
      </c>
      <c r="R4650" s="49">
        <v>0.10154816999999999</v>
      </c>
      <c r="S4650" s="49">
        <v>0.1236353</v>
      </c>
      <c r="T4650" s="49" t="s">
        <v>91</v>
      </c>
    </row>
    <row r="4651" spans="1:20" x14ac:dyDescent="0.25">
      <c r="A4651" s="49" t="str">
        <f t="shared" si="72"/>
        <v>41820KernN/A_22SmartAC Only</v>
      </c>
      <c r="B4651" s="7">
        <v>41820</v>
      </c>
      <c r="C4651">
        <v>22</v>
      </c>
      <c r="D4651" t="s">
        <v>11</v>
      </c>
      <c r="E4651">
        <v>2.8489754999999999</v>
      </c>
      <c r="F4651">
        <v>3.0411039</v>
      </c>
      <c r="G4651" t="s">
        <v>33</v>
      </c>
      <c r="H4651" s="49">
        <v>997.93700000000001</v>
      </c>
      <c r="I4651" s="49">
        <v>5143.7560000000003</v>
      </c>
      <c r="J4651">
        <v>95</v>
      </c>
      <c r="M4651">
        <v>5.9274199999999999E-2</v>
      </c>
      <c r="N4651" s="49">
        <v>-0.1921284</v>
      </c>
      <c r="O4651" s="49">
        <v>-0.26799938000000001</v>
      </c>
      <c r="P4651" s="49">
        <v>-0.22354373</v>
      </c>
      <c r="Q4651" s="49">
        <v>-0.1921284</v>
      </c>
      <c r="R4651" s="49">
        <v>-0.16071307000000001</v>
      </c>
      <c r="S4651" s="49">
        <v>-0.11625742</v>
      </c>
      <c r="T4651" s="49" t="s">
        <v>91</v>
      </c>
    </row>
    <row r="4652" spans="1:20" x14ac:dyDescent="0.25">
      <c r="A4652" s="49" t="str">
        <f t="shared" si="72"/>
        <v>41820KernN/A_8SmartAC Only</v>
      </c>
      <c r="B4652" s="7">
        <v>41820</v>
      </c>
      <c r="C4652">
        <v>8</v>
      </c>
      <c r="D4652" t="s">
        <v>11</v>
      </c>
      <c r="E4652">
        <v>0.80113047000000004</v>
      </c>
      <c r="F4652">
        <v>0.75545580000000001</v>
      </c>
      <c r="G4652" t="s">
        <v>33</v>
      </c>
      <c r="H4652" s="49">
        <v>997.93700000000001</v>
      </c>
      <c r="I4652" s="49">
        <v>5143.7560000000003</v>
      </c>
      <c r="J4652">
        <v>76.5</v>
      </c>
      <c r="M4652">
        <v>2.52E-2</v>
      </c>
      <c r="N4652" s="49">
        <v>4.5674670000000001E-2</v>
      </c>
      <c r="O4652" s="49">
        <v>1.3418670000000001E-2</v>
      </c>
      <c r="P4652" s="49">
        <v>3.2318670000000001E-2</v>
      </c>
      <c r="Q4652" s="49">
        <v>4.5674670000000001E-2</v>
      </c>
      <c r="R4652" s="49">
        <v>5.903067E-2</v>
      </c>
      <c r="S4652" s="49">
        <v>7.7930669999999994E-2</v>
      </c>
      <c r="T4652" s="49" t="s">
        <v>91</v>
      </c>
    </row>
    <row r="4653" spans="1:20" x14ac:dyDescent="0.25">
      <c r="A4653" s="49" t="str">
        <f t="shared" si="72"/>
        <v>41820KernN/A_4SmartAC Only</v>
      </c>
      <c r="B4653" s="7">
        <v>41820</v>
      </c>
      <c r="C4653">
        <v>4</v>
      </c>
      <c r="D4653" t="s">
        <v>11</v>
      </c>
      <c r="E4653">
        <v>0.80555568</v>
      </c>
      <c r="F4653">
        <v>0.80022517000000004</v>
      </c>
      <c r="G4653" t="s">
        <v>33</v>
      </c>
      <c r="H4653" s="49">
        <v>997.93700000000001</v>
      </c>
      <c r="I4653" s="49">
        <v>5143.7560000000003</v>
      </c>
      <c r="J4653">
        <v>76.5</v>
      </c>
      <c r="M4653">
        <v>2.52316E-2</v>
      </c>
      <c r="N4653" s="49">
        <v>5.3305100000000001E-3</v>
      </c>
      <c r="O4653" s="49">
        <v>-2.6965940000000001E-2</v>
      </c>
      <c r="P4653" s="49">
        <v>-8.0422400000000008E-3</v>
      </c>
      <c r="Q4653" s="49">
        <v>5.3305100000000001E-3</v>
      </c>
      <c r="R4653" s="49">
        <v>1.8703259999999999E-2</v>
      </c>
      <c r="S4653" s="49">
        <v>3.7626960000000001E-2</v>
      </c>
      <c r="T4653" s="49" t="s">
        <v>91</v>
      </c>
    </row>
    <row r="4654" spans="1:20" x14ac:dyDescent="0.25">
      <c r="A4654" s="49" t="str">
        <f t="shared" si="72"/>
        <v>41820KernN/A_10SmartAC Only</v>
      </c>
      <c r="B4654" s="7">
        <v>41820</v>
      </c>
      <c r="C4654">
        <v>10</v>
      </c>
      <c r="D4654" t="s">
        <v>11</v>
      </c>
      <c r="E4654">
        <v>1.0339007</v>
      </c>
      <c r="F4654">
        <v>0.94804535999999995</v>
      </c>
      <c r="G4654" t="s">
        <v>33</v>
      </c>
      <c r="H4654" s="49">
        <v>997.93700000000001</v>
      </c>
      <c r="I4654" s="49">
        <v>5143.7560000000003</v>
      </c>
      <c r="J4654">
        <v>87.5</v>
      </c>
      <c r="M4654">
        <v>3.7954399999999999E-2</v>
      </c>
      <c r="N4654" s="49">
        <v>8.5855340000000002E-2</v>
      </c>
      <c r="O4654" s="49">
        <v>3.7273710000000002E-2</v>
      </c>
      <c r="P4654" s="49">
        <v>6.5739510000000001E-2</v>
      </c>
      <c r="Q4654" s="49">
        <v>8.5855340000000002E-2</v>
      </c>
      <c r="R4654" s="49">
        <v>0.10597117</v>
      </c>
      <c r="S4654" s="49">
        <v>0.13443696999999999</v>
      </c>
      <c r="T4654" s="49" t="s">
        <v>91</v>
      </c>
    </row>
    <row r="4655" spans="1:20" x14ac:dyDescent="0.25">
      <c r="A4655" s="49" t="str">
        <f t="shared" si="72"/>
        <v>41820KernN/A_7SmartAC Only</v>
      </c>
      <c r="B4655" s="7">
        <v>41820</v>
      </c>
      <c r="C4655">
        <v>7</v>
      </c>
      <c r="D4655" t="s">
        <v>11</v>
      </c>
      <c r="E4655">
        <v>0.74690785999999998</v>
      </c>
      <c r="F4655">
        <v>0.73444860999999995</v>
      </c>
      <c r="G4655" t="s">
        <v>33</v>
      </c>
      <c r="H4655" s="49">
        <v>997.93700000000001</v>
      </c>
      <c r="I4655" s="49">
        <v>5143.7560000000003</v>
      </c>
      <c r="J4655">
        <v>74</v>
      </c>
      <c r="M4655">
        <v>2.29573E-2</v>
      </c>
      <c r="N4655" s="49">
        <v>1.245925E-2</v>
      </c>
      <c r="O4655" s="49">
        <v>-1.6926090000000001E-2</v>
      </c>
      <c r="P4655" s="49">
        <v>2.9188E-4</v>
      </c>
      <c r="Q4655" s="49">
        <v>1.245925E-2</v>
      </c>
      <c r="R4655" s="49">
        <v>2.4626619999999998E-2</v>
      </c>
      <c r="S4655" s="49">
        <v>4.1844590000000001E-2</v>
      </c>
      <c r="T4655" s="49" t="s">
        <v>91</v>
      </c>
    </row>
    <row r="4656" spans="1:20" x14ac:dyDescent="0.25">
      <c r="A4656" s="49" t="str">
        <f t="shared" si="72"/>
        <v>41820KernN/A_6SmartAC Only</v>
      </c>
      <c r="B4656" s="7">
        <v>41820</v>
      </c>
      <c r="C4656">
        <v>6</v>
      </c>
      <c r="D4656" t="s">
        <v>11</v>
      </c>
      <c r="E4656">
        <v>0.73391684999999995</v>
      </c>
      <c r="F4656">
        <v>0.70754362000000004</v>
      </c>
      <c r="G4656" t="s">
        <v>33</v>
      </c>
      <c r="H4656" s="49">
        <v>997.93700000000001</v>
      </c>
      <c r="I4656" s="49">
        <v>5143.7560000000003</v>
      </c>
      <c r="J4656">
        <v>73.5</v>
      </c>
      <c r="M4656">
        <v>2.1169299999999999E-2</v>
      </c>
      <c r="N4656" s="49">
        <v>2.6373230000000001E-2</v>
      </c>
      <c r="O4656" s="49">
        <v>-7.2347000000000004E-4</v>
      </c>
      <c r="P4656" s="49">
        <v>1.51535E-2</v>
      </c>
      <c r="Q4656" s="49">
        <v>2.6373230000000001E-2</v>
      </c>
      <c r="R4656" s="49">
        <v>3.7592960000000002E-2</v>
      </c>
      <c r="S4656" s="49">
        <v>5.3469929999999999E-2</v>
      </c>
      <c r="T4656" s="49" t="s">
        <v>91</v>
      </c>
    </row>
    <row r="4657" spans="1:20" x14ac:dyDescent="0.25">
      <c r="A4657" s="49" t="str">
        <f t="shared" si="72"/>
        <v>41820KernN/A_5SmartAC Only</v>
      </c>
      <c r="B4657" s="7">
        <v>41820</v>
      </c>
      <c r="C4657">
        <v>5</v>
      </c>
      <c r="D4657" t="s">
        <v>11</v>
      </c>
      <c r="E4657">
        <v>0.76346535000000004</v>
      </c>
      <c r="F4657">
        <v>0.74746137000000001</v>
      </c>
      <c r="G4657" t="s">
        <v>33</v>
      </c>
      <c r="H4657" s="49">
        <v>997.93700000000001</v>
      </c>
      <c r="I4657" s="49">
        <v>5143.7560000000003</v>
      </c>
      <c r="J4657">
        <v>75</v>
      </c>
      <c r="M4657">
        <v>2.2573800000000002E-2</v>
      </c>
      <c r="N4657" s="49">
        <v>1.6003980000000001E-2</v>
      </c>
      <c r="O4657" s="49">
        <v>-1.2890479999999999E-2</v>
      </c>
      <c r="P4657" s="49">
        <v>4.0398700000000001E-3</v>
      </c>
      <c r="Q4657" s="49">
        <v>1.6003980000000001E-2</v>
      </c>
      <c r="R4657" s="49">
        <v>2.7968090000000001E-2</v>
      </c>
      <c r="S4657" s="49">
        <v>4.4898439999999998E-2</v>
      </c>
      <c r="T4657" s="49" t="s">
        <v>91</v>
      </c>
    </row>
    <row r="4658" spans="1:20" x14ac:dyDescent="0.25">
      <c r="A4658" s="49" t="str">
        <f t="shared" si="72"/>
        <v>41850Kern1_24SmartAC Only</v>
      </c>
      <c r="B4658" s="7">
        <v>41850</v>
      </c>
      <c r="C4658">
        <v>24</v>
      </c>
      <c r="D4658" t="s">
        <v>11</v>
      </c>
      <c r="E4658">
        <v>2.1092566000000001</v>
      </c>
      <c r="F4658">
        <v>2.0656203999999998</v>
      </c>
      <c r="G4658">
        <v>1</v>
      </c>
      <c r="H4658" s="49">
        <v>487.38799999999998</v>
      </c>
      <c r="I4658" s="49">
        <v>5174.973</v>
      </c>
      <c r="J4658">
        <v>90.5</v>
      </c>
      <c r="M4658">
        <v>8.8397400000000001E-2</v>
      </c>
      <c r="N4658" s="49">
        <v>4.36362E-2</v>
      </c>
      <c r="O4658" s="49">
        <v>-6.9512470000000007E-2</v>
      </c>
      <c r="P4658" s="49">
        <v>-3.21442E-3</v>
      </c>
      <c r="Q4658" s="49">
        <v>4.36362E-2</v>
      </c>
      <c r="R4658" s="49">
        <v>9.0486819999999996E-2</v>
      </c>
      <c r="S4658" s="49">
        <v>0.15678486999999999</v>
      </c>
      <c r="T4658" s="49" t="s">
        <v>91</v>
      </c>
    </row>
    <row r="4659" spans="1:20" x14ac:dyDescent="0.25">
      <c r="A4659" s="49" t="str">
        <f t="shared" si="72"/>
        <v>41850Kern1_19SmartAC Only</v>
      </c>
      <c r="B4659" s="7">
        <v>41850</v>
      </c>
      <c r="C4659">
        <v>19</v>
      </c>
      <c r="D4659" t="s">
        <v>11</v>
      </c>
      <c r="E4659">
        <v>3.4074374000000001</v>
      </c>
      <c r="F4659">
        <v>3.4661878000000002</v>
      </c>
      <c r="G4659">
        <v>1</v>
      </c>
      <c r="H4659" s="49">
        <v>487.38799999999998</v>
      </c>
      <c r="I4659" s="49">
        <v>5174.973</v>
      </c>
      <c r="J4659">
        <v>100</v>
      </c>
      <c r="M4659">
        <v>0.1097606</v>
      </c>
      <c r="N4659" s="49">
        <v>-5.8750400000000001E-2</v>
      </c>
      <c r="O4659" s="49">
        <v>-0.19924396999999999</v>
      </c>
      <c r="P4659" s="49">
        <v>-0.11692352</v>
      </c>
      <c r="Q4659" s="49">
        <v>-5.8750400000000001E-2</v>
      </c>
      <c r="R4659" s="49">
        <v>-5.7728E-4</v>
      </c>
      <c r="S4659" s="49">
        <v>8.1743170000000004E-2</v>
      </c>
      <c r="T4659" s="49" t="s">
        <v>91</v>
      </c>
    </row>
    <row r="4660" spans="1:20" x14ac:dyDescent="0.25">
      <c r="A4660" s="49" t="str">
        <f t="shared" si="72"/>
        <v>41850Kern1_9SmartAC Only</v>
      </c>
      <c r="B4660" s="7">
        <v>41850</v>
      </c>
      <c r="C4660">
        <v>9</v>
      </c>
      <c r="D4660" t="s">
        <v>11</v>
      </c>
      <c r="E4660">
        <v>1.1940667</v>
      </c>
      <c r="F4660">
        <v>1.2179291000000001</v>
      </c>
      <c r="G4660">
        <v>1</v>
      </c>
      <c r="H4660" s="49">
        <v>487.38799999999998</v>
      </c>
      <c r="I4660" s="49">
        <v>5174.973</v>
      </c>
      <c r="J4660">
        <v>85.5</v>
      </c>
      <c r="M4660">
        <v>6.4263100000000004E-2</v>
      </c>
      <c r="N4660" s="49">
        <v>-2.3862399999999999E-2</v>
      </c>
      <c r="O4660" s="49">
        <v>-0.10611917</v>
      </c>
      <c r="P4660" s="49">
        <v>-5.7921840000000002E-2</v>
      </c>
      <c r="Q4660" s="49">
        <v>-2.3862399999999999E-2</v>
      </c>
      <c r="R4660" s="49">
        <v>1.0197039999999999E-2</v>
      </c>
      <c r="S4660" s="49">
        <v>5.8394370000000001E-2</v>
      </c>
      <c r="T4660" s="49" t="s">
        <v>91</v>
      </c>
    </row>
    <row r="4661" spans="1:20" x14ac:dyDescent="0.25">
      <c r="A4661" s="49" t="str">
        <f t="shared" si="72"/>
        <v>41850Kern1_5SmartAC Only</v>
      </c>
      <c r="B4661" s="7">
        <v>41850</v>
      </c>
      <c r="C4661">
        <v>5</v>
      </c>
      <c r="D4661" t="s">
        <v>11</v>
      </c>
      <c r="E4661">
        <v>1.1906047</v>
      </c>
      <c r="F4661">
        <v>1.1502486000000001</v>
      </c>
      <c r="G4661">
        <v>1</v>
      </c>
      <c r="H4661" s="49">
        <v>487.38799999999998</v>
      </c>
      <c r="I4661" s="49">
        <v>5174.973</v>
      </c>
      <c r="J4661">
        <v>83</v>
      </c>
      <c r="M4661">
        <v>5.7022799999999998E-2</v>
      </c>
      <c r="N4661" s="49">
        <v>4.0356099999999999E-2</v>
      </c>
      <c r="O4661" s="49">
        <v>-3.2633080000000002E-2</v>
      </c>
      <c r="P4661" s="49">
        <v>1.0134020000000001E-2</v>
      </c>
      <c r="Q4661" s="49">
        <v>4.0356099999999999E-2</v>
      </c>
      <c r="R4661" s="49">
        <v>7.0578180000000004E-2</v>
      </c>
      <c r="S4661" s="49">
        <v>0.11334528000000001</v>
      </c>
      <c r="T4661" s="49" t="s">
        <v>91</v>
      </c>
    </row>
    <row r="4662" spans="1:20" x14ac:dyDescent="0.25">
      <c r="A4662" s="49" t="str">
        <f t="shared" si="72"/>
        <v>41850Kern1_16SmartAC Only</v>
      </c>
      <c r="B4662" s="7">
        <v>41850</v>
      </c>
      <c r="C4662">
        <v>16</v>
      </c>
      <c r="D4662" t="s">
        <v>11</v>
      </c>
      <c r="E4662">
        <v>3.1264983000000002</v>
      </c>
      <c r="F4662">
        <v>3.1354034999999998</v>
      </c>
      <c r="G4662">
        <v>1</v>
      </c>
      <c r="H4662" s="49">
        <v>487.38799999999998</v>
      </c>
      <c r="I4662" s="49">
        <v>5174.973</v>
      </c>
      <c r="J4662">
        <v>100.5</v>
      </c>
      <c r="M4662">
        <v>0.1193461</v>
      </c>
      <c r="N4662" s="49">
        <v>-8.9052000000000003E-3</v>
      </c>
      <c r="O4662" s="49">
        <v>-0.16166821000000001</v>
      </c>
      <c r="P4662" s="49">
        <v>-7.2158630000000001E-2</v>
      </c>
      <c r="Q4662" s="49">
        <v>-8.9052000000000003E-3</v>
      </c>
      <c r="R4662" s="49">
        <v>5.4348229999999997E-2</v>
      </c>
      <c r="S4662" s="49">
        <v>0.14385781</v>
      </c>
      <c r="T4662" s="49" t="s">
        <v>91</v>
      </c>
    </row>
    <row r="4663" spans="1:20" x14ac:dyDescent="0.25">
      <c r="A4663" s="49" t="str">
        <f t="shared" si="72"/>
        <v>41850Kern1_15SmartAC Only</v>
      </c>
      <c r="B4663" s="7">
        <v>41850</v>
      </c>
      <c r="C4663">
        <v>15</v>
      </c>
      <c r="D4663" t="s">
        <v>11</v>
      </c>
      <c r="E4663">
        <v>2.8706185</v>
      </c>
      <c r="F4663">
        <v>2.8902561000000002</v>
      </c>
      <c r="G4663">
        <v>1</v>
      </c>
      <c r="H4663" s="49">
        <v>487.38799999999998</v>
      </c>
      <c r="I4663" s="49">
        <v>5174.973</v>
      </c>
      <c r="J4663">
        <v>100</v>
      </c>
      <c r="M4663">
        <v>0.1238279</v>
      </c>
      <c r="N4663" s="49">
        <v>-1.9637600000000002E-2</v>
      </c>
      <c r="O4663" s="49">
        <v>-0.17813730999999999</v>
      </c>
      <c r="P4663" s="49">
        <v>-8.5266389999999997E-2</v>
      </c>
      <c r="Q4663" s="49">
        <v>-1.9637600000000002E-2</v>
      </c>
      <c r="R4663" s="49">
        <v>4.5991190000000001E-2</v>
      </c>
      <c r="S4663" s="49">
        <v>0.13886211000000001</v>
      </c>
      <c r="T4663" s="49" t="s">
        <v>91</v>
      </c>
    </row>
    <row r="4664" spans="1:20" x14ac:dyDescent="0.25">
      <c r="A4664" s="49" t="str">
        <f t="shared" si="72"/>
        <v>41850Kern1_6SmartAC Only</v>
      </c>
      <c r="B4664" s="7">
        <v>41850</v>
      </c>
      <c r="C4664">
        <v>6</v>
      </c>
      <c r="D4664" t="s">
        <v>11</v>
      </c>
      <c r="E4664">
        <v>1.1889665</v>
      </c>
      <c r="F4664">
        <v>1.0804509</v>
      </c>
      <c r="G4664">
        <v>1</v>
      </c>
      <c r="H4664" s="49">
        <v>487.38799999999998</v>
      </c>
      <c r="I4664" s="49">
        <v>5174.973</v>
      </c>
      <c r="J4664">
        <v>82</v>
      </c>
      <c r="M4664">
        <v>5.4781900000000001E-2</v>
      </c>
      <c r="N4664" s="49">
        <v>0.1085156</v>
      </c>
      <c r="O4664" s="49">
        <v>3.8394770000000002E-2</v>
      </c>
      <c r="P4664" s="49">
        <v>7.9481189999999993E-2</v>
      </c>
      <c r="Q4664" s="49">
        <v>0.1085156</v>
      </c>
      <c r="R4664" s="49">
        <v>0.13755001</v>
      </c>
      <c r="S4664" s="49">
        <v>0.17863643000000001</v>
      </c>
      <c r="T4664" s="49" t="s">
        <v>91</v>
      </c>
    </row>
    <row r="4665" spans="1:20" x14ac:dyDescent="0.25">
      <c r="A4665" s="49" t="str">
        <f t="shared" si="72"/>
        <v>41850Kern1_7SmartAC Only</v>
      </c>
      <c r="B4665" s="7">
        <v>41850</v>
      </c>
      <c r="C4665">
        <v>7</v>
      </c>
      <c r="D4665" t="s">
        <v>11</v>
      </c>
      <c r="E4665">
        <v>1.0689573999999999</v>
      </c>
      <c r="F4665">
        <v>1.0527305</v>
      </c>
      <c r="G4665">
        <v>1</v>
      </c>
      <c r="H4665" s="49">
        <v>487.38799999999998</v>
      </c>
      <c r="I4665" s="49">
        <v>5174.973</v>
      </c>
      <c r="J4665">
        <v>81</v>
      </c>
      <c r="M4665">
        <v>5.1430400000000001E-2</v>
      </c>
      <c r="N4665" s="49">
        <v>1.6226899999999999E-2</v>
      </c>
      <c r="O4665" s="49">
        <v>-4.9604009999999997E-2</v>
      </c>
      <c r="P4665" s="49">
        <v>-1.103121E-2</v>
      </c>
      <c r="Q4665" s="49">
        <v>1.6226899999999999E-2</v>
      </c>
      <c r="R4665" s="49">
        <v>4.3485009999999998E-2</v>
      </c>
      <c r="S4665" s="49">
        <v>8.2057809999999995E-2</v>
      </c>
      <c r="T4665" s="49" t="s">
        <v>91</v>
      </c>
    </row>
    <row r="4666" spans="1:20" x14ac:dyDescent="0.25">
      <c r="A4666" s="49" t="str">
        <f t="shared" si="72"/>
        <v>41850Kern1_17SmartAC Only</v>
      </c>
      <c r="B4666" s="7">
        <v>41850</v>
      </c>
      <c r="C4666">
        <v>17</v>
      </c>
      <c r="D4666" t="s">
        <v>11</v>
      </c>
      <c r="E4666">
        <v>3.2948004000000002</v>
      </c>
      <c r="F4666">
        <v>3.3967879999999999</v>
      </c>
      <c r="G4666">
        <v>1</v>
      </c>
      <c r="H4666" s="49">
        <v>487.38799999999998</v>
      </c>
      <c r="I4666" s="49">
        <v>5174.973</v>
      </c>
      <c r="J4666">
        <v>101.5</v>
      </c>
      <c r="M4666">
        <v>0.1195925</v>
      </c>
      <c r="N4666" s="49">
        <v>-0.1019876</v>
      </c>
      <c r="O4666" s="49">
        <v>-0.25506600000000001</v>
      </c>
      <c r="P4666" s="49">
        <v>-0.16537162</v>
      </c>
      <c r="Q4666" s="49">
        <v>-0.1019876</v>
      </c>
      <c r="R4666" s="49">
        <v>-3.8603569999999997E-2</v>
      </c>
      <c r="S4666" s="49">
        <v>5.1090799999999999E-2</v>
      </c>
      <c r="T4666" s="49" t="s">
        <v>91</v>
      </c>
    </row>
    <row r="4667" spans="1:20" x14ac:dyDescent="0.25">
      <c r="A4667" s="49" t="str">
        <f t="shared" si="72"/>
        <v>41850Kern1_11SmartAC Only</v>
      </c>
      <c r="B4667" s="7">
        <v>41850</v>
      </c>
      <c r="C4667">
        <v>11</v>
      </c>
      <c r="D4667" t="s">
        <v>11</v>
      </c>
      <c r="E4667">
        <v>1.6170488000000001</v>
      </c>
      <c r="F4667">
        <v>1.5580498</v>
      </c>
      <c r="G4667">
        <v>1</v>
      </c>
      <c r="H4667" s="49">
        <v>487.38799999999998</v>
      </c>
      <c r="I4667" s="49">
        <v>5174.973</v>
      </c>
      <c r="J4667">
        <v>92.5</v>
      </c>
      <c r="M4667">
        <v>8.7217600000000006E-2</v>
      </c>
      <c r="N4667" s="49">
        <v>5.8999000000000003E-2</v>
      </c>
      <c r="O4667" s="49">
        <v>-5.2639529999999997E-2</v>
      </c>
      <c r="P4667" s="49">
        <v>1.2773670000000001E-2</v>
      </c>
      <c r="Q4667" s="49">
        <v>5.8999000000000003E-2</v>
      </c>
      <c r="R4667" s="49">
        <v>0.10522433</v>
      </c>
      <c r="S4667" s="49">
        <v>0.17063753000000001</v>
      </c>
      <c r="T4667" s="49" t="s">
        <v>91</v>
      </c>
    </row>
    <row r="4668" spans="1:20" x14ac:dyDescent="0.25">
      <c r="A4668" s="49" t="str">
        <f t="shared" si="72"/>
        <v>41850Kern1_18SmartAC Only</v>
      </c>
      <c r="B4668" s="7">
        <v>41850</v>
      </c>
      <c r="C4668">
        <v>18</v>
      </c>
      <c r="D4668" t="s">
        <v>11</v>
      </c>
      <c r="E4668">
        <v>3.4394724999999999</v>
      </c>
      <c r="F4668">
        <v>3.5020595999999999</v>
      </c>
      <c r="G4668">
        <v>1</v>
      </c>
      <c r="H4668" s="49">
        <v>487.38799999999998</v>
      </c>
      <c r="I4668" s="49">
        <v>5174.973</v>
      </c>
      <c r="J4668">
        <v>102</v>
      </c>
      <c r="M4668">
        <v>0.1143174</v>
      </c>
      <c r="N4668" s="49">
        <v>-6.2587100000000007E-2</v>
      </c>
      <c r="O4668" s="49">
        <v>-0.20891336999999999</v>
      </c>
      <c r="P4668" s="49">
        <v>-0.12317532</v>
      </c>
      <c r="Q4668" s="49">
        <v>-6.2587100000000007E-2</v>
      </c>
      <c r="R4668" s="49">
        <v>-1.9988800000000002E-3</v>
      </c>
      <c r="S4668" s="49">
        <v>8.3739170000000002E-2</v>
      </c>
      <c r="T4668" s="49" t="s">
        <v>91</v>
      </c>
    </row>
    <row r="4669" spans="1:20" x14ac:dyDescent="0.25">
      <c r="A4669" s="49" t="str">
        <f t="shared" si="72"/>
        <v>41850Kern1_12SmartAC Only</v>
      </c>
      <c r="B4669" s="7">
        <v>41850</v>
      </c>
      <c r="C4669">
        <v>12</v>
      </c>
      <c r="D4669" t="s">
        <v>11</v>
      </c>
      <c r="E4669">
        <v>1.9161843000000001</v>
      </c>
      <c r="F4669">
        <v>2.1753537999999999</v>
      </c>
      <c r="G4669">
        <v>1</v>
      </c>
      <c r="H4669" s="49">
        <v>487.38799999999998</v>
      </c>
      <c r="I4669" s="49">
        <v>5174.973</v>
      </c>
      <c r="J4669">
        <v>95.5</v>
      </c>
      <c r="M4669">
        <v>0.1079141</v>
      </c>
      <c r="N4669" s="49">
        <v>-0.2591695</v>
      </c>
      <c r="O4669" s="49">
        <v>-0.39729955</v>
      </c>
      <c r="P4669" s="49">
        <v>-0.31636396999999999</v>
      </c>
      <c r="Q4669" s="49">
        <v>-0.2591695</v>
      </c>
      <c r="R4669" s="49">
        <v>-0.20197503</v>
      </c>
      <c r="S4669" s="49">
        <v>-0.12103945000000001</v>
      </c>
      <c r="T4669" s="49" t="s">
        <v>91</v>
      </c>
    </row>
    <row r="4670" spans="1:20" x14ac:dyDescent="0.25">
      <c r="A4670" s="49" t="str">
        <f t="shared" si="72"/>
        <v>41850Kern1_22SmartAC Only</v>
      </c>
      <c r="B4670" s="7">
        <v>41850</v>
      </c>
      <c r="C4670">
        <v>22</v>
      </c>
      <c r="D4670" t="s">
        <v>11</v>
      </c>
      <c r="E4670">
        <v>2.9165641</v>
      </c>
      <c r="F4670">
        <v>2.9389352</v>
      </c>
      <c r="G4670">
        <v>1</v>
      </c>
      <c r="H4670" s="49">
        <v>487.38799999999998</v>
      </c>
      <c r="I4670" s="49">
        <v>5174.973</v>
      </c>
      <c r="J4670">
        <v>95.5</v>
      </c>
      <c r="M4670">
        <v>0.1009423</v>
      </c>
      <c r="N4670" s="49">
        <v>-2.2371100000000001E-2</v>
      </c>
      <c r="O4670" s="49">
        <v>-0.15157724</v>
      </c>
      <c r="P4670" s="49">
        <v>-7.5870519999999997E-2</v>
      </c>
      <c r="Q4670" s="49">
        <v>-2.2371100000000001E-2</v>
      </c>
      <c r="R4670" s="49">
        <v>3.1128320000000001E-2</v>
      </c>
      <c r="S4670" s="49">
        <v>0.10683504000000001</v>
      </c>
      <c r="T4670" s="49" t="s">
        <v>91</v>
      </c>
    </row>
    <row r="4671" spans="1:20" x14ac:dyDescent="0.25">
      <c r="A4671" s="49" t="str">
        <f t="shared" si="72"/>
        <v>41850Kern1_23SmartAC Only</v>
      </c>
      <c r="B4671" s="7">
        <v>41850</v>
      </c>
      <c r="C4671">
        <v>23</v>
      </c>
      <c r="D4671" t="s">
        <v>11</v>
      </c>
      <c r="E4671">
        <v>2.5160534999999999</v>
      </c>
      <c r="F4671">
        <v>2.5204056000000001</v>
      </c>
      <c r="G4671">
        <v>1</v>
      </c>
      <c r="H4671" s="49">
        <v>487.38799999999998</v>
      </c>
      <c r="I4671" s="49">
        <v>5174.973</v>
      </c>
      <c r="J4671">
        <v>93</v>
      </c>
      <c r="M4671">
        <v>9.8155900000000004E-2</v>
      </c>
      <c r="N4671" s="49">
        <v>-4.3521000000000002E-3</v>
      </c>
      <c r="O4671" s="49">
        <v>-0.12999164999999999</v>
      </c>
      <c r="P4671" s="49">
        <v>-5.6374729999999998E-2</v>
      </c>
      <c r="Q4671" s="49">
        <v>-4.3521000000000002E-3</v>
      </c>
      <c r="R4671" s="49">
        <v>4.7670530000000003E-2</v>
      </c>
      <c r="S4671" s="49">
        <v>0.12128745</v>
      </c>
      <c r="T4671" s="49" t="s">
        <v>91</v>
      </c>
    </row>
    <row r="4672" spans="1:20" x14ac:dyDescent="0.25">
      <c r="A4672" s="49" t="str">
        <f t="shared" si="72"/>
        <v>41850Kern1_4SmartAC Only</v>
      </c>
      <c r="B4672" s="7">
        <v>41850</v>
      </c>
      <c r="C4672">
        <v>4</v>
      </c>
      <c r="D4672" t="s">
        <v>11</v>
      </c>
      <c r="E4672">
        <v>1.2614015000000001</v>
      </c>
      <c r="F4672">
        <v>1.2333512</v>
      </c>
      <c r="G4672">
        <v>1</v>
      </c>
      <c r="H4672" s="49">
        <v>487.38799999999998</v>
      </c>
      <c r="I4672" s="49">
        <v>5174.973</v>
      </c>
      <c r="J4672">
        <v>83.5</v>
      </c>
      <c r="M4672">
        <v>6.1513100000000001E-2</v>
      </c>
      <c r="N4672" s="49">
        <v>2.80503E-2</v>
      </c>
      <c r="O4672" s="49">
        <v>-5.0686469999999997E-2</v>
      </c>
      <c r="P4672" s="49">
        <v>-4.55164E-3</v>
      </c>
      <c r="Q4672" s="49">
        <v>2.80503E-2</v>
      </c>
      <c r="R4672" s="49">
        <v>6.0652240000000003E-2</v>
      </c>
      <c r="S4672" s="49">
        <v>0.10678707</v>
      </c>
      <c r="T4672" s="49" t="s">
        <v>91</v>
      </c>
    </row>
    <row r="4673" spans="1:20" x14ac:dyDescent="0.25">
      <c r="A4673" s="49" t="str">
        <f t="shared" si="72"/>
        <v>41850Kern1_3SmartAC Only</v>
      </c>
      <c r="B4673" s="7">
        <v>41850</v>
      </c>
      <c r="C4673">
        <v>3</v>
      </c>
      <c r="D4673" t="s">
        <v>11</v>
      </c>
      <c r="E4673">
        <v>1.3934237</v>
      </c>
      <c r="F4673">
        <v>1.3020153000000001</v>
      </c>
      <c r="G4673">
        <v>1</v>
      </c>
      <c r="H4673" s="49">
        <v>487.38799999999998</v>
      </c>
      <c r="I4673" s="49">
        <v>5174.973</v>
      </c>
      <c r="J4673">
        <v>85.5</v>
      </c>
      <c r="M4673">
        <v>6.6164200000000006E-2</v>
      </c>
      <c r="N4673" s="49">
        <v>9.1408400000000001E-2</v>
      </c>
      <c r="O4673" s="49">
        <v>6.7182199999999996E-3</v>
      </c>
      <c r="P4673" s="49">
        <v>5.6341370000000002E-2</v>
      </c>
      <c r="Q4673" s="49">
        <v>9.1408400000000001E-2</v>
      </c>
      <c r="R4673" s="49">
        <v>0.12647543</v>
      </c>
      <c r="S4673" s="49">
        <v>0.17609858</v>
      </c>
      <c r="T4673" s="49" t="s">
        <v>91</v>
      </c>
    </row>
    <row r="4674" spans="1:20" x14ac:dyDescent="0.25">
      <c r="A4674" s="49" t="str">
        <f t="shared" si="72"/>
        <v>41850Kern1_21SmartAC Only</v>
      </c>
      <c r="B4674" s="7">
        <v>41850</v>
      </c>
      <c r="C4674">
        <v>21</v>
      </c>
      <c r="D4674" t="s">
        <v>11</v>
      </c>
      <c r="E4674">
        <v>3.0966594000000001</v>
      </c>
      <c r="F4674">
        <v>3.1836924999999998</v>
      </c>
      <c r="G4674">
        <v>1</v>
      </c>
      <c r="H4674" s="49">
        <v>487.38799999999998</v>
      </c>
      <c r="I4674" s="49">
        <v>5174.973</v>
      </c>
      <c r="J4674">
        <v>97.5</v>
      </c>
      <c r="M4674">
        <v>0.10582800000000001</v>
      </c>
      <c r="N4674" s="49">
        <v>-8.7033100000000002E-2</v>
      </c>
      <c r="O4674" s="49">
        <v>-0.22249294</v>
      </c>
      <c r="P4674" s="49">
        <v>-0.14312194</v>
      </c>
      <c r="Q4674" s="49">
        <v>-8.7033100000000002E-2</v>
      </c>
      <c r="R4674" s="49">
        <v>-3.0944260000000001E-2</v>
      </c>
      <c r="S4674" s="49">
        <v>4.8426740000000003E-2</v>
      </c>
      <c r="T4674" s="49" t="s">
        <v>91</v>
      </c>
    </row>
    <row r="4675" spans="1:20" x14ac:dyDescent="0.25">
      <c r="A4675" s="49" t="str">
        <f t="shared" ref="A4675:A4738" si="73">CONCATENATE(B4675,D4675,G4675,"_",C4675,T4675)</f>
        <v>41850Kern1_8SmartAC Only</v>
      </c>
      <c r="B4675" s="7">
        <v>41850</v>
      </c>
      <c r="C4675">
        <v>8</v>
      </c>
      <c r="D4675" t="s">
        <v>11</v>
      </c>
      <c r="E4675">
        <v>1.1194176</v>
      </c>
      <c r="F4675">
        <v>1.1254729999999999</v>
      </c>
      <c r="G4675">
        <v>1</v>
      </c>
      <c r="H4675" s="49">
        <v>487.38799999999998</v>
      </c>
      <c r="I4675" s="49">
        <v>5174.973</v>
      </c>
      <c r="J4675">
        <v>82.5</v>
      </c>
      <c r="M4675">
        <v>5.8033899999999999E-2</v>
      </c>
      <c r="N4675" s="49">
        <v>-6.0553999999999998E-3</v>
      </c>
      <c r="O4675" s="49">
        <v>-8.0338789999999993E-2</v>
      </c>
      <c r="P4675" s="49">
        <v>-3.6813369999999998E-2</v>
      </c>
      <c r="Q4675" s="49">
        <v>-6.0553999999999998E-3</v>
      </c>
      <c r="R4675" s="49">
        <v>2.470257E-2</v>
      </c>
      <c r="S4675" s="49">
        <v>6.8227990000000002E-2</v>
      </c>
      <c r="T4675" s="49" t="s">
        <v>91</v>
      </c>
    </row>
    <row r="4676" spans="1:20" x14ac:dyDescent="0.25">
      <c r="A4676" s="49" t="str">
        <f t="shared" si="73"/>
        <v>41850Kern1_14SmartAC Only</v>
      </c>
      <c r="B4676" s="7">
        <v>41850</v>
      </c>
      <c r="C4676">
        <v>14</v>
      </c>
      <c r="D4676" t="s">
        <v>11</v>
      </c>
      <c r="E4676">
        <v>2.5646711999999998</v>
      </c>
      <c r="F4676">
        <v>2.6573448000000002</v>
      </c>
      <c r="G4676">
        <v>1</v>
      </c>
      <c r="H4676" s="49">
        <v>487.38799999999998</v>
      </c>
      <c r="I4676" s="49">
        <v>5174.973</v>
      </c>
      <c r="J4676">
        <v>98.5</v>
      </c>
      <c r="M4676">
        <v>0.12345830000000001</v>
      </c>
      <c r="N4676" s="49">
        <v>-9.2673599999999995E-2</v>
      </c>
      <c r="O4676" s="49">
        <v>-0.25070021999999997</v>
      </c>
      <c r="P4676" s="49">
        <v>-0.15810650000000001</v>
      </c>
      <c r="Q4676" s="49">
        <v>-9.2673599999999995E-2</v>
      </c>
      <c r="R4676" s="49">
        <v>-2.72407E-2</v>
      </c>
      <c r="S4676" s="49">
        <v>6.5353019999999998E-2</v>
      </c>
      <c r="T4676" s="49" t="s">
        <v>91</v>
      </c>
    </row>
    <row r="4677" spans="1:20" x14ac:dyDescent="0.25">
      <c r="A4677" s="49" t="str">
        <f t="shared" si="73"/>
        <v>41850Kern1_1SmartAC Only</v>
      </c>
      <c r="B4677" s="7">
        <v>41850</v>
      </c>
      <c r="C4677">
        <v>1</v>
      </c>
      <c r="D4677" t="s">
        <v>11</v>
      </c>
      <c r="E4677">
        <v>1.7117662</v>
      </c>
      <c r="F4677">
        <v>1.6946812</v>
      </c>
      <c r="G4677">
        <v>1</v>
      </c>
      <c r="H4677" s="49">
        <v>487.38799999999998</v>
      </c>
      <c r="I4677" s="49">
        <v>5174.973</v>
      </c>
      <c r="J4677">
        <v>88</v>
      </c>
      <c r="M4677">
        <v>8.3094899999999999E-2</v>
      </c>
      <c r="N4677" s="49">
        <v>1.7084999999999999E-2</v>
      </c>
      <c r="O4677" s="49">
        <v>-8.9276469999999997E-2</v>
      </c>
      <c r="P4677" s="49">
        <v>-2.6955300000000001E-2</v>
      </c>
      <c r="Q4677" s="49">
        <v>1.7084999999999999E-2</v>
      </c>
      <c r="R4677" s="49">
        <v>6.11253E-2</v>
      </c>
      <c r="S4677" s="49">
        <v>0.12344647</v>
      </c>
      <c r="T4677" s="49" t="s">
        <v>91</v>
      </c>
    </row>
    <row r="4678" spans="1:20" x14ac:dyDescent="0.25">
      <c r="A4678" s="49" t="str">
        <f t="shared" si="73"/>
        <v>41850Kern1_10SmartAC Only</v>
      </c>
      <c r="B4678" s="7">
        <v>41850</v>
      </c>
      <c r="C4678">
        <v>10</v>
      </c>
      <c r="D4678" t="s">
        <v>11</v>
      </c>
      <c r="E4678">
        <v>1.3314292000000001</v>
      </c>
      <c r="F4678">
        <v>1.3517285999999999</v>
      </c>
      <c r="G4678">
        <v>1</v>
      </c>
      <c r="H4678" s="49">
        <v>487.38799999999998</v>
      </c>
      <c r="I4678" s="49">
        <v>5174.973</v>
      </c>
      <c r="J4678">
        <v>89.5</v>
      </c>
      <c r="M4678">
        <v>7.6311199999999996E-2</v>
      </c>
      <c r="N4678" s="49">
        <v>-2.0299399999999999E-2</v>
      </c>
      <c r="O4678" s="49">
        <v>-0.11797774</v>
      </c>
      <c r="P4678" s="49">
        <v>-6.0744340000000001E-2</v>
      </c>
      <c r="Q4678" s="49">
        <v>-2.0299399999999999E-2</v>
      </c>
      <c r="R4678" s="49">
        <v>2.014554E-2</v>
      </c>
      <c r="S4678" s="49">
        <v>7.7378939999999993E-2</v>
      </c>
      <c r="T4678" s="49" t="s">
        <v>91</v>
      </c>
    </row>
    <row r="4679" spans="1:20" x14ac:dyDescent="0.25">
      <c r="A4679" s="49" t="str">
        <f t="shared" si="73"/>
        <v>41850Kern1_20SmartAC Only</v>
      </c>
      <c r="B4679" s="7">
        <v>41850</v>
      </c>
      <c r="C4679">
        <v>20</v>
      </c>
      <c r="D4679" t="s">
        <v>11</v>
      </c>
      <c r="E4679">
        <v>3.228488</v>
      </c>
      <c r="F4679">
        <v>3.3464999999999998</v>
      </c>
      <c r="G4679">
        <v>1</v>
      </c>
      <c r="H4679" s="49">
        <v>487.38799999999998</v>
      </c>
      <c r="I4679" s="49">
        <v>5174.973</v>
      </c>
      <c r="J4679">
        <v>99.5</v>
      </c>
      <c r="M4679">
        <v>0.1073718</v>
      </c>
      <c r="N4679" s="49">
        <v>-0.11801200000000001</v>
      </c>
      <c r="O4679" s="49">
        <v>-0.25544790000000001</v>
      </c>
      <c r="P4679" s="49">
        <v>-0.17491904999999999</v>
      </c>
      <c r="Q4679" s="49">
        <v>-0.11801200000000001</v>
      </c>
      <c r="R4679" s="49">
        <v>-6.1104949999999998E-2</v>
      </c>
      <c r="S4679" s="49">
        <v>1.9423900000000001E-2</v>
      </c>
      <c r="T4679" s="49" t="s">
        <v>91</v>
      </c>
    </row>
    <row r="4680" spans="1:20" x14ac:dyDescent="0.25">
      <c r="A4680" s="49" t="str">
        <f t="shared" si="73"/>
        <v>41850Kern1_13SmartAC Only</v>
      </c>
      <c r="B4680" s="7">
        <v>41850</v>
      </c>
      <c r="C4680">
        <v>13</v>
      </c>
      <c r="D4680" t="s">
        <v>11</v>
      </c>
      <c r="E4680">
        <v>2.2635855999999999</v>
      </c>
      <c r="F4680">
        <v>2.3433423000000002</v>
      </c>
      <c r="G4680">
        <v>1</v>
      </c>
      <c r="H4680" s="49">
        <v>487.38799999999998</v>
      </c>
      <c r="I4680" s="49">
        <v>5174.973</v>
      </c>
      <c r="J4680">
        <v>97.5</v>
      </c>
      <c r="M4680">
        <v>0.1163028</v>
      </c>
      <c r="N4680" s="49">
        <v>-7.97567E-2</v>
      </c>
      <c r="O4680" s="49">
        <v>-0.22862428000000001</v>
      </c>
      <c r="P4680" s="49">
        <v>-0.14139718000000001</v>
      </c>
      <c r="Q4680" s="49">
        <v>-7.97567E-2</v>
      </c>
      <c r="R4680" s="49">
        <v>-1.8116219999999999E-2</v>
      </c>
      <c r="S4680" s="49">
        <v>6.911088E-2</v>
      </c>
      <c r="T4680" s="49" t="s">
        <v>91</v>
      </c>
    </row>
    <row r="4681" spans="1:20" x14ac:dyDescent="0.25">
      <c r="A4681" s="49" t="str">
        <f t="shared" si="73"/>
        <v>41850Kern1_2SmartAC Only</v>
      </c>
      <c r="B4681" s="7">
        <v>41850</v>
      </c>
      <c r="C4681">
        <v>2</v>
      </c>
      <c r="D4681" t="s">
        <v>11</v>
      </c>
      <c r="E4681">
        <v>1.4932460000000001</v>
      </c>
      <c r="F4681">
        <v>1.4967318999999999</v>
      </c>
      <c r="G4681">
        <v>1</v>
      </c>
      <c r="H4681" s="49">
        <v>487.38799999999998</v>
      </c>
      <c r="I4681" s="49">
        <v>5174.973</v>
      </c>
      <c r="J4681">
        <v>87</v>
      </c>
      <c r="M4681">
        <v>7.3460499999999998E-2</v>
      </c>
      <c r="N4681" s="49">
        <v>-3.4859000000000001E-3</v>
      </c>
      <c r="O4681" s="49">
        <v>-9.7515340000000006E-2</v>
      </c>
      <c r="P4681" s="49">
        <v>-4.241996E-2</v>
      </c>
      <c r="Q4681" s="49">
        <v>-3.4859000000000001E-3</v>
      </c>
      <c r="R4681" s="49">
        <v>3.5448170000000001E-2</v>
      </c>
      <c r="S4681" s="49">
        <v>9.0543540000000006E-2</v>
      </c>
      <c r="T4681" s="49" t="s">
        <v>91</v>
      </c>
    </row>
    <row r="4682" spans="1:20" x14ac:dyDescent="0.25">
      <c r="A4682" s="49" t="str">
        <f t="shared" si="73"/>
        <v>41850Kern2_7SmartAC Only</v>
      </c>
      <c r="B4682" s="7">
        <v>41850</v>
      </c>
      <c r="C4682">
        <v>7</v>
      </c>
      <c r="D4682" t="s">
        <v>11</v>
      </c>
      <c r="E4682">
        <v>1.0689573999999999</v>
      </c>
      <c r="F4682">
        <v>1.0749241</v>
      </c>
      <c r="G4682">
        <v>2</v>
      </c>
      <c r="H4682" s="49">
        <v>511.55599999999998</v>
      </c>
      <c r="I4682" s="49">
        <v>5174.973</v>
      </c>
      <c r="J4682">
        <v>81</v>
      </c>
      <c r="M4682">
        <v>5.2407700000000002E-2</v>
      </c>
      <c r="N4682" s="49">
        <v>-5.9667000000000001E-3</v>
      </c>
      <c r="O4682" s="49">
        <v>-7.3048559999999998E-2</v>
      </c>
      <c r="P4682" s="49">
        <v>-3.374278E-2</v>
      </c>
      <c r="Q4682" s="49">
        <v>-5.9667000000000001E-3</v>
      </c>
      <c r="R4682" s="49">
        <v>2.180938E-2</v>
      </c>
      <c r="S4682" s="49">
        <v>6.1115160000000002E-2</v>
      </c>
      <c r="T4682" s="49" t="s">
        <v>91</v>
      </c>
    </row>
    <row r="4683" spans="1:20" x14ac:dyDescent="0.25">
      <c r="A4683" s="49" t="str">
        <f t="shared" si="73"/>
        <v>41850Kern2_5SmartAC Only</v>
      </c>
      <c r="B4683" s="7">
        <v>41850</v>
      </c>
      <c r="C4683">
        <v>5</v>
      </c>
      <c r="D4683" t="s">
        <v>11</v>
      </c>
      <c r="E4683">
        <v>1.1906047</v>
      </c>
      <c r="F4683">
        <v>1.1167819999999999</v>
      </c>
      <c r="G4683">
        <v>2</v>
      </c>
      <c r="H4683" s="49">
        <v>511.55599999999998</v>
      </c>
      <c r="I4683" s="49">
        <v>5174.973</v>
      </c>
      <c r="J4683">
        <v>83</v>
      </c>
      <c r="M4683">
        <v>5.4565900000000001E-2</v>
      </c>
      <c r="N4683" s="49">
        <v>7.3822700000000005E-2</v>
      </c>
      <c r="O4683" s="49">
        <v>3.9783500000000003E-3</v>
      </c>
      <c r="P4683" s="49">
        <v>4.4902770000000002E-2</v>
      </c>
      <c r="Q4683" s="49">
        <v>7.3822700000000005E-2</v>
      </c>
      <c r="R4683" s="49">
        <v>0.10274263</v>
      </c>
      <c r="S4683" s="49">
        <v>0.14366704999999999</v>
      </c>
      <c r="T4683" s="49" t="s">
        <v>91</v>
      </c>
    </row>
    <row r="4684" spans="1:20" x14ac:dyDescent="0.25">
      <c r="A4684" s="49" t="str">
        <f t="shared" si="73"/>
        <v>41850Kern2_11SmartAC Only</v>
      </c>
      <c r="B4684" s="7">
        <v>41850</v>
      </c>
      <c r="C4684">
        <v>11</v>
      </c>
      <c r="D4684" t="s">
        <v>11</v>
      </c>
      <c r="E4684">
        <v>1.6170488000000001</v>
      </c>
      <c r="F4684">
        <v>1.4996152</v>
      </c>
      <c r="G4684">
        <v>2</v>
      </c>
      <c r="H4684" s="49">
        <v>511.55599999999998</v>
      </c>
      <c r="I4684" s="49">
        <v>5174.973</v>
      </c>
      <c r="J4684">
        <v>92.5</v>
      </c>
      <c r="M4684">
        <v>9.10937E-2</v>
      </c>
      <c r="N4684" s="49">
        <v>0.1174336</v>
      </c>
      <c r="O4684" s="49">
        <v>8.3365999999999996E-4</v>
      </c>
      <c r="P4684" s="49">
        <v>6.9153939999999997E-2</v>
      </c>
      <c r="Q4684" s="49">
        <v>0.1174336</v>
      </c>
      <c r="R4684" s="49">
        <v>0.16571326</v>
      </c>
      <c r="S4684" s="49">
        <v>0.23403354000000001</v>
      </c>
      <c r="T4684" s="49" t="s">
        <v>91</v>
      </c>
    </row>
    <row r="4685" spans="1:20" x14ac:dyDescent="0.25">
      <c r="A4685" s="49" t="str">
        <f t="shared" si="73"/>
        <v>41850Kern2_17SmartAC Only</v>
      </c>
      <c r="B4685" s="7">
        <v>41850</v>
      </c>
      <c r="C4685">
        <v>17</v>
      </c>
      <c r="D4685" t="s">
        <v>11</v>
      </c>
      <c r="E4685">
        <v>3.2948004000000002</v>
      </c>
      <c r="F4685">
        <v>3.3519125000000001</v>
      </c>
      <c r="G4685">
        <v>2</v>
      </c>
      <c r="H4685" s="49">
        <v>511.55599999999998</v>
      </c>
      <c r="I4685" s="49">
        <v>5174.973</v>
      </c>
      <c r="J4685">
        <v>101.5</v>
      </c>
      <c r="M4685">
        <v>0.1156495</v>
      </c>
      <c r="N4685" s="49">
        <v>-5.7112099999999999E-2</v>
      </c>
      <c r="O4685" s="49">
        <v>-0.20514346</v>
      </c>
      <c r="P4685" s="49">
        <v>-0.11840633</v>
      </c>
      <c r="Q4685" s="49">
        <v>-5.7112099999999999E-2</v>
      </c>
      <c r="R4685" s="49">
        <v>4.18214E-3</v>
      </c>
      <c r="S4685" s="49">
        <v>9.0919260000000002E-2</v>
      </c>
      <c r="T4685" s="49" t="s">
        <v>91</v>
      </c>
    </row>
    <row r="4686" spans="1:20" x14ac:dyDescent="0.25">
      <c r="A4686" s="49" t="str">
        <f t="shared" si="73"/>
        <v>41850Kern2_1SmartAC Only</v>
      </c>
      <c r="B4686" s="7">
        <v>41850</v>
      </c>
      <c r="C4686">
        <v>1</v>
      </c>
      <c r="D4686" t="s">
        <v>11</v>
      </c>
      <c r="E4686">
        <v>1.7117662</v>
      </c>
      <c r="F4686">
        <v>1.6528973</v>
      </c>
      <c r="G4686">
        <v>2</v>
      </c>
      <c r="H4686" s="49">
        <v>511.55599999999998</v>
      </c>
      <c r="I4686" s="49">
        <v>5174.973</v>
      </c>
      <c r="J4686">
        <v>88</v>
      </c>
      <c r="M4686">
        <v>7.3364799999999994E-2</v>
      </c>
      <c r="N4686" s="49">
        <v>5.8868900000000002E-2</v>
      </c>
      <c r="O4686" s="49">
        <v>-3.5038039999999999E-2</v>
      </c>
      <c r="P4686" s="49">
        <v>1.9985559999999999E-2</v>
      </c>
      <c r="Q4686" s="49">
        <v>5.8868900000000002E-2</v>
      </c>
      <c r="R4686" s="49">
        <v>9.7752240000000004E-2</v>
      </c>
      <c r="S4686" s="49">
        <v>0.15277584</v>
      </c>
      <c r="T4686" s="49" t="s">
        <v>91</v>
      </c>
    </row>
    <row r="4687" spans="1:20" x14ac:dyDescent="0.25">
      <c r="A4687" s="49" t="str">
        <f t="shared" si="73"/>
        <v>41850Kern2_8SmartAC Only</v>
      </c>
      <c r="B4687" s="7">
        <v>41850</v>
      </c>
      <c r="C4687">
        <v>8</v>
      </c>
      <c r="D4687" t="s">
        <v>11</v>
      </c>
      <c r="E4687">
        <v>1.1194176</v>
      </c>
      <c r="F4687">
        <v>1.1384052</v>
      </c>
      <c r="G4687">
        <v>2</v>
      </c>
      <c r="H4687" s="49">
        <v>511.55599999999998</v>
      </c>
      <c r="I4687" s="49">
        <v>5174.973</v>
      </c>
      <c r="J4687">
        <v>82.5</v>
      </c>
      <c r="M4687">
        <v>5.6505800000000002E-2</v>
      </c>
      <c r="N4687" s="49">
        <v>-1.89876E-2</v>
      </c>
      <c r="O4687" s="49">
        <v>-9.1315019999999997E-2</v>
      </c>
      <c r="P4687" s="49">
        <v>-4.8935670000000001E-2</v>
      </c>
      <c r="Q4687" s="49">
        <v>-1.89876E-2</v>
      </c>
      <c r="R4687" s="49">
        <v>1.096047E-2</v>
      </c>
      <c r="S4687" s="49">
        <v>5.3339820000000003E-2</v>
      </c>
      <c r="T4687" s="49" t="s">
        <v>91</v>
      </c>
    </row>
    <row r="4688" spans="1:20" x14ac:dyDescent="0.25">
      <c r="A4688" s="49" t="str">
        <f t="shared" si="73"/>
        <v>41850Kern2_4SmartAC Only</v>
      </c>
      <c r="B4688" s="7">
        <v>41850</v>
      </c>
      <c r="C4688">
        <v>4</v>
      </c>
      <c r="D4688" t="s">
        <v>11</v>
      </c>
      <c r="E4688">
        <v>1.2614015000000001</v>
      </c>
      <c r="F4688">
        <v>1.2146009</v>
      </c>
      <c r="G4688">
        <v>2</v>
      </c>
      <c r="H4688" s="49">
        <v>511.55599999999998</v>
      </c>
      <c r="I4688" s="49">
        <v>5174.973</v>
      </c>
      <c r="J4688">
        <v>83.5</v>
      </c>
      <c r="M4688">
        <v>5.7866000000000001E-2</v>
      </c>
      <c r="N4688" s="49">
        <v>4.6800599999999998E-2</v>
      </c>
      <c r="O4688" s="49">
        <v>-2.7267880000000001E-2</v>
      </c>
      <c r="P4688" s="49">
        <v>1.6131619999999999E-2</v>
      </c>
      <c r="Q4688" s="49">
        <v>4.6800599999999998E-2</v>
      </c>
      <c r="R4688" s="49">
        <v>7.7469579999999996E-2</v>
      </c>
      <c r="S4688" s="49">
        <v>0.12086908</v>
      </c>
      <c r="T4688" s="49" t="s">
        <v>91</v>
      </c>
    </row>
    <row r="4689" spans="1:20" x14ac:dyDescent="0.25">
      <c r="A4689" s="49" t="str">
        <f t="shared" si="73"/>
        <v>41850Kern2_20SmartAC Only</v>
      </c>
      <c r="B4689" s="7">
        <v>41850</v>
      </c>
      <c r="C4689">
        <v>20</v>
      </c>
      <c r="D4689" t="s">
        <v>11</v>
      </c>
      <c r="E4689">
        <v>3.228488</v>
      </c>
      <c r="F4689">
        <v>3.3135849999999998</v>
      </c>
      <c r="G4689">
        <v>2</v>
      </c>
      <c r="H4689" s="49">
        <v>511.55599999999998</v>
      </c>
      <c r="I4689" s="49">
        <v>5174.973</v>
      </c>
      <c r="J4689">
        <v>99.5</v>
      </c>
      <c r="M4689">
        <v>0.1040011</v>
      </c>
      <c r="N4689" s="49">
        <v>-8.5097000000000006E-2</v>
      </c>
      <c r="O4689" s="49">
        <v>-0.21821841</v>
      </c>
      <c r="P4689" s="49">
        <v>-0.14021758000000001</v>
      </c>
      <c r="Q4689" s="49">
        <v>-8.5097000000000006E-2</v>
      </c>
      <c r="R4689" s="49">
        <v>-2.997642E-2</v>
      </c>
      <c r="S4689" s="49">
        <v>4.8024409999999997E-2</v>
      </c>
      <c r="T4689" s="49" t="s">
        <v>91</v>
      </c>
    </row>
    <row r="4690" spans="1:20" x14ac:dyDescent="0.25">
      <c r="A4690" s="49" t="str">
        <f t="shared" si="73"/>
        <v>41850Kern2_18SmartAC Only</v>
      </c>
      <c r="B4690" s="7">
        <v>41850</v>
      </c>
      <c r="C4690">
        <v>18</v>
      </c>
      <c r="D4690" t="s">
        <v>11</v>
      </c>
      <c r="E4690">
        <v>3.4394724999999999</v>
      </c>
      <c r="F4690">
        <v>3.5534248000000002</v>
      </c>
      <c r="G4690">
        <v>2</v>
      </c>
      <c r="H4690" s="49">
        <v>511.55599999999998</v>
      </c>
      <c r="I4690" s="49">
        <v>5174.973</v>
      </c>
      <c r="J4690">
        <v>102</v>
      </c>
      <c r="M4690">
        <v>0.10879469999999999</v>
      </c>
      <c r="N4690" s="49">
        <v>-0.11395230000000001</v>
      </c>
      <c r="O4690" s="49">
        <v>-0.25320952000000002</v>
      </c>
      <c r="P4690" s="49">
        <v>-0.17161349000000001</v>
      </c>
      <c r="Q4690" s="49">
        <v>-0.11395230000000001</v>
      </c>
      <c r="R4690" s="49">
        <v>-5.6291109999999998E-2</v>
      </c>
      <c r="S4690" s="49">
        <v>2.5304920000000002E-2</v>
      </c>
      <c r="T4690" s="49" t="s">
        <v>91</v>
      </c>
    </row>
    <row r="4691" spans="1:20" x14ac:dyDescent="0.25">
      <c r="A4691" s="49" t="str">
        <f t="shared" si="73"/>
        <v>41850Kern2_13SmartAC Only</v>
      </c>
      <c r="B4691" s="7">
        <v>41850</v>
      </c>
      <c r="C4691">
        <v>13</v>
      </c>
      <c r="D4691" t="s">
        <v>11</v>
      </c>
      <c r="E4691">
        <v>2.2635855999999999</v>
      </c>
      <c r="F4691">
        <v>2.4572352</v>
      </c>
      <c r="G4691">
        <v>2</v>
      </c>
      <c r="H4691" s="49">
        <v>511.55599999999998</v>
      </c>
      <c r="I4691" s="49">
        <v>5174.973</v>
      </c>
      <c r="J4691">
        <v>97.5</v>
      </c>
      <c r="M4691">
        <v>0.11816160000000001</v>
      </c>
      <c r="N4691" s="49">
        <v>-0.19364960000000001</v>
      </c>
      <c r="O4691" s="49">
        <v>-0.34489645000000002</v>
      </c>
      <c r="P4691" s="49">
        <v>-0.25627525000000001</v>
      </c>
      <c r="Q4691" s="49">
        <v>-0.19364960000000001</v>
      </c>
      <c r="R4691" s="49">
        <v>-0.13102395</v>
      </c>
      <c r="S4691" s="49">
        <v>-4.2402750000000003E-2</v>
      </c>
      <c r="T4691" s="49" t="s">
        <v>91</v>
      </c>
    </row>
    <row r="4692" spans="1:20" x14ac:dyDescent="0.25">
      <c r="A4692" s="49" t="str">
        <f t="shared" si="73"/>
        <v>41850Kern2_10SmartAC Only</v>
      </c>
      <c r="B4692" s="7">
        <v>41850</v>
      </c>
      <c r="C4692">
        <v>10</v>
      </c>
      <c r="D4692" t="s">
        <v>11</v>
      </c>
      <c r="E4692">
        <v>1.3314292000000001</v>
      </c>
      <c r="F4692">
        <v>1.3406876999999999</v>
      </c>
      <c r="G4692">
        <v>2</v>
      </c>
      <c r="H4692" s="49">
        <v>511.55599999999998</v>
      </c>
      <c r="I4692" s="49">
        <v>5174.973</v>
      </c>
      <c r="J4692">
        <v>89.5</v>
      </c>
      <c r="M4692">
        <v>7.8470600000000001E-2</v>
      </c>
      <c r="N4692" s="49">
        <v>-9.2584999999999994E-3</v>
      </c>
      <c r="O4692" s="49">
        <v>-0.10970087000000001</v>
      </c>
      <c r="P4692" s="49">
        <v>-5.0847919999999998E-2</v>
      </c>
      <c r="Q4692" s="49">
        <v>-9.2584999999999994E-3</v>
      </c>
      <c r="R4692" s="49">
        <v>3.2330919999999999E-2</v>
      </c>
      <c r="S4692" s="49">
        <v>9.118387E-2</v>
      </c>
      <c r="T4692" s="49" t="s">
        <v>91</v>
      </c>
    </row>
    <row r="4693" spans="1:20" x14ac:dyDescent="0.25">
      <c r="A4693" s="49" t="str">
        <f t="shared" si="73"/>
        <v>41850Kern2_21SmartAC Only</v>
      </c>
      <c r="B4693" s="7">
        <v>41850</v>
      </c>
      <c r="C4693">
        <v>21</v>
      </c>
      <c r="D4693" t="s">
        <v>11</v>
      </c>
      <c r="E4693">
        <v>3.0966594000000001</v>
      </c>
      <c r="F4693">
        <v>3.1449354999999999</v>
      </c>
      <c r="G4693">
        <v>2</v>
      </c>
      <c r="H4693" s="49">
        <v>511.55599999999998</v>
      </c>
      <c r="I4693" s="49">
        <v>5174.973</v>
      </c>
      <c r="J4693">
        <v>97.5</v>
      </c>
      <c r="M4693">
        <v>0.1024182</v>
      </c>
      <c r="N4693" s="49">
        <v>-4.8276100000000002E-2</v>
      </c>
      <c r="O4693" s="49">
        <v>-0.17937139999999999</v>
      </c>
      <c r="P4693" s="49">
        <v>-0.10255775</v>
      </c>
      <c r="Q4693" s="49">
        <v>-4.8276100000000002E-2</v>
      </c>
      <c r="R4693" s="49">
        <v>6.0055500000000001E-3</v>
      </c>
      <c r="S4693" s="49">
        <v>8.2819199999999996E-2</v>
      </c>
      <c r="T4693" s="49" t="s">
        <v>91</v>
      </c>
    </row>
    <row r="4694" spans="1:20" x14ac:dyDescent="0.25">
      <c r="A4694" s="49" t="str">
        <f t="shared" si="73"/>
        <v>41850Kern2_24SmartAC Only</v>
      </c>
      <c r="B4694" s="7">
        <v>41850</v>
      </c>
      <c r="C4694">
        <v>24</v>
      </c>
      <c r="D4694" t="s">
        <v>11</v>
      </c>
      <c r="E4694">
        <v>2.1092566000000001</v>
      </c>
      <c r="F4694">
        <v>2.0956492999999998</v>
      </c>
      <c r="G4694">
        <v>2</v>
      </c>
      <c r="H4694" s="49">
        <v>511.55599999999998</v>
      </c>
      <c r="I4694" s="49">
        <v>5174.973</v>
      </c>
      <c r="J4694">
        <v>90.5</v>
      </c>
      <c r="M4694">
        <v>8.7517999999999999E-2</v>
      </c>
      <c r="N4694" s="49">
        <v>1.3607299999999999E-2</v>
      </c>
      <c r="O4694" s="49">
        <v>-9.8415740000000002E-2</v>
      </c>
      <c r="P4694" s="49">
        <v>-3.2777239999999999E-2</v>
      </c>
      <c r="Q4694" s="49">
        <v>1.3607299999999999E-2</v>
      </c>
      <c r="R4694" s="49">
        <v>5.9991839999999998E-2</v>
      </c>
      <c r="S4694" s="49">
        <v>0.12563034000000001</v>
      </c>
      <c r="T4694" s="49" t="s">
        <v>91</v>
      </c>
    </row>
    <row r="4695" spans="1:20" x14ac:dyDescent="0.25">
      <c r="A4695" s="49" t="str">
        <f t="shared" si="73"/>
        <v>41850Kern2_9SmartAC Only</v>
      </c>
      <c r="B4695" s="7">
        <v>41850</v>
      </c>
      <c r="C4695">
        <v>9</v>
      </c>
      <c r="D4695" t="s">
        <v>11</v>
      </c>
      <c r="E4695">
        <v>1.1940667</v>
      </c>
      <c r="F4695">
        <v>1.2194482</v>
      </c>
      <c r="G4695">
        <v>2</v>
      </c>
      <c r="H4695" s="49">
        <v>511.55599999999998</v>
      </c>
      <c r="I4695" s="49">
        <v>5174.973</v>
      </c>
      <c r="J4695">
        <v>85.5</v>
      </c>
      <c r="M4695">
        <v>6.32717E-2</v>
      </c>
      <c r="N4695" s="49">
        <v>-2.5381500000000001E-2</v>
      </c>
      <c r="O4695" s="49">
        <v>-0.10636928</v>
      </c>
      <c r="P4695" s="49">
        <v>-5.8915500000000003E-2</v>
      </c>
      <c r="Q4695" s="49">
        <v>-2.5381500000000001E-2</v>
      </c>
      <c r="R4695" s="49">
        <v>8.1525E-3</v>
      </c>
      <c r="S4695" s="49">
        <v>5.5606280000000001E-2</v>
      </c>
      <c r="T4695" s="49" t="s">
        <v>91</v>
      </c>
    </row>
    <row r="4696" spans="1:20" x14ac:dyDescent="0.25">
      <c r="A4696" s="49" t="str">
        <f t="shared" si="73"/>
        <v>41850Kern2_15SmartAC Only</v>
      </c>
      <c r="B4696" s="7">
        <v>41850</v>
      </c>
      <c r="C4696">
        <v>15</v>
      </c>
      <c r="D4696" t="s">
        <v>11</v>
      </c>
      <c r="E4696">
        <v>2.8706185</v>
      </c>
      <c r="F4696">
        <v>2.9507892999999998</v>
      </c>
      <c r="G4696">
        <v>2</v>
      </c>
      <c r="H4696" s="49">
        <v>511.55599999999998</v>
      </c>
      <c r="I4696" s="49">
        <v>5174.973</v>
      </c>
      <c r="J4696">
        <v>100</v>
      </c>
      <c r="M4696">
        <v>0.122267</v>
      </c>
      <c r="N4696" s="49">
        <v>-8.01708E-2</v>
      </c>
      <c r="O4696" s="49">
        <v>-0.23667256</v>
      </c>
      <c r="P4696" s="49">
        <v>-0.14497230999999999</v>
      </c>
      <c r="Q4696" s="49">
        <v>-8.01708E-2</v>
      </c>
      <c r="R4696" s="49">
        <v>-1.5369290000000001E-2</v>
      </c>
      <c r="S4696" s="49">
        <v>7.6330960000000003E-2</v>
      </c>
      <c r="T4696" s="49" t="s">
        <v>91</v>
      </c>
    </row>
    <row r="4697" spans="1:20" x14ac:dyDescent="0.25">
      <c r="A4697" s="49" t="str">
        <f t="shared" si="73"/>
        <v>41850Kern2_6SmartAC Only</v>
      </c>
      <c r="B4697" s="7">
        <v>41850</v>
      </c>
      <c r="C4697">
        <v>6</v>
      </c>
      <c r="D4697" t="s">
        <v>11</v>
      </c>
      <c r="E4697">
        <v>1.1889665</v>
      </c>
      <c r="F4697">
        <v>1.0322583999999999</v>
      </c>
      <c r="G4697">
        <v>2</v>
      </c>
      <c r="H4697" s="49">
        <v>511.55599999999998</v>
      </c>
      <c r="I4697" s="49">
        <v>5174.973</v>
      </c>
      <c r="J4697">
        <v>82</v>
      </c>
      <c r="M4697">
        <v>5.1776200000000001E-2</v>
      </c>
      <c r="N4697" s="49">
        <v>0.15670809999999999</v>
      </c>
      <c r="O4697" s="49">
        <v>9.0434559999999997E-2</v>
      </c>
      <c r="P4697" s="49">
        <v>0.12926671000000001</v>
      </c>
      <c r="Q4697" s="49">
        <v>0.15670809999999999</v>
      </c>
      <c r="R4697" s="49">
        <v>0.18414949</v>
      </c>
      <c r="S4697" s="49">
        <v>0.22298164000000001</v>
      </c>
      <c r="T4697" s="49" t="s">
        <v>91</v>
      </c>
    </row>
    <row r="4698" spans="1:20" x14ac:dyDescent="0.25">
      <c r="A4698" s="49" t="str">
        <f t="shared" si="73"/>
        <v>41850Kern2_23SmartAC Only</v>
      </c>
      <c r="B4698" s="7">
        <v>41850</v>
      </c>
      <c r="C4698">
        <v>23</v>
      </c>
      <c r="D4698" t="s">
        <v>11</v>
      </c>
      <c r="E4698">
        <v>2.5160534999999999</v>
      </c>
      <c r="F4698">
        <v>2.5459019999999999</v>
      </c>
      <c r="G4698">
        <v>2</v>
      </c>
      <c r="H4698" s="49">
        <v>511.55599999999998</v>
      </c>
      <c r="I4698" s="49">
        <v>5174.973</v>
      </c>
      <c r="J4698">
        <v>93</v>
      </c>
      <c r="M4698">
        <v>9.4942200000000004E-2</v>
      </c>
      <c r="N4698" s="49">
        <v>-2.98485E-2</v>
      </c>
      <c r="O4698" s="49">
        <v>-0.15137452000000001</v>
      </c>
      <c r="P4698" s="49">
        <v>-8.0167870000000002E-2</v>
      </c>
      <c r="Q4698" s="49">
        <v>-2.98485E-2</v>
      </c>
      <c r="R4698" s="49">
        <v>2.0470869999999999E-2</v>
      </c>
      <c r="S4698" s="49">
        <v>9.1677519999999998E-2</v>
      </c>
      <c r="T4698" s="49" t="s">
        <v>91</v>
      </c>
    </row>
    <row r="4699" spans="1:20" x14ac:dyDescent="0.25">
      <c r="A4699" s="49" t="str">
        <f t="shared" si="73"/>
        <v>41850Kern2_22SmartAC Only</v>
      </c>
      <c r="B4699" s="7">
        <v>41850</v>
      </c>
      <c r="C4699">
        <v>22</v>
      </c>
      <c r="D4699" t="s">
        <v>11</v>
      </c>
      <c r="E4699">
        <v>2.9165641</v>
      </c>
      <c r="F4699">
        <v>2.9441307000000001</v>
      </c>
      <c r="G4699">
        <v>2</v>
      </c>
      <c r="H4699" s="49">
        <v>511.55599999999998</v>
      </c>
      <c r="I4699" s="49">
        <v>5174.973</v>
      </c>
      <c r="J4699">
        <v>95.5</v>
      </c>
      <c r="M4699">
        <v>9.8008399999999996E-2</v>
      </c>
      <c r="N4699" s="49">
        <v>-2.75666E-2</v>
      </c>
      <c r="O4699" s="49">
        <v>-0.15301735</v>
      </c>
      <c r="P4699" s="49">
        <v>-7.951105E-2</v>
      </c>
      <c r="Q4699" s="49">
        <v>-2.75666E-2</v>
      </c>
      <c r="R4699" s="49">
        <v>2.437785E-2</v>
      </c>
      <c r="S4699" s="49">
        <v>9.7884150000000003E-2</v>
      </c>
      <c r="T4699" s="49" t="s">
        <v>91</v>
      </c>
    </row>
    <row r="4700" spans="1:20" x14ac:dyDescent="0.25">
      <c r="A4700" s="49" t="str">
        <f t="shared" si="73"/>
        <v>41850Kern2_16SmartAC Only</v>
      </c>
      <c r="B4700" s="7">
        <v>41850</v>
      </c>
      <c r="C4700">
        <v>16</v>
      </c>
      <c r="D4700" t="s">
        <v>11</v>
      </c>
      <c r="E4700">
        <v>3.1264983000000002</v>
      </c>
      <c r="F4700">
        <v>3.2022358999999998</v>
      </c>
      <c r="G4700">
        <v>2</v>
      </c>
      <c r="H4700" s="49">
        <v>511.55599999999998</v>
      </c>
      <c r="I4700" s="49">
        <v>5174.973</v>
      </c>
      <c r="J4700">
        <v>100.5</v>
      </c>
      <c r="M4700">
        <v>0.11892659999999999</v>
      </c>
      <c r="N4700" s="49">
        <v>-7.5737600000000002E-2</v>
      </c>
      <c r="O4700" s="49">
        <v>-0.22796364999999999</v>
      </c>
      <c r="P4700" s="49">
        <v>-0.13876869999999999</v>
      </c>
      <c r="Q4700" s="49">
        <v>-7.5737600000000002E-2</v>
      </c>
      <c r="R4700" s="49">
        <v>-1.2706500000000001E-2</v>
      </c>
      <c r="S4700" s="49">
        <v>7.6488449999999999E-2</v>
      </c>
      <c r="T4700" s="49" t="s">
        <v>91</v>
      </c>
    </row>
    <row r="4701" spans="1:20" x14ac:dyDescent="0.25">
      <c r="A4701" s="49" t="str">
        <f t="shared" si="73"/>
        <v>41850Kern2_19SmartAC Only</v>
      </c>
      <c r="B4701" s="7">
        <v>41850</v>
      </c>
      <c r="C4701">
        <v>19</v>
      </c>
      <c r="D4701" t="s">
        <v>11</v>
      </c>
      <c r="E4701">
        <v>3.4074374000000001</v>
      </c>
      <c r="F4701">
        <v>3.4601818</v>
      </c>
      <c r="G4701">
        <v>2</v>
      </c>
      <c r="H4701" s="49">
        <v>511.55599999999998</v>
      </c>
      <c r="I4701" s="49">
        <v>5174.973</v>
      </c>
      <c r="J4701">
        <v>100</v>
      </c>
      <c r="M4701">
        <v>0.1079485</v>
      </c>
      <c r="N4701" s="49">
        <v>-5.2744399999999997E-2</v>
      </c>
      <c r="O4701" s="49">
        <v>-0.19091848</v>
      </c>
      <c r="P4701" s="49">
        <v>-0.1099571</v>
      </c>
      <c r="Q4701" s="49">
        <v>-5.2744399999999997E-2</v>
      </c>
      <c r="R4701" s="49">
        <v>4.4683099999999996E-3</v>
      </c>
      <c r="S4701" s="49">
        <v>8.5429679999999994E-2</v>
      </c>
      <c r="T4701" s="49" t="s">
        <v>91</v>
      </c>
    </row>
    <row r="4702" spans="1:20" x14ac:dyDescent="0.25">
      <c r="A4702" s="49" t="str">
        <f t="shared" si="73"/>
        <v>41850Kern2_14SmartAC Only</v>
      </c>
      <c r="B4702" s="7">
        <v>41850</v>
      </c>
      <c r="C4702">
        <v>14</v>
      </c>
      <c r="D4702" t="s">
        <v>11</v>
      </c>
      <c r="E4702">
        <v>2.5646711999999998</v>
      </c>
      <c r="F4702">
        <v>2.6606643000000001</v>
      </c>
      <c r="G4702">
        <v>2</v>
      </c>
      <c r="H4702" s="49">
        <v>511.55599999999998</v>
      </c>
      <c r="I4702" s="49">
        <v>5174.973</v>
      </c>
      <c r="J4702">
        <v>98.5</v>
      </c>
      <c r="M4702">
        <v>0.12154810000000001</v>
      </c>
      <c r="N4702" s="49">
        <v>-9.5993099999999998E-2</v>
      </c>
      <c r="O4702" s="49">
        <v>-0.25157467</v>
      </c>
      <c r="P4702" s="49">
        <v>-0.16041358999999999</v>
      </c>
      <c r="Q4702" s="49">
        <v>-9.5993099999999998E-2</v>
      </c>
      <c r="R4702" s="49">
        <v>-3.1572610000000001E-2</v>
      </c>
      <c r="S4702" s="49">
        <v>5.9588469999999998E-2</v>
      </c>
      <c r="T4702" s="49" t="s">
        <v>91</v>
      </c>
    </row>
    <row r="4703" spans="1:20" x14ac:dyDescent="0.25">
      <c r="A4703" s="49" t="str">
        <f t="shared" si="73"/>
        <v>41850Kern2_12SmartAC Only</v>
      </c>
      <c r="B4703" s="7">
        <v>41850</v>
      </c>
      <c r="C4703">
        <v>12</v>
      </c>
      <c r="D4703" t="s">
        <v>11</v>
      </c>
      <c r="E4703">
        <v>1.9161843000000001</v>
      </c>
      <c r="F4703">
        <v>1.6150491</v>
      </c>
      <c r="G4703">
        <v>2</v>
      </c>
      <c r="H4703" s="49">
        <v>511.55599999999998</v>
      </c>
      <c r="I4703" s="49">
        <v>5174.973</v>
      </c>
      <c r="J4703">
        <v>95.5</v>
      </c>
      <c r="M4703">
        <v>0.1002924</v>
      </c>
      <c r="N4703" s="49">
        <v>0.30113519999999999</v>
      </c>
      <c r="O4703" s="49">
        <v>0.17276093000000001</v>
      </c>
      <c r="P4703" s="49">
        <v>0.24798023</v>
      </c>
      <c r="Q4703" s="49">
        <v>0.30113519999999999</v>
      </c>
      <c r="R4703" s="49">
        <v>0.35429017000000002</v>
      </c>
      <c r="S4703" s="49">
        <v>0.42950947</v>
      </c>
      <c r="T4703" s="49" t="s">
        <v>91</v>
      </c>
    </row>
    <row r="4704" spans="1:20" x14ac:dyDescent="0.25">
      <c r="A4704" s="49" t="str">
        <f t="shared" si="73"/>
        <v>41850Kern2_2SmartAC Only</v>
      </c>
      <c r="B4704" s="7">
        <v>41850</v>
      </c>
      <c r="C4704">
        <v>2</v>
      </c>
      <c r="D4704" t="s">
        <v>11</v>
      </c>
      <c r="E4704">
        <v>1.4932460000000001</v>
      </c>
      <c r="F4704">
        <v>1.4499168</v>
      </c>
      <c r="G4704">
        <v>2</v>
      </c>
      <c r="H4704" s="49">
        <v>511.55599999999998</v>
      </c>
      <c r="I4704" s="49">
        <v>5174.973</v>
      </c>
      <c r="J4704">
        <v>87</v>
      </c>
      <c r="M4704">
        <v>6.8694900000000003E-2</v>
      </c>
      <c r="N4704" s="49">
        <v>4.3329199999999998E-2</v>
      </c>
      <c r="O4704" s="49">
        <v>-4.4600269999999997E-2</v>
      </c>
      <c r="P4704" s="49">
        <v>6.9208999999999998E-3</v>
      </c>
      <c r="Q4704" s="49">
        <v>4.3329199999999998E-2</v>
      </c>
      <c r="R4704" s="49">
        <v>7.9737500000000003E-2</v>
      </c>
      <c r="S4704" s="49">
        <v>0.13125866999999999</v>
      </c>
      <c r="T4704" s="49" t="s">
        <v>91</v>
      </c>
    </row>
    <row r="4705" spans="1:20" x14ac:dyDescent="0.25">
      <c r="A4705" s="49" t="str">
        <f t="shared" si="73"/>
        <v>41850Kern2_3SmartAC Only</v>
      </c>
      <c r="B4705" s="7">
        <v>41850</v>
      </c>
      <c r="C4705">
        <v>3</v>
      </c>
      <c r="D4705" t="s">
        <v>11</v>
      </c>
      <c r="E4705">
        <v>1.3934237</v>
      </c>
      <c r="F4705">
        <v>1.3012585999999999</v>
      </c>
      <c r="G4705">
        <v>2</v>
      </c>
      <c r="H4705" s="49">
        <v>511.55599999999998</v>
      </c>
      <c r="I4705" s="49">
        <v>5174.973</v>
      </c>
      <c r="J4705">
        <v>85.5</v>
      </c>
      <c r="M4705">
        <v>6.3694500000000001E-2</v>
      </c>
      <c r="N4705" s="49">
        <v>9.21651E-2</v>
      </c>
      <c r="O4705" s="49">
        <v>1.0636140000000001E-2</v>
      </c>
      <c r="P4705" s="49">
        <v>5.8407019999999997E-2</v>
      </c>
      <c r="Q4705" s="49">
        <v>9.21651E-2</v>
      </c>
      <c r="R4705" s="49">
        <v>0.12592318999999999</v>
      </c>
      <c r="S4705" s="49">
        <v>0.17369406000000001</v>
      </c>
      <c r="T4705" s="49" t="s">
        <v>91</v>
      </c>
    </row>
    <row r="4706" spans="1:20" x14ac:dyDescent="0.25">
      <c r="A4706" s="49" t="str">
        <f t="shared" si="73"/>
        <v>41850Kern3_16SmartAC Only</v>
      </c>
      <c r="B4706" s="7">
        <v>41850</v>
      </c>
      <c r="C4706">
        <v>16</v>
      </c>
      <c r="D4706" t="s">
        <v>11</v>
      </c>
      <c r="E4706">
        <v>3.1264983000000002</v>
      </c>
      <c r="F4706">
        <v>3.2844107999999999</v>
      </c>
      <c r="G4706">
        <v>3</v>
      </c>
      <c r="H4706" s="49">
        <v>504.50700000000001</v>
      </c>
      <c r="I4706" s="49">
        <v>5174.973</v>
      </c>
      <c r="J4706">
        <v>100.5</v>
      </c>
      <c r="M4706">
        <v>0.1204262</v>
      </c>
      <c r="N4706" s="49">
        <v>-0.15791250000000001</v>
      </c>
      <c r="O4706" s="49">
        <v>-0.31205803999999998</v>
      </c>
      <c r="P4706" s="49">
        <v>-0.22173839000000001</v>
      </c>
      <c r="Q4706" s="49">
        <v>-0.15791250000000001</v>
      </c>
      <c r="R4706" s="49">
        <v>-9.4086610000000001E-2</v>
      </c>
      <c r="S4706" s="49">
        <v>-3.7669600000000002E-3</v>
      </c>
      <c r="T4706" s="49" t="s">
        <v>91</v>
      </c>
    </row>
    <row r="4707" spans="1:20" x14ac:dyDescent="0.25">
      <c r="A4707" s="49" t="str">
        <f t="shared" si="73"/>
        <v>41850Kern3_10SmartAC Only</v>
      </c>
      <c r="B4707" s="7">
        <v>41850</v>
      </c>
      <c r="C4707">
        <v>10</v>
      </c>
      <c r="D4707" t="s">
        <v>11</v>
      </c>
      <c r="E4707">
        <v>1.3314292000000001</v>
      </c>
      <c r="F4707">
        <v>1.3593966</v>
      </c>
      <c r="G4707">
        <v>3</v>
      </c>
      <c r="H4707" s="49">
        <v>504.50700000000001</v>
      </c>
      <c r="I4707" s="49">
        <v>5174.973</v>
      </c>
      <c r="J4707">
        <v>89.5</v>
      </c>
      <c r="M4707">
        <v>7.5193999999999997E-2</v>
      </c>
      <c r="N4707" s="49">
        <v>-2.79674E-2</v>
      </c>
      <c r="O4707" s="49">
        <v>-0.12421572</v>
      </c>
      <c r="P4707" s="49">
        <v>-6.7820220000000001E-2</v>
      </c>
      <c r="Q4707" s="49">
        <v>-2.79674E-2</v>
      </c>
      <c r="R4707" s="49">
        <v>1.1885420000000001E-2</v>
      </c>
      <c r="S4707" s="49">
        <v>6.8280919999999995E-2</v>
      </c>
      <c r="T4707" s="49" t="s">
        <v>91</v>
      </c>
    </row>
    <row r="4708" spans="1:20" x14ac:dyDescent="0.25">
      <c r="A4708" s="49" t="str">
        <f t="shared" si="73"/>
        <v>41850Kern3_2SmartAC Only</v>
      </c>
      <c r="B4708" s="7">
        <v>41850</v>
      </c>
      <c r="C4708">
        <v>2</v>
      </c>
      <c r="D4708" t="s">
        <v>11</v>
      </c>
      <c r="E4708">
        <v>1.4932460000000001</v>
      </c>
      <c r="F4708">
        <v>1.4609042999999999</v>
      </c>
      <c r="G4708">
        <v>3</v>
      </c>
      <c r="H4708" s="49">
        <v>504.50700000000001</v>
      </c>
      <c r="I4708" s="49">
        <v>5174.973</v>
      </c>
      <c r="J4708">
        <v>87</v>
      </c>
      <c r="M4708">
        <v>6.9755999999999999E-2</v>
      </c>
      <c r="N4708" s="49">
        <v>3.2341700000000001E-2</v>
      </c>
      <c r="O4708" s="49">
        <v>-5.694598E-2</v>
      </c>
      <c r="P4708" s="49">
        <v>-4.6289800000000004E-3</v>
      </c>
      <c r="Q4708" s="49">
        <v>3.2341700000000001E-2</v>
      </c>
      <c r="R4708" s="49">
        <v>6.9312380000000007E-2</v>
      </c>
      <c r="S4708" s="49">
        <v>0.12162938</v>
      </c>
      <c r="T4708" s="49" t="s">
        <v>91</v>
      </c>
    </row>
    <row r="4709" spans="1:20" x14ac:dyDescent="0.25">
      <c r="A4709" s="49" t="str">
        <f t="shared" si="73"/>
        <v>41850Kern3_20SmartAC Only</v>
      </c>
      <c r="B4709" s="7">
        <v>41850</v>
      </c>
      <c r="C4709">
        <v>20</v>
      </c>
      <c r="D4709" t="s">
        <v>11</v>
      </c>
      <c r="E4709">
        <v>3.228488</v>
      </c>
      <c r="F4709">
        <v>3.1546292999999999</v>
      </c>
      <c r="G4709">
        <v>3</v>
      </c>
      <c r="H4709" s="49">
        <v>504.50700000000001</v>
      </c>
      <c r="I4709" s="49">
        <v>5174.973</v>
      </c>
      <c r="J4709">
        <v>99.5</v>
      </c>
      <c r="M4709">
        <v>0.10930570000000001</v>
      </c>
      <c r="N4709" s="49">
        <v>7.3858699999999999E-2</v>
      </c>
      <c r="O4709" s="49">
        <v>-6.6052600000000003E-2</v>
      </c>
      <c r="P4709" s="49">
        <v>1.5926679999999999E-2</v>
      </c>
      <c r="Q4709" s="49">
        <v>7.3858699999999999E-2</v>
      </c>
      <c r="R4709" s="49">
        <v>0.13179072</v>
      </c>
      <c r="S4709" s="49">
        <v>0.21376999999999999</v>
      </c>
      <c r="T4709" s="49" t="s">
        <v>91</v>
      </c>
    </row>
    <row r="4710" spans="1:20" x14ac:dyDescent="0.25">
      <c r="A4710" s="49" t="str">
        <f t="shared" si="73"/>
        <v>41850Kern3_5SmartAC Only</v>
      </c>
      <c r="B4710" s="7">
        <v>41850</v>
      </c>
      <c r="C4710">
        <v>5</v>
      </c>
      <c r="D4710" t="s">
        <v>11</v>
      </c>
      <c r="E4710">
        <v>1.1906047</v>
      </c>
      <c r="F4710">
        <v>1.1473675000000001</v>
      </c>
      <c r="G4710">
        <v>3</v>
      </c>
      <c r="H4710" s="49">
        <v>504.50700000000001</v>
      </c>
      <c r="I4710" s="49">
        <v>5174.973</v>
      </c>
      <c r="J4710">
        <v>83</v>
      </c>
      <c r="M4710">
        <v>5.6410200000000001E-2</v>
      </c>
      <c r="N4710" s="49">
        <v>4.3237200000000003E-2</v>
      </c>
      <c r="O4710" s="49">
        <v>-2.8967860000000002E-2</v>
      </c>
      <c r="P4710" s="49">
        <v>1.3339790000000001E-2</v>
      </c>
      <c r="Q4710" s="49">
        <v>4.3237200000000003E-2</v>
      </c>
      <c r="R4710" s="49">
        <v>7.3134610000000003E-2</v>
      </c>
      <c r="S4710" s="49">
        <v>0.11544226</v>
      </c>
      <c r="T4710" s="49" t="s">
        <v>91</v>
      </c>
    </row>
    <row r="4711" spans="1:20" x14ac:dyDescent="0.25">
      <c r="A4711" s="49" t="str">
        <f t="shared" si="73"/>
        <v>41850Kern3_1SmartAC Only</v>
      </c>
      <c r="B4711" s="7">
        <v>41850</v>
      </c>
      <c r="C4711">
        <v>1</v>
      </c>
      <c r="D4711" t="s">
        <v>11</v>
      </c>
      <c r="E4711">
        <v>1.7117662</v>
      </c>
      <c r="F4711">
        <v>1.640247</v>
      </c>
      <c r="G4711">
        <v>3</v>
      </c>
      <c r="H4711" s="49">
        <v>504.50700000000001</v>
      </c>
      <c r="I4711" s="49">
        <v>5174.973</v>
      </c>
      <c r="J4711">
        <v>88</v>
      </c>
      <c r="M4711">
        <v>7.4465400000000001E-2</v>
      </c>
      <c r="N4711" s="49">
        <v>7.1519200000000005E-2</v>
      </c>
      <c r="O4711" s="49">
        <v>-2.379651E-2</v>
      </c>
      <c r="P4711" s="49">
        <v>3.2052539999999997E-2</v>
      </c>
      <c r="Q4711" s="49">
        <v>7.1519200000000005E-2</v>
      </c>
      <c r="R4711" s="49">
        <v>0.11098586000000001</v>
      </c>
      <c r="S4711" s="49">
        <v>0.16683491</v>
      </c>
      <c r="T4711" s="49" t="s">
        <v>91</v>
      </c>
    </row>
    <row r="4712" spans="1:20" x14ac:dyDescent="0.25">
      <c r="A4712" s="49" t="str">
        <f t="shared" si="73"/>
        <v>41850Kern3_6SmartAC Only</v>
      </c>
      <c r="B4712" s="7">
        <v>41850</v>
      </c>
      <c r="C4712">
        <v>6</v>
      </c>
      <c r="D4712" t="s">
        <v>11</v>
      </c>
      <c r="E4712">
        <v>1.1889665</v>
      </c>
      <c r="F4712">
        <v>1.0882316000000001</v>
      </c>
      <c r="G4712">
        <v>3</v>
      </c>
      <c r="H4712" s="49">
        <v>504.50700000000001</v>
      </c>
      <c r="I4712" s="49">
        <v>5174.973</v>
      </c>
      <c r="J4712">
        <v>82</v>
      </c>
      <c r="M4712">
        <v>5.4470600000000001E-2</v>
      </c>
      <c r="N4712" s="49">
        <v>0.1007349</v>
      </c>
      <c r="O4712" s="49">
        <v>3.101253E-2</v>
      </c>
      <c r="P4712" s="49">
        <v>7.1865479999999995E-2</v>
      </c>
      <c r="Q4712" s="49">
        <v>0.1007349</v>
      </c>
      <c r="R4712" s="49">
        <v>0.12960432</v>
      </c>
      <c r="S4712" s="49">
        <v>0.17045726999999999</v>
      </c>
      <c r="T4712" s="49" t="s">
        <v>91</v>
      </c>
    </row>
    <row r="4713" spans="1:20" x14ac:dyDescent="0.25">
      <c r="A4713" s="49" t="str">
        <f t="shared" si="73"/>
        <v>41850Kern3_3SmartAC Only</v>
      </c>
      <c r="B4713" s="7">
        <v>41850</v>
      </c>
      <c r="C4713">
        <v>3</v>
      </c>
      <c r="D4713" t="s">
        <v>11</v>
      </c>
      <c r="E4713">
        <v>1.3934237</v>
      </c>
      <c r="F4713">
        <v>1.2808512000000001</v>
      </c>
      <c r="G4713">
        <v>3</v>
      </c>
      <c r="H4713" s="49">
        <v>504.50700000000001</v>
      </c>
      <c r="I4713" s="49">
        <v>5174.973</v>
      </c>
      <c r="J4713">
        <v>85.5</v>
      </c>
      <c r="M4713">
        <v>6.2076699999999999E-2</v>
      </c>
      <c r="N4713" s="49">
        <v>0.11257250000000001</v>
      </c>
      <c r="O4713" s="49">
        <v>3.3114320000000003E-2</v>
      </c>
      <c r="P4713" s="49">
        <v>7.9671850000000002E-2</v>
      </c>
      <c r="Q4713" s="49">
        <v>0.11257250000000001</v>
      </c>
      <c r="R4713" s="49">
        <v>0.14547315</v>
      </c>
      <c r="S4713" s="49">
        <v>0.19203068000000001</v>
      </c>
      <c r="T4713" s="49" t="s">
        <v>91</v>
      </c>
    </row>
    <row r="4714" spans="1:20" x14ac:dyDescent="0.25">
      <c r="A4714" s="49" t="str">
        <f t="shared" si="73"/>
        <v>41850Kern3_7SmartAC Only</v>
      </c>
      <c r="B4714" s="7">
        <v>41850</v>
      </c>
      <c r="C4714">
        <v>7</v>
      </c>
      <c r="D4714" t="s">
        <v>11</v>
      </c>
      <c r="E4714">
        <v>1.0689573999999999</v>
      </c>
      <c r="F4714">
        <v>1.0725894</v>
      </c>
      <c r="G4714">
        <v>3</v>
      </c>
      <c r="H4714" s="49">
        <v>504.50700000000001</v>
      </c>
      <c r="I4714" s="49">
        <v>5174.973</v>
      </c>
      <c r="J4714">
        <v>81</v>
      </c>
      <c r="M4714">
        <v>5.1725399999999998E-2</v>
      </c>
      <c r="N4714" s="49">
        <v>-3.6319999999999998E-3</v>
      </c>
      <c r="O4714" s="49">
        <v>-6.9840509999999995E-2</v>
      </c>
      <c r="P4714" s="49">
        <v>-3.1046460000000001E-2</v>
      </c>
      <c r="Q4714" s="49">
        <v>-3.6319999999999998E-3</v>
      </c>
      <c r="R4714" s="49">
        <v>2.3782459999999998E-2</v>
      </c>
      <c r="S4714" s="49">
        <v>6.2576510000000002E-2</v>
      </c>
      <c r="T4714" s="49" t="s">
        <v>91</v>
      </c>
    </row>
    <row r="4715" spans="1:20" x14ac:dyDescent="0.25">
      <c r="A4715" s="49" t="str">
        <f t="shared" si="73"/>
        <v>41850Kern3_19SmartAC Only</v>
      </c>
      <c r="B4715" s="7">
        <v>41850</v>
      </c>
      <c r="C4715">
        <v>19</v>
      </c>
      <c r="D4715" t="s">
        <v>11</v>
      </c>
      <c r="E4715">
        <v>3.4074374000000001</v>
      </c>
      <c r="F4715">
        <v>3.395737</v>
      </c>
      <c r="G4715">
        <v>3</v>
      </c>
      <c r="H4715" s="49">
        <v>504.50700000000001</v>
      </c>
      <c r="I4715" s="49">
        <v>5174.973</v>
      </c>
      <c r="J4715">
        <v>100</v>
      </c>
      <c r="M4715">
        <v>0.1134039</v>
      </c>
      <c r="N4715" s="49">
        <v>1.17004E-2</v>
      </c>
      <c r="O4715" s="49">
        <v>-0.13345659000000001</v>
      </c>
      <c r="P4715" s="49">
        <v>-4.8403670000000003E-2</v>
      </c>
      <c r="Q4715" s="49">
        <v>1.17004E-2</v>
      </c>
      <c r="R4715" s="49">
        <v>7.1804469999999995E-2</v>
      </c>
      <c r="S4715" s="49">
        <v>0.15685739000000001</v>
      </c>
      <c r="T4715" s="49" t="s">
        <v>91</v>
      </c>
    </row>
    <row r="4716" spans="1:20" x14ac:dyDescent="0.25">
      <c r="A4716" s="49" t="str">
        <f t="shared" si="73"/>
        <v>41850Kern3_8SmartAC Only</v>
      </c>
      <c r="B4716" s="7">
        <v>41850</v>
      </c>
      <c r="C4716">
        <v>8</v>
      </c>
      <c r="D4716" t="s">
        <v>11</v>
      </c>
      <c r="E4716">
        <v>1.1194176</v>
      </c>
      <c r="F4716">
        <v>1.1568563999999999</v>
      </c>
      <c r="G4716">
        <v>3</v>
      </c>
      <c r="H4716" s="49">
        <v>504.50700000000001</v>
      </c>
      <c r="I4716" s="49">
        <v>5174.973</v>
      </c>
      <c r="J4716">
        <v>82.5</v>
      </c>
      <c r="M4716">
        <v>5.9717399999999997E-2</v>
      </c>
      <c r="N4716" s="49">
        <v>-3.7438800000000001E-2</v>
      </c>
      <c r="O4716" s="49">
        <v>-0.11387707</v>
      </c>
      <c r="P4716" s="49">
        <v>-6.9089020000000001E-2</v>
      </c>
      <c r="Q4716" s="49">
        <v>-3.7438800000000001E-2</v>
      </c>
      <c r="R4716" s="49">
        <v>-5.7885799999999998E-3</v>
      </c>
      <c r="S4716" s="49">
        <v>3.8999470000000001E-2</v>
      </c>
      <c r="T4716" s="49" t="s">
        <v>91</v>
      </c>
    </row>
    <row r="4717" spans="1:20" x14ac:dyDescent="0.25">
      <c r="A4717" s="49" t="str">
        <f t="shared" si="73"/>
        <v>41850Kern3_15SmartAC Only</v>
      </c>
      <c r="B4717" s="7">
        <v>41850</v>
      </c>
      <c r="C4717">
        <v>15</v>
      </c>
      <c r="D4717" t="s">
        <v>11</v>
      </c>
      <c r="E4717">
        <v>2.8706185</v>
      </c>
      <c r="F4717">
        <v>3.1276112999999999</v>
      </c>
      <c r="G4717">
        <v>3</v>
      </c>
      <c r="H4717" s="49">
        <v>504.50700000000001</v>
      </c>
      <c r="I4717" s="49">
        <v>5174.973</v>
      </c>
      <c r="J4717">
        <v>100</v>
      </c>
      <c r="M4717">
        <v>0.12501429999999999</v>
      </c>
      <c r="N4717" s="49">
        <v>-0.25699280000000002</v>
      </c>
      <c r="O4717" s="49">
        <v>-0.41701110000000002</v>
      </c>
      <c r="P4717" s="49">
        <v>-0.32325038</v>
      </c>
      <c r="Q4717" s="49">
        <v>-0.25699280000000002</v>
      </c>
      <c r="R4717" s="49">
        <v>-0.19073522000000001</v>
      </c>
      <c r="S4717" s="49">
        <v>-9.6974500000000005E-2</v>
      </c>
      <c r="T4717" s="49" t="s">
        <v>91</v>
      </c>
    </row>
    <row r="4718" spans="1:20" x14ac:dyDescent="0.25">
      <c r="A4718" s="49" t="str">
        <f t="shared" si="73"/>
        <v>41850Kern3_4SmartAC Only</v>
      </c>
      <c r="B4718" s="7">
        <v>41850</v>
      </c>
      <c r="C4718">
        <v>4</v>
      </c>
      <c r="D4718" t="s">
        <v>11</v>
      </c>
      <c r="E4718">
        <v>1.2614015000000001</v>
      </c>
      <c r="F4718">
        <v>1.1696172</v>
      </c>
      <c r="G4718">
        <v>3</v>
      </c>
      <c r="H4718" s="49">
        <v>504.50700000000001</v>
      </c>
      <c r="I4718" s="49">
        <v>5174.973</v>
      </c>
      <c r="J4718">
        <v>83.5</v>
      </c>
      <c r="M4718">
        <v>5.7685300000000002E-2</v>
      </c>
      <c r="N4718" s="49">
        <v>9.1784299999999999E-2</v>
      </c>
      <c r="O4718" s="49">
        <v>1.794712E-2</v>
      </c>
      <c r="P4718" s="49">
        <v>6.1211090000000003E-2</v>
      </c>
      <c r="Q4718" s="49">
        <v>9.1784299999999999E-2</v>
      </c>
      <c r="R4718" s="49">
        <v>0.12235751</v>
      </c>
      <c r="S4718" s="49">
        <v>0.16562147999999999</v>
      </c>
      <c r="T4718" s="49" t="s">
        <v>91</v>
      </c>
    </row>
    <row r="4719" spans="1:20" x14ac:dyDescent="0.25">
      <c r="A4719" s="49" t="str">
        <f t="shared" si="73"/>
        <v>41850Kern3_23SmartAC Only</v>
      </c>
      <c r="B4719" s="7">
        <v>41850</v>
      </c>
      <c r="C4719">
        <v>23</v>
      </c>
      <c r="D4719" t="s">
        <v>11</v>
      </c>
      <c r="E4719">
        <v>2.5160534999999999</v>
      </c>
      <c r="F4719">
        <v>2.5377819000000001</v>
      </c>
      <c r="G4719">
        <v>3</v>
      </c>
      <c r="H4719" s="49">
        <v>504.50700000000001</v>
      </c>
      <c r="I4719" s="49">
        <v>5174.973</v>
      </c>
      <c r="J4719">
        <v>93</v>
      </c>
      <c r="M4719">
        <v>9.7493300000000005E-2</v>
      </c>
      <c r="N4719" s="49">
        <v>-2.1728399999999998E-2</v>
      </c>
      <c r="O4719" s="49">
        <v>-0.14651982</v>
      </c>
      <c r="P4719" s="49">
        <v>-7.3399850000000003E-2</v>
      </c>
      <c r="Q4719" s="49">
        <v>-2.1728399999999998E-2</v>
      </c>
      <c r="R4719" s="49">
        <v>2.9943049999999999E-2</v>
      </c>
      <c r="S4719" s="49">
        <v>0.10306302000000001</v>
      </c>
      <c r="T4719" s="49" t="s">
        <v>91</v>
      </c>
    </row>
    <row r="4720" spans="1:20" x14ac:dyDescent="0.25">
      <c r="A4720" s="49" t="str">
        <f t="shared" si="73"/>
        <v>41850Kern3_22SmartAC Only</v>
      </c>
      <c r="B4720" s="7">
        <v>41850</v>
      </c>
      <c r="C4720">
        <v>22</v>
      </c>
      <c r="D4720" t="s">
        <v>11</v>
      </c>
      <c r="E4720">
        <v>2.9165641</v>
      </c>
      <c r="F4720">
        <v>2.8919647999999998</v>
      </c>
      <c r="G4720">
        <v>3</v>
      </c>
      <c r="H4720" s="49">
        <v>504.50700000000001</v>
      </c>
      <c r="I4720" s="49">
        <v>5174.973</v>
      </c>
      <c r="J4720">
        <v>95.5</v>
      </c>
      <c r="M4720">
        <v>0.101491</v>
      </c>
      <c r="N4720" s="49">
        <v>2.4599300000000001E-2</v>
      </c>
      <c r="O4720" s="49">
        <v>-0.10530918</v>
      </c>
      <c r="P4720" s="49">
        <v>-2.919093E-2</v>
      </c>
      <c r="Q4720" s="49">
        <v>2.4599300000000001E-2</v>
      </c>
      <c r="R4720" s="49">
        <v>7.8389529999999999E-2</v>
      </c>
      <c r="S4720" s="49">
        <v>0.15450778000000001</v>
      </c>
      <c r="T4720" s="49" t="s">
        <v>91</v>
      </c>
    </row>
    <row r="4721" spans="1:20" x14ac:dyDescent="0.25">
      <c r="A4721" s="49" t="str">
        <f t="shared" si="73"/>
        <v>41850Kern3_18SmartAC Only</v>
      </c>
      <c r="B4721" s="7">
        <v>41850</v>
      </c>
      <c r="C4721">
        <v>18</v>
      </c>
      <c r="D4721" t="s">
        <v>11</v>
      </c>
      <c r="E4721">
        <v>3.4394724999999999</v>
      </c>
      <c r="F4721">
        <v>3.4953270999999999</v>
      </c>
      <c r="G4721">
        <v>3</v>
      </c>
      <c r="H4721" s="49">
        <v>504.50700000000001</v>
      </c>
      <c r="I4721" s="49">
        <v>5174.973</v>
      </c>
      <c r="J4721">
        <v>102</v>
      </c>
      <c r="M4721">
        <v>0.1156985</v>
      </c>
      <c r="N4721" s="49">
        <v>-5.5854599999999997E-2</v>
      </c>
      <c r="O4721" s="49">
        <v>-0.20394867999999999</v>
      </c>
      <c r="P4721" s="49">
        <v>-0.1171748</v>
      </c>
      <c r="Q4721" s="49">
        <v>-5.5854599999999997E-2</v>
      </c>
      <c r="R4721" s="49">
        <v>5.4656100000000001E-3</v>
      </c>
      <c r="S4721" s="49">
        <v>9.2239479999999999E-2</v>
      </c>
      <c r="T4721" s="49" t="s">
        <v>91</v>
      </c>
    </row>
    <row r="4722" spans="1:20" x14ac:dyDescent="0.25">
      <c r="A4722" s="49" t="str">
        <f t="shared" si="73"/>
        <v>41850Kern3_24SmartAC Only</v>
      </c>
      <c r="B4722" s="7">
        <v>41850</v>
      </c>
      <c r="C4722">
        <v>24</v>
      </c>
      <c r="D4722" t="s">
        <v>11</v>
      </c>
      <c r="E4722">
        <v>2.1092566000000001</v>
      </c>
      <c r="F4722">
        <v>2.0825993</v>
      </c>
      <c r="G4722">
        <v>3</v>
      </c>
      <c r="H4722" s="49">
        <v>504.50700000000001</v>
      </c>
      <c r="I4722" s="49">
        <v>5174.973</v>
      </c>
      <c r="J4722">
        <v>90.5</v>
      </c>
      <c r="M4722">
        <v>8.9376800000000006E-2</v>
      </c>
      <c r="N4722" s="49">
        <v>2.6657299999999998E-2</v>
      </c>
      <c r="O4722" s="49">
        <v>-8.7745000000000004E-2</v>
      </c>
      <c r="P4722" s="49">
        <v>-2.0712399999999999E-2</v>
      </c>
      <c r="Q4722" s="49">
        <v>2.6657299999999998E-2</v>
      </c>
      <c r="R4722" s="49">
        <v>7.4026999999999996E-2</v>
      </c>
      <c r="S4722" s="49">
        <v>0.14105960000000001</v>
      </c>
      <c r="T4722" s="49" t="s">
        <v>91</v>
      </c>
    </row>
    <row r="4723" spans="1:20" x14ac:dyDescent="0.25">
      <c r="A4723" s="49" t="str">
        <f t="shared" si="73"/>
        <v>41850Kern3_11SmartAC Only</v>
      </c>
      <c r="B4723" s="7">
        <v>41850</v>
      </c>
      <c r="C4723">
        <v>11</v>
      </c>
      <c r="D4723" t="s">
        <v>11</v>
      </c>
      <c r="E4723">
        <v>1.6170488000000001</v>
      </c>
      <c r="F4723">
        <v>1.6748512</v>
      </c>
      <c r="G4723">
        <v>3</v>
      </c>
      <c r="H4723" s="49">
        <v>504.50700000000001</v>
      </c>
      <c r="I4723" s="49">
        <v>5174.973</v>
      </c>
      <c r="J4723">
        <v>92.5</v>
      </c>
      <c r="M4723">
        <v>9.1400599999999999E-2</v>
      </c>
      <c r="N4723" s="49">
        <v>-5.7802399999999997E-2</v>
      </c>
      <c r="O4723" s="49">
        <v>-0.17479517</v>
      </c>
      <c r="P4723" s="49">
        <v>-0.10624472</v>
      </c>
      <c r="Q4723" s="49">
        <v>-5.7802399999999997E-2</v>
      </c>
      <c r="R4723" s="49">
        <v>-9.3600799999999998E-3</v>
      </c>
      <c r="S4723" s="49">
        <v>5.9190369999999999E-2</v>
      </c>
      <c r="T4723" s="49" t="s">
        <v>91</v>
      </c>
    </row>
    <row r="4724" spans="1:20" x14ac:dyDescent="0.25">
      <c r="A4724" s="49" t="str">
        <f t="shared" si="73"/>
        <v>41850Kern3_9SmartAC Only</v>
      </c>
      <c r="B4724" s="7">
        <v>41850</v>
      </c>
      <c r="C4724">
        <v>9</v>
      </c>
      <c r="D4724" t="s">
        <v>11</v>
      </c>
      <c r="E4724">
        <v>1.1940667</v>
      </c>
      <c r="F4724">
        <v>1.1891115000000001</v>
      </c>
      <c r="G4724">
        <v>3</v>
      </c>
      <c r="H4724" s="49">
        <v>504.50700000000001</v>
      </c>
      <c r="I4724" s="49">
        <v>5174.973</v>
      </c>
      <c r="J4724">
        <v>85.5</v>
      </c>
      <c r="M4724">
        <v>6.1438199999999998E-2</v>
      </c>
      <c r="N4724" s="49">
        <v>4.9551999999999999E-3</v>
      </c>
      <c r="O4724" s="49">
        <v>-7.3685700000000007E-2</v>
      </c>
      <c r="P4724" s="49">
        <v>-2.7607050000000001E-2</v>
      </c>
      <c r="Q4724" s="49">
        <v>4.9551999999999999E-3</v>
      </c>
      <c r="R4724" s="49">
        <v>3.7517450000000001E-2</v>
      </c>
      <c r="S4724" s="49">
        <v>8.3596100000000007E-2</v>
      </c>
      <c r="T4724" s="49" t="s">
        <v>91</v>
      </c>
    </row>
    <row r="4725" spans="1:20" x14ac:dyDescent="0.25">
      <c r="A4725" s="49" t="str">
        <f t="shared" si="73"/>
        <v>41850Kern3_13SmartAC Only</v>
      </c>
      <c r="B4725" s="7">
        <v>41850</v>
      </c>
      <c r="C4725">
        <v>13</v>
      </c>
      <c r="D4725" t="s">
        <v>11</v>
      </c>
      <c r="E4725">
        <v>2.2635855999999999</v>
      </c>
      <c r="F4725">
        <v>1.8780361000000001</v>
      </c>
      <c r="G4725">
        <v>3</v>
      </c>
      <c r="H4725" s="49">
        <v>504.50700000000001</v>
      </c>
      <c r="I4725" s="49">
        <v>5174.973</v>
      </c>
      <c r="J4725">
        <v>97.5</v>
      </c>
      <c r="M4725">
        <v>0.1060678</v>
      </c>
      <c r="N4725" s="49">
        <v>0.38554949999999999</v>
      </c>
      <c r="O4725" s="49">
        <v>0.24978272000000001</v>
      </c>
      <c r="P4725" s="49">
        <v>0.32933357000000002</v>
      </c>
      <c r="Q4725" s="49">
        <v>0.38554949999999999</v>
      </c>
      <c r="R4725" s="49">
        <v>0.44176543000000001</v>
      </c>
      <c r="S4725" s="49">
        <v>0.52131627999999997</v>
      </c>
      <c r="T4725" s="49" t="s">
        <v>91</v>
      </c>
    </row>
    <row r="4726" spans="1:20" x14ac:dyDescent="0.25">
      <c r="A4726" s="49" t="str">
        <f t="shared" si="73"/>
        <v>41850Kern3_12SmartAC Only</v>
      </c>
      <c r="B4726" s="7">
        <v>41850</v>
      </c>
      <c r="C4726">
        <v>12</v>
      </c>
      <c r="D4726" t="s">
        <v>11</v>
      </c>
      <c r="E4726">
        <v>1.9161843000000001</v>
      </c>
      <c r="F4726">
        <v>1.7553167000000001</v>
      </c>
      <c r="G4726">
        <v>3</v>
      </c>
      <c r="H4726" s="49">
        <v>504.50700000000001</v>
      </c>
      <c r="I4726" s="49">
        <v>5174.973</v>
      </c>
      <c r="J4726">
        <v>95.5</v>
      </c>
      <c r="M4726">
        <v>0.1024655</v>
      </c>
      <c r="N4726" s="49">
        <v>0.1608676</v>
      </c>
      <c r="O4726" s="49">
        <v>2.971176E-2</v>
      </c>
      <c r="P4726" s="49">
        <v>0.10656088</v>
      </c>
      <c r="Q4726" s="49">
        <v>0.1608676</v>
      </c>
      <c r="R4726" s="49">
        <v>0.21517432</v>
      </c>
      <c r="S4726" s="49">
        <v>0.29202344000000002</v>
      </c>
      <c r="T4726" s="49" t="s">
        <v>91</v>
      </c>
    </row>
    <row r="4727" spans="1:20" x14ac:dyDescent="0.25">
      <c r="A4727" s="49" t="str">
        <f t="shared" si="73"/>
        <v>41850Kern3_21SmartAC Only</v>
      </c>
      <c r="B4727" s="7">
        <v>41850</v>
      </c>
      <c r="C4727">
        <v>21</v>
      </c>
      <c r="D4727" t="s">
        <v>11</v>
      </c>
      <c r="E4727">
        <v>3.0966594000000001</v>
      </c>
      <c r="F4727">
        <v>3.0804284000000002</v>
      </c>
      <c r="G4727">
        <v>3</v>
      </c>
      <c r="H4727" s="49">
        <v>504.50700000000001</v>
      </c>
      <c r="I4727" s="49">
        <v>5174.973</v>
      </c>
      <c r="J4727">
        <v>97.5</v>
      </c>
      <c r="M4727">
        <v>0.107555</v>
      </c>
      <c r="N4727" s="49">
        <v>1.6230999999999999E-2</v>
      </c>
      <c r="O4727" s="49">
        <v>-0.1214394</v>
      </c>
      <c r="P4727" s="49">
        <v>-4.0773150000000001E-2</v>
      </c>
      <c r="Q4727" s="49">
        <v>1.6230999999999999E-2</v>
      </c>
      <c r="R4727" s="49">
        <v>7.3235149999999999E-2</v>
      </c>
      <c r="S4727" s="49">
        <v>0.15390139999999999</v>
      </c>
      <c r="T4727" s="49" t="s">
        <v>91</v>
      </c>
    </row>
    <row r="4728" spans="1:20" x14ac:dyDescent="0.25">
      <c r="A4728" s="49" t="str">
        <f t="shared" si="73"/>
        <v>41850Kern3_14SmartAC Only</v>
      </c>
      <c r="B4728" s="7">
        <v>41850</v>
      </c>
      <c r="C4728">
        <v>14</v>
      </c>
      <c r="D4728" t="s">
        <v>11</v>
      </c>
      <c r="E4728">
        <v>2.5646711999999998</v>
      </c>
      <c r="F4728">
        <v>2.8857105999999999</v>
      </c>
      <c r="G4728">
        <v>3</v>
      </c>
      <c r="H4728" s="49">
        <v>504.50700000000001</v>
      </c>
      <c r="I4728" s="49">
        <v>5174.973</v>
      </c>
      <c r="J4728">
        <v>98.5</v>
      </c>
      <c r="M4728">
        <v>0.1237984</v>
      </c>
      <c r="N4728" s="49">
        <v>-0.32103939999999997</v>
      </c>
      <c r="O4728" s="49">
        <v>-0.47950134999999999</v>
      </c>
      <c r="P4728" s="49">
        <v>-0.38665254999999998</v>
      </c>
      <c r="Q4728" s="49">
        <v>-0.32103939999999997</v>
      </c>
      <c r="R4728" s="49">
        <v>-0.25542625000000002</v>
      </c>
      <c r="S4728" s="49">
        <v>-0.16257745000000001</v>
      </c>
      <c r="T4728" s="49" t="s">
        <v>91</v>
      </c>
    </row>
    <row r="4729" spans="1:20" x14ac:dyDescent="0.25">
      <c r="A4729" s="49" t="str">
        <f t="shared" si="73"/>
        <v>41850Kern3_17SmartAC Only</v>
      </c>
      <c r="B4729" s="7">
        <v>41850</v>
      </c>
      <c r="C4729">
        <v>17</v>
      </c>
      <c r="D4729" t="s">
        <v>11</v>
      </c>
      <c r="E4729">
        <v>3.2948004000000002</v>
      </c>
      <c r="F4729">
        <v>3.3204883000000001</v>
      </c>
      <c r="G4729">
        <v>3</v>
      </c>
      <c r="H4729" s="49">
        <v>504.50700000000001</v>
      </c>
      <c r="I4729" s="49">
        <v>5174.973</v>
      </c>
      <c r="J4729">
        <v>101.5</v>
      </c>
      <c r="M4729">
        <v>0.1180021</v>
      </c>
      <c r="N4729" s="49">
        <v>-2.56879E-2</v>
      </c>
      <c r="O4729" s="49">
        <v>-0.17673058999999999</v>
      </c>
      <c r="P4729" s="49">
        <v>-8.8229009999999997E-2</v>
      </c>
      <c r="Q4729" s="49">
        <v>-2.56879E-2</v>
      </c>
      <c r="R4729" s="49">
        <v>3.6853209999999997E-2</v>
      </c>
      <c r="S4729" s="49">
        <v>0.12535478999999999</v>
      </c>
      <c r="T4729" s="49" t="s">
        <v>91</v>
      </c>
    </row>
    <row r="4730" spans="1:20" x14ac:dyDescent="0.25">
      <c r="A4730" s="49" t="str">
        <f t="shared" si="73"/>
        <v>41850Kern4_22SmartAC Only</v>
      </c>
      <c r="B4730" s="7">
        <v>41850</v>
      </c>
      <c r="C4730">
        <v>22</v>
      </c>
      <c r="D4730" t="s">
        <v>11</v>
      </c>
      <c r="E4730">
        <v>2.9165641</v>
      </c>
      <c r="F4730">
        <v>2.9269658999999999</v>
      </c>
      <c r="G4730">
        <v>4</v>
      </c>
      <c r="H4730" s="49">
        <v>505.51400000000001</v>
      </c>
      <c r="I4730" s="49">
        <v>5174.973</v>
      </c>
      <c r="J4730">
        <v>95.5</v>
      </c>
      <c r="M4730">
        <v>9.7206899999999999E-2</v>
      </c>
      <c r="N4730" s="49">
        <v>-1.0401799999999999E-2</v>
      </c>
      <c r="O4730" s="49">
        <v>-0.13482663</v>
      </c>
      <c r="P4730" s="49">
        <v>-6.1921459999999998E-2</v>
      </c>
      <c r="Q4730" s="49">
        <v>-1.0401799999999999E-2</v>
      </c>
      <c r="R4730" s="49">
        <v>4.1117859999999999E-2</v>
      </c>
      <c r="S4730" s="49">
        <v>0.11402303</v>
      </c>
      <c r="T4730" s="49" t="s">
        <v>91</v>
      </c>
    </row>
    <row r="4731" spans="1:20" x14ac:dyDescent="0.25">
      <c r="A4731" s="49" t="str">
        <f t="shared" si="73"/>
        <v>41850Kern4_24SmartAC Only</v>
      </c>
      <c r="B4731" s="7">
        <v>41850</v>
      </c>
      <c r="C4731">
        <v>24</v>
      </c>
      <c r="D4731" t="s">
        <v>11</v>
      </c>
      <c r="E4731">
        <v>2.1092566000000001</v>
      </c>
      <c r="F4731">
        <v>2.0620120000000002</v>
      </c>
      <c r="G4731">
        <v>4</v>
      </c>
      <c r="H4731" s="49">
        <v>505.51400000000001</v>
      </c>
      <c r="I4731" s="49">
        <v>5174.973</v>
      </c>
      <c r="J4731">
        <v>90.5</v>
      </c>
      <c r="M4731">
        <v>8.60567E-2</v>
      </c>
      <c r="N4731" s="49">
        <v>4.7244599999999998E-2</v>
      </c>
      <c r="O4731" s="49">
        <v>-6.2907980000000002E-2</v>
      </c>
      <c r="P4731" s="49">
        <v>1.63455E-3</v>
      </c>
      <c r="Q4731" s="49">
        <v>4.7244599999999998E-2</v>
      </c>
      <c r="R4731" s="49">
        <v>9.2854649999999997E-2</v>
      </c>
      <c r="S4731" s="49">
        <v>0.15739718</v>
      </c>
      <c r="T4731" s="49" t="s">
        <v>91</v>
      </c>
    </row>
    <row r="4732" spans="1:20" x14ac:dyDescent="0.25">
      <c r="A4732" s="49" t="str">
        <f t="shared" si="73"/>
        <v>41850Kern4_13SmartAC Only</v>
      </c>
      <c r="B4732" s="7">
        <v>41850</v>
      </c>
      <c r="C4732">
        <v>13</v>
      </c>
      <c r="D4732" t="s">
        <v>11</v>
      </c>
      <c r="E4732">
        <v>2.2635855999999999</v>
      </c>
      <c r="F4732">
        <v>2.0624768000000002</v>
      </c>
      <c r="G4732">
        <v>4</v>
      </c>
      <c r="H4732" s="49">
        <v>505.51400000000001</v>
      </c>
      <c r="I4732" s="49">
        <v>5174.973</v>
      </c>
      <c r="J4732">
        <v>97.5</v>
      </c>
      <c r="M4732">
        <v>0.107114</v>
      </c>
      <c r="N4732" s="49">
        <v>0.2011088</v>
      </c>
      <c r="O4732" s="49">
        <v>6.4002879999999998E-2</v>
      </c>
      <c r="P4732" s="49">
        <v>0.14433837999999999</v>
      </c>
      <c r="Q4732" s="49">
        <v>0.2011088</v>
      </c>
      <c r="R4732" s="49">
        <v>0.25787922000000002</v>
      </c>
      <c r="S4732" s="49">
        <v>0.33821472000000002</v>
      </c>
      <c r="T4732" s="49" t="s">
        <v>91</v>
      </c>
    </row>
    <row r="4733" spans="1:20" x14ac:dyDescent="0.25">
      <c r="A4733" s="49" t="str">
        <f t="shared" si="73"/>
        <v>41850Kern4_15SmartAC Only</v>
      </c>
      <c r="B4733" s="7">
        <v>41850</v>
      </c>
      <c r="C4733">
        <v>15</v>
      </c>
      <c r="D4733" t="s">
        <v>11</v>
      </c>
      <c r="E4733">
        <v>2.8706185</v>
      </c>
      <c r="F4733">
        <v>3.0657706999999998</v>
      </c>
      <c r="G4733">
        <v>4</v>
      </c>
      <c r="H4733" s="49">
        <v>505.51400000000001</v>
      </c>
      <c r="I4733" s="49">
        <v>5174.973</v>
      </c>
      <c r="J4733">
        <v>100</v>
      </c>
      <c r="M4733">
        <v>0.1204905</v>
      </c>
      <c r="N4733" s="49">
        <v>-0.1951522</v>
      </c>
      <c r="O4733" s="49">
        <v>-0.34938004</v>
      </c>
      <c r="P4733" s="49">
        <v>-0.25901215999999999</v>
      </c>
      <c r="Q4733" s="49">
        <v>-0.1951522</v>
      </c>
      <c r="R4733" s="49">
        <v>-0.13129223000000001</v>
      </c>
      <c r="S4733" s="49">
        <v>-4.092436E-2</v>
      </c>
      <c r="T4733" s="49" t="s">
        <v>91</v>
      </c>
    </row>
    <row r="4734" spans="1:20" x14ac:dyDescent="0.25">
      <c r="A4734" s="49" t="str">
        <f t="shared" si="73"/>
        <v>41850Kern4_9SmartAC Only</v>
      </c>
      <c r="B4734" s="7">
        <v>41850</v>
      </c>
      <c r="C4734">
        <v>9</v>
      </c>
      <c r="D4734" t="s">
        <v>11</v>
      </c>
      <c r="E4734">
        <v>1.1940667</v>
      </c>
      <c r="F4734">
        <v>1.2078095</v>
      </c>
      <c r="G4734">
        <v>4</v>
      </c>
      <c r="H4734" s="49">
        <v>505.51400000000001</v>
      </c>
      <c r="I4734" s="49">
        <v>5174.973</v>
      </c>
      <c r="J4734">
        <v>85.5</v>
      </c>
      <c r="M4734">
        <v>6.0489000000000001E-2</v>
      </c>
      <c r="N4734" s="49">
        <v>-1.3742799999999999E-2</v>
      </c>
      <c r="O4734" s="49">
        <v>-9.1168719999999995E-2</v>
      </c>
      <c r="P4734" s="49">
        <v>-4.5801969999999997E-2</v>
      </c>
      <c r="Q4734" s="49">
        <v>-1.3742799999999999E-2</v>
      </c>
      <c r="R4734" s="49">
        <v>1.8316369999999998E-2</v>
      </c>
      <c r="S4734" s="49">
        <v>6.3683119999999996E-2</v>
      </c>
      <c r="T4734" s="49" t="s">
        <v>91</v>
      </c>
    </row>
    <row r="4735" spans="1:20" x14ac:dyDescent="0.25">
      <c r="A4735" s="49" t="str">
        <f t="shared" si="73"/>
        <v>41850Kern4_19SmartAC Only</v>
      </c>
      <c r="B4735" s="7">
        <v>41850</v>
      </c>
      <c r="C4735">
        <v>19</v>
      </c>
      <c r="D4735" t="s">
        <v>11</v>
      </c>
      <c r="E4735">
        <v>3.4074374000000001</v>
      </c>
      <c r="F4735">
        <v>3.4571830000000001</v>
      </c>
      <c r="G4735">
        <v>4</v>
      </c>
      <c r="H4735" s="49">
        <v>505.51400000000001</v>
      </c>
      <c r="I4735" s="49">
        <v>5174.973</v>
      </c>
      <c r="J4735">
        <v>100</v>
      </c>
      <c r="M4735">
        <v>0.1070145</v>
      </c>
      <c r="N4735" s="49">
        <v>-4.9745600000000001E-2</v>
      </c>
      <c r="O4735" s="49">
        <v>-0.18672416</v>
      </c>
      <c r="P4735" s="49">
        <v>-0.10646329</v>
      </c>
      <c r="Q4735" s="49">
        <v>-4.9745600000000001E-2</v>
      </c>
      <c r="R4735" s="49">
        <v>6.9720800000000003E-3</v>
      </c>
      <c r="S4735" s="49">
        <v>8.7232959999999998E-2</v>
      </c>
      <c r="T4735" s="49" t="s">
        <v>91</v>
      </c>
    </row>
    <row r="4736" spans="1:20" x14ac:dyDescent="0.25">
      <c r="A4736" s="49" t="str">
        <f t="shared" si="73"/>
        <v>41850Kern4_17SmartAC Only</v>
      </c>
      <c r="B4736" s="7">
        <v>41850</v>
      </c>
      <c r="C4736">
        <v>17</v>
      </c>
      <c r="D4736" t="s">
        <v>11</v>
      </c>
      <c r="E4736">
        <v>3.2948004000000002</v>
      </c>
      <c r="F4736">
        <v>3.3723326999999998</v>
      </c>
      <c r="G4736">
        <v>4</v>
      </c>
      <c r="H4736" s="49">
        <v>505.51400000000001</v>
      </c>
      <c r="I4736" s="49">
        <v>5174.973</v>
      </c>
      <c r="J4736">
        <v>101.5</v>
      </c>
      <c r="M4736">
        <v>0.11438470000000001</v>
      </c>
      <c r="N4736" s="49">
        <v>-7.7532299999999998E-2</v>
      </c>
      <c r="O4736" s="49">
        <v>-0.22394472000000001</v>
      </c>
      <c r="P4736" s="49">
        <v>-0.13815619000000001</v>
      </c>
      <c r="Q4736" s="49">
        <v>-7.7532299999999998E-2</v>
      </c>
      <c r="R4736" s="49">
        <v>-1.6908409999999999E-2</v>
      </c>
      <c r="S4736" s="49">
        <v>6.8880120000000003E-2</v>
      </c>
      <c r="T4736" s="49" t="s">
        <v>91</v>
      </c>
    </row>
    <row r="4737" spans="1:20" x14ac:dyDescent="0.25">
      <c r="A4737" s="49" t="str">
        <f t="shared" si="73"/>
        <v>41850Kern4_20SmartAC Only</v>
      </c>
      <c r="B4737" s="7">
        <v>41850</v>
      </c>
      <c r="C4737">
        <v>20</v>
      </c>
      <c r="D4737" t="s">
        <v>11</v>
      </c>
      <c r="E4737">
        <v>3.228488</v>
      </c>
      <c r="F4737">
        <v>3.2592298</v>
      </c>
      <c r="G4737">
        <v>4</v>
      </c>
      <c r="H4737" s="49">
        <v>505.51400000000001</v>
      </c>
      <c r="I4737" s="49">
        <v>5174.973</v>
      </c>
      <c r="J4737">
        <v>99.5</v>
      </c>
      <c r="M4737">
        <v>0.1046163</v>
      </c>
      <c r="N4737" s="49">
        <v>-3.07418E-2</v>
      </c>
      <c r="O4737" s="49">
        <v>-0.16465066</v>
      </c>
      <c r="P4737" s="49">
        <v>-8.6188440000000005E-2</v>
      </c>
      <c r="Q4737" s="49">
        <v>-3.07418E-2</v>
      </c>
      <c r="R4737" s="49">
        <v>2.4704839999999999E-2</v>
      </c>
      <c r="S4737" s="49">
        <v>0.10316706</v>
      </c>
      <c r="T4737" s="49" t="s">
        <v>91</v>
      </c>
    </row>
    <row r="4738" spans="1:20" x14ac:dyDescent="0.25">
      <c r="A4738" s="49" t="str">
        <f t="shared" si="73"/>
        <v>41850Kern4_1SmartAC Only</v>
      </c>
      <c r="B4738" s="7">
        <v>41850</v>
      </c>
      <c r="C4738">
        <v>1</v>
      </c>
      <c r="D4738" t="s">
        <v>11</v>
      </c>
      <c r="E4738">
        <v>1.7117662</v>
      </c>
      <c r="F4738">
        <v>1.6487415999999999</v>
      </c>
      <c r="G4738">
        <v>4</v>
      </c>
      <c r="H4738" s="49">
        <v>505.51400000000001</v>
      </c>
      <c r="I4738" s="49">
        <v>5174.973</v>
      </c>
      <c r="J4738">
        <v>88</v>
      </c>
      <c r="M4738">
        <v>7.4978600000000006E-2</v>
      </c>
      <c r="N4738" s="49">
        <v>6.30246E-2</v>
      </c>
      <c r="O4738" s="49">
        <v>-3.294801E-2</v>
      </c>
      <c r="P4738" s="49">
        <v>2.3285940000000001E-2</v>
      </c>
      <c r="Q4738" s="49">
        <v>6.30246E-2</v>
      </c>
      <c r="R4738" s="49">
        <v>0.10276326</v>
      </c>
      <c r="S4738" s="49">
        <v>0.15899721</v>
      </c>
      <c r="T4738" s="49" t="s">
        <v>91</v>
      </c>
    </row>
    <row r="4739" spans="1:20" x14ac:dyDescent="0.25">
      <c r="A4739" s="49" t="str">
        <f t="shared" ref="A4739:A4802" si="74">CONCATENATE(B4739,D4739,G4739,"_",C4739,T4739)</f>
        <v>41850Kern4_6SmartAC Only</v>
      </c>
      <c r="B4739" s="7">
        <v>41850</v>
      </c>
      <c r="C4739">
        <v>6</v>
      </c>
      <c r="D4739" t="s">
        <v>11</v>
      </c>
      <c r="E4739">
        <v>1.1889665</v>
      </c>
      <c r="F4739">
        <v>1.0719548000000001</v>
      </c>
      <c r="G4739">
        <v>4</v>
      </c>
      <c r="H4739" s="49">
        <v>505.51400000000001</v>
      </c>
      <c r="I4739" s="49">
        <v>5174.973</v>
      </c>
      <c r="J4739">
        <v>82</v>
      </c>
      <c r="M4739">
        <v>5.39192E-2</v>
      </c>
      <c r="N4739" s="49">
        <v>0.1170117</v>
      </c>
      <c r="O4739" s="49">
        <v>4.7995120000000002E-2</v>
      </c>
      <c r="P4739" s="49">
        <v>8.8434520000000003E-2</v>
      </c>
      <c r="Q4739" s="49">
        <v>0.1170117</v>
      </c>
      <c r="R4739" s="49">
        <v>0.14558888</v>
      </c>
      <c r="S4739" s="49">
        <v>0.18602827999999999</v>
      </c>
      <c r="T4739" s="49" t="s">
        <v>91</v>
      </c>
    </row>
    <row r="4740" spans="1:20" x14ac:dyDescent="0.25">
      <c r="A4740" s="49" t="str">
        <f t="shared" si="74"/>
        <v>41850Kern4_21SmartAC Only</v>
      </c>
      <c r="B4740" s="7">
        <v>41850</v>
      </c>
      <c r="C4740">
        <v>21</v>
      </c>
      <c r="D4740" t="s">
        <v>11</v>
      </c>
      <c r="E4740">
        <v>3.0966594000000001</v>
      </c>
      <c r="F4740">
        <v>3.1485981999999999</v>
      </c>
      <c r="G4740">
        <v>4</v>
      </c>
      <c r="H4740" s="49">
        <v>505.51400000000001</v>
      </c>
      <c r="I4740" s="49">
        <v>5174.973</v>
      </c>
      <c r="J4740">
        <v>97.5</v>
      </c>
      <c r="M4740">
        <v>0.1025432</v>
      </c>
      <c r="N4740" s="49">
        <v>-5.19388E-2</v>
      </c>
      <c r="O4740" s="49">
        <v>-0.1831941</v>
      </c>
      <c r="P4740" s="49">
        <v>-0.1062867</v>
      </c>
      <c r="Q4740" s="49">
        <v>-5.19388E-2</v>
      </c>
      <c r="R4740" s="49">
        <v>2.4091E-3</v>
      </c>
      <c r="S4740" s="49">
        <v>7.9316499999999998E-2</v>
      </c>
      <c r="T4740" s="49" t="s">
        <v>91</v>
      </c>
    </row>
    <row r="4741" spans="1:20" x14ac:dyDescent="0.25">
      <c r="A4741" s="49" t="str">
        <f t="shared" si="74"/>
        <v>41850Kern4_23SmartAC Only</v>
      </c>
      <c r="B4741" s="7">
        <v>41850</v>
      </c>
      <c r="C4741">
        <v>23</v>
      </c>
      <c r="D4741" t="s">
        <v>11</v>
      </c>
      <c r="E4741">
        <v>2.5160534999999999</v>
      </c>
      <c r="F4741">
        <v>2.5387811</v>
      </c>
      <c r="G4741">
        <v>4</v>
      </c>
      <c r="H4741" s="49">
        <v>505.51400000000001</v>
      </c>
      <c r="I4741" s="49">
        <v>5174.973</v>
      </c>
      <c r="J4741">
        <v>93</v>
      </c>
      <c r="M4741">
        <v>9.4037700000000002E-2</v>
      </c>
      <c r="N4741" s="49">
        <v>-2.2727600000000001E-2</v>
      </c>
      <c r="O4741" s="49">
        <v>-0.14309585999999999</v>
      </c>
      <c r="P4741" s="49">
        <v>-7.2567580000000007E-2</v>
      </c>
      <c r="Q4741" s="49">
        <v>-2.2727600000000001E-2</v>
      </c>
      <c r="R4741" s="49">
        <v>2.7112379999999998E-2</v>
      </c>
      <c r="S4741" s="49">
        <v>9.7640660000000004E-2</v>
      </c>
      <c r="T4741" s="49" t="s">
        <v>91</v>
      </c>
    </row>
    <row r="4742" spans="1:20" x14ac:dyDescent="0.25">
      <c r="A4742" s="49" t="str">
        <f t="shared" si="74"/>
        <v>41850Kern4_16SmartAC Only</v>
      </c>
      <c r="B4742" s="7">
        <v>41850</v>
      </c>
      <c r="C4742">
        <v>16</v>
      </c>
      <c r="D4742" t="s">
        <v>11</v>
      </c>
      <c r="E4742">
        <v>3.1264983000000002</v>
      </c>
      <c r="F4742">
        <v>3.3233030000000001</v>
      </c>
      <c r="G4742">
        <v>4</v>
      </c>
      <c r="H4742" s="49">
        <v>505.51400000000001</v>
      </c>
      <c r="I4742" s="49">
        <v>5174.973</v>
      </c>
      <c r="J4742">
        <v>100.5</v>
      </c>
      <c r="M4742">
        <v>0.1168725</v>
      </c>
      <c r="N4742" s="49">
        <v>-0.1968047</v>
      </c>
      <c r="O4742" s="49">
        <v>-0.34640149999999997</v>
      </c>
      <c r="P4742" s="49">
        <v>-0.25874712</v>
      </c>
      <c r="Q4742" s="49">
        <v>-0.1968047</v>
      </c>
      <c r="R4742" s="49">
        <v>-0.13486227000000001</v>
      </c>
      <c r="S4742" s="49">
        <v>-4.7207899999999997E-2</v>
      </c>
      <c r="T4742" s="49" t="s">
        <v>91</v>
      </c>
    </row>
    <row r="4743" spans="1:20" x14ac:dyDescent="0.25">
      <c r="A4743" s="49" t="str">
        <f t="shared" si="74"/>
        <v>41850Kern4_8SmartAC Only</v>
      </c>
      <c r="B4743" s="7">
        <v>41850</v>
      </c>
      <c r="C4743">
        <v>8</v>
      </c>
      <c r="D4743" t="s">
        <v>11</v>
      </c>
      <c r="E4743">
        <v>1.1194176</v>
      </c>
      <c r="F4743">
        <v>1.1139584</v>
      </c>
      <c r="G4743">
        <v>4</v>
      </c>
      <c r="H4743" s="49">
        <v>505.51400000000001</v>
      </c>
      <c r="I4743" s="49">
        <v>5174.973</v>
      </c>
      <c r="J4743">
        <v>82.5</v>
      </c>
      <c r="M4743">
        <v>5.5344999999999998E-2</v>
      </c>
      <c r="N4743" s="49">
        <v>5.4592E-3</v>
      </c>
      <c r="O4743" s="49">
        <v>-6.5382399999999993E-2</v>
      </c>
      <c r="P4743" s="49">
        <v>-2.387365E-2</v>
      </c>
      <c r="Q4743" s="49">
        <v>5.4592E-3</v>
      </c>
      <c r="R4743" s="49">
        <v>3.4792049999999998E-2</v>
      </c>
      <c r="S4743" s="49">
        <v>7.6300800000000002E-2</v>
      </c>
      <c r="T4743" s="49" t="s">
        <v>91</v>
      </c>
    </row>
    <row r="4744" spans="1:20" x14ac:dyDescent="0.25">
      <c r="A4744" s="49" t="str">
        <f t="shared" si="74"/>
        <v>41850Kern4_14SmartAC Only</v>
      </c>
      <c r="B4744" s="7">
        <v>41850</v>
      </c>
      <c r="C4744">
        <v>14</v>
      </c>
      <c r="D4744" t="s">
        <v>11</v>
      </c>
      <c r="E4744">
        <v>2.5646711999999998</v>
      </c>
      <c r="F4744">
        <v>2.1269714</v>
      </c>
      <c r="G4744">
        <v>4</v>
      </c>
      <c r="H4744" s="49">
        <v>505.51400000000001</v>
      </c>
      <c r="I4744" s="49">
        <v>5174.973</v>
      </c>
      <c r="J4744">
        <v>98.5</v>
      </c>
      <c r="M4744">
        <v>0.1083831</v>
      </c>
      <c r="N4744" s="49">
        <v>0.43769980000000003</v>
      </c>
      <c r="O4744" s="49">
        <v>0.29896942999999998</v>
      </c>
      <c r="P4744" s="49">
        <v>0.38025676000000003</v>
      </c>
      <c r="Q4744" s="49">
        <v>0.43769980000000003</v>
      </c>
      <c r="R4744" s="49">
        <v>0.49514283999999997</v>
      </c>
      <c r="S4744" s="49">
        <v>0.57643016999999996</v>
      </c>
      <c r="T4744" s="49" t="s">
        <v>91</v>
      </c>
    </row>
    <row r="4745" spans="1:20" x14ac:dyDescent="0.25">
      <c r="A4745" s="49" t="str">
        <f t="shared" si="74"/>
        <v>41850Kern4_11SmartAC Only</v>
      </c>
      <c r="B4745" s="7">
        <v>41850</v>
      </c>
      <c r="C4745">
        <v>11</v>
      </c>
      <c r="D4745" t="s">
        <v>11</v>
      </c>
      <c r="E4745">
        <v>1.6170488000000001</v>
      </c>
      <c r="F4745">
        <v>1.6367048</v>
      </c>
      <c r="G4745">
        <v>4</v>
      </c>
      <c r="H4745" s="49">
        <v>505.51400000000001</v>
      </c>
      <c r="I4745" s="49">
        <v>5174.973</v>
      </c>
      <c r="J4745">
        <v>92.5</v>
      </c>
      <c r="M4745">
        <v>8.8844599999999996E-2</v>
      </c>
      <c r="N4745" s="49">
        <v>-1.9656E-2</v>
      </c>
      <c r="O4745" s="49">
        <v>-0.13337709</v>
      </c>
      <c r="P4745" s="49">
        <v>-6.6743640000000007E-2</v>
      </c>
      <c r="Q4745" s="49">
        <v>-1.9656E-2</v>
      </c>
      <c r="R4745" s="49">
        <v>2.743164E-2</v>
      </c>
      <c r="S4745" s="49">
        <v>9.4065090000000004E-2</v>
      </c>
      <c r="T4745" s="49" t="s">
        <v>91</v>
      </c>
    </row>
    <row r="4746" spans="1:20" x14ac:dyDescent="0.25">
      <c r="A4746" s="49" t="str">
        <f t="shared" si="74"/>
        <v>41850Kern4_7SmartAC Only</v>
      </c>
      <c r="B4746" s="7">
        <v>41850</v>
      </c>
      <c r="C4746">
        <v>7</v>
      </c>
      <c r="D4746" t="s">
        <v>11</v>
      </c>
      <c r="E4746">
        <v>1.0689573999999999</v>
      </c>
      <c r="F4746">
        <v>1.0446238999999999</v>
      </c>
      <c r="G4746">
        <v>4</v>
      </c>
      <c r="H4746" s="49">
        <v>505.51400000000001</v>
      </c>
      <c r="I4746" s="49">
        <v>5174.973</v>
      </c>
      <c r="J4746">
        <v>81</v>
      </c>
      <c r="M4746">
        <v>5.0997800000000003E-2</v>
      </c>
      <c r="N4746" s="49">
        <v>2.4333500000000001E-2</v>
      </c>
      <c r="O4746" s="49">
        <v>-4.0943680000000003E-2</v>
      </c>
      <c r="P4746" s="49">
        <v>-2.6953300000000001E-3</v>
      </c>
      <c r="Q4746" s="49">
        <v>2.4333500000000001E-2</v>
      </c>
      <c r="R4746" s="49">
        <v>5.1362329999999998E-2</v>
      </c>
      <c r="S4746" s="49">
        <v>8.9610679999999998E-2</v>
      </c>
      <c r="T4746" s="49" t="s">
        <v>91</v>
      </c>
    </row>
    <row r="4747" spans="1:20" x14ac:dyDescent="0.25">
      <c r="A4747" s="49" t="str">
        <f t="shared" si="74"/>
        <v>41850Kern4_4SmartAC Only</v>
      </c>
      <c r="B4747" s="7">
        <v>41850</v>
      </c>
      <c r="C4747">
        <v>4</v>
      </c>
      <c r="D4747" t="s">
        <v>11</v>
      </c>
      <c r="E4747">
        <v>1.2614015000000001</v>
      </c>
      <c r="F4747">
        <v>1.1976724999999999</v>
      </c>
      <c r="G4747">
        <v>4</v>
      </c>
      <c r="H4747" s="49">
        <v>505.51400000000001</v>
      </c>
      <c r="I4747" s="49">
        <v>5174.973</v>
      </c>
      <c r="J4747">
        <v>83.5</v>
      </c>
      <c r="M4747">
        <v>5.75583E-2</v>
      </c>
      <c r="N4747" s="49">
        <v>6.3728999999999994E-2</v>
      </c>
      <c r="O4747" s="49">
        <v>-9.9456200000000005E-3</v>
      </c>
      <c r="P4747" s="49">
        <v>3.3223099999999998E-2</v>
      </c>
      <c r="Q4747" s="49">
        <v>6.3728999999999994E-2</v>
      </c>
      <c r="R4747" s="49">
        <v>9.4234899999999996E-2</v>
      </c>
      <c r="S4747" s="49">
        <v>0.13740362</v>
      </c>
      <c r="T4747" s="49" t="s">
        <v>91</v>
      </c>
    </row>
    <row r="4748" spans="1:20" x14ac:dyDescent="0.25">
      <c r="A4748" s="49" t="str">
        <f t="shared" si="74"/>
        <v>41850Kern4_5SmartAC Only</v>
      </c>
      <c r="B4748" s="7">
        <v>41850</v>
      </c>
      <c r="C4748">
        <v>5</v>
      </c>
      <c r="D4748" t="s">
        <v>11</v>
      </c>
      <c r="E4748">
        <v>1.1906047</v>
      </c>
      <c r="F4748">
        <v>1.1065533999999999</v>
      </c>
      <c r="G4748">
        <v>4</v>
      </c>
      <c r="H4748" s="49">
        <v>505.51400000000001</v>
      </c>
      <c r="I4748" s="49">
        <v>5174.973</v>
      </c>
      <c r="J4748">
        <v>83</v>
      </c>
      <c r="M4748">
        <v>5.41185E-2</v>
      </c>
      <c r="N4748" s="49">
        <v>8.4051299999999995E-2</v>
      </c>
      <c r="O4748" s="49">
        <v>1.477962E-2</v>
      </c>
      <c r="P4748" s="49">
        <v>5.5368500000000001E-2</v>
      </c>
      <c r="Q4748" s="49">
        <v>8.4051299999999995E-2</v>
      </c>
      <c r="R4748" s="49">
        <v>0.11273411</v>
      </c>
      <c r="S4748" s="49">
        <v>0.15332298</v>
      </c>
      <c r="T4748" s="49" t="s">
        <v>91</v>
      </c>
    </row>
    <row r="4749" spans="1:20" x14ac:dyDescent="0.25">
      <c r="A4749" s="49" t="str">
        <f t="shared" si="74"/>
        <v>41850Kern4_12SmartAC Only</v>
      </c>
      <c r="B4749" s="7">
        <v>41850</v>
      </c>
      <c r="C4749">
        <v>12</v>
      </c>
      <c r="D4749" t="s">
        <v>11</v>
      </c>
      <c r="E4749">
        <v>1.9161843000000001</v>
      </c>
      <c r="F4749">
        <v>1.9531095000000001</v>
      </c>
      <c r="G4749">
        <v>4</v>
      </c>
      <c r="H4749" s="49">
        <v>505.51400000000001</v>
      </c>
      <c r="I4749" s="49">
        <v>5174.973</v>
      </c>
      <c r="J4749">
        <v>95.5</v>
      </c>
      <c r="M4749">
        <v>0.1024659</v>
      </c>
      <c r="N4749" s="49">
        <v>-3.6925199999999998E-2</v>
      </c>
      <c r="O4749" s="49">
        <v>-0.16808155</v>
      </c>
      <c r="P4749" s="49">
        <v>-9.1232129999999995E-2</v>
      </c>
      <c r="Q4749" s="49">
        <v>-3.6925199999999998E-2</v>
      </c>
      <c r="R4749" s="49">
        <v>1.7381730000000001E-2</v>
      </c>
      <c r="S4749" s="49">
        <v>9.423115E-2</v>
      </c>
      <c r="T4749" s="49" t="s">
        <v>91</v>
      </c>
    </row>
    <row r="4750" spans="1:20" x14ac:dyDescent="0.25">
      <c r="A4750" s="49" t="str">
        <f t="shared" si="74"/>
        <v>41850Kern4_10SmartAC Only</v>
      </c>
      <c r="B4750" s="7">
        <v>41850</v>
      </c>
      <c r="C4750">
        <v>10</v>
      </c>
      <c r="D4750" t="s">
        <v>11</v>
      </c>
      <c r="E4750">
        <v>1.3314292000000001</v>
      </c>
      <c r="F4750">
        <v>1.4346755</v>
      </c>
      <c r="G4750">
        <v>4</v>
      </c>
      <c r="H4750" s="49">
        <v>505.51400000000001</v>
      </c>
      <c r="I4750" s="49">
        <v>5174.973</v>
      </c>
      <c r="J4750">
        <v>89.5</v>
      </c>
      <c r="M4750">
        <v>7.5865100000000005E-2</v>
      </c>
      <c r="N4750" s="49">
        <v>-0.1032463</v>
      </c>
      <c r="O4750" s="49">
        <v>-0.20035363</v>
      </c>
      <c r="P4750" s="49">
        <v>-0.14345479999999999</v>
      </c>
      <c r="Q4750" s="49">
        <v>-0.1032463</v>
      </c>
      <c r="R4750" s="49">
        <v>-6.3037800000000005E-2</v>
      </c>
      <c r="S4750" s="49">
        <v>-6.1389699999999997E-3</v>
      </c>
      <c r="T4750" s="49" t="s">
        <v>91</v>
      </c>
    </row>
    <row r="4751" spans="1:20" x14ac:dyDescent="0.25">
      <c r="A4751" s="49" t="str">
        <f t="shared" si="74"/>
        <v>41850Kern4_18SmartAC Only</v>
      </c>
      <c r="B4751" s="7">
        <v>41850</v>
      </c>
      <c r="C4751">
        <v>18</v>
      </c>
      <c r="D4751" t="s">
        <v>11</v>
      </c>
      <c r="E4751">
        <v>3.4394724999999999</v>
      </c>
      <c r="F4751">
        <v>3.5283452</v>
      </c>
      <c r="G4751">
        <v>4</v>
      </c>
      <c r="H4751" s="49">
        <v>505.51400000000001</v>
      </c>
      <c r="I4751" s="49">
        <v>5174.973</v>
      </c>
      <c r="J4751">
        <v>102</v>
      </c>
      <c r="M4751">
        <v>0.1098877</v>
      </c>
      <c r="N4751" s="49">
        <v>-8.8872699999999999E-2</v>
      </c>
      <c r="O4751" s="49">
        <v>-0.22952896</v>
      </c>
      <c r="P4751" s="49">
        <v>-0.14711318000000001</v>
      </c>
      <c r="Q4751" s="49">
        <v>-8.8872699999999999E-2</v>
      </c>
      <c r="R4751" s="49">
        <v>-3.0632220000000002E-2</v>
      </c>
      <c r="S4751" s="49">
        <v>5.1783559999999999E-2</v>
      </c>
      <c r="T4751" s="49" t="s">
        <v>91</v>
      </c>
    </row>
    <row r="4752" spans="1:20" x14ac:dyDescent="0.25">
      <c r="A4752" s="49" t="str">
        <f t="shared" si="74"/>
        <v>41850Kern4_3SmartAC Only</v>
      </c>
      <c r="B4752" s="7">
        <v>41850</v>
      </c>
      <c r="C4752">
        <v>3</v>
      </c>
      <c r="D4752" t="s">
        <v>11</v>
      </c>
      <c r="E4752">
        <v>1.3934237</v>
      </c>
      <c r="F4752">
        <v>1.2317043000000001</v>
      </c>
      <c r="G4752">
        <v>4</v>
      </c>
      <c r="H4752" s="49">
        <v>505.51400000000001</v>
      </c>
      <c r="I4752" s="49">
        <v>5174.973</v>
      </c>
      <c r="J4752">
        <v>85.5</v>
      </c>
      <c r="M4752">
        <v>6.0943700000000003E-2</v>
      </c>
      <c r="N4752" s="49">
        <v>0.16171940000000001</v>
      </c>
      <c r="O4752" s="49">
        <v>8.3711460000000001E-2</v>
      </c>
      <c r="P4752" s="49">
        <v>0.12941923999999999</v>
      </c>
      <c r="Q4752" s="49">
        <v>0.16171940000000001</v>
      </c>
      <c r="R4752" s="49">
        <v>0.19401956000000001</v>
      </c>
      <c r="S4752" s="49">
        <v>0.23972734000000001</v>
      </c>
      <c r="T4752" s="49" t="s">
        <v>91</v>
      </c>
    </row>
    <row r="4753" spans="1:20" x14ac:dyDescent="0.25">
      <c r="A4753" s="49" t="str">
        <f t="shared" si="74"/>
        <v>41850Kern4_2SmartAC Only</v>
      </c>
      <c r="B4753" s="7">
        <v>41850</v>
      </c>
      <c r="C4753">
        <v>2</v>
      </c>
      <c r="D4753" t="s">
        <v>11</v>
      </c>
      <c r="E4753">
        <v>1.4932460000000001</v>
      </c>
      <c r="F4753">
        <v>1.4202484</v>
      </c>
      <c r="G4753">
        <v>4</v>
      </c>
      <c r="H4753" s="49">
        <v>505.51400000000001</v>
      </c>
      <c r="I4753" s="49">
        <v>5174.973</v>
      </c>
      <c r="J4753">
        <v>87</v>
      </c>
      <c r="M4753">
        <v>6.7637100000000006E-2</v>
      </c>
      <c r="N4753" s="49">
        <v>7.2997599999999996E-2</v>
      </c>
      <c r="O4753" s="49">
        <v>-1.357789E-2</v>
      </c>
      <c r="P4753" s="49">
        <v>3.7149939999999999E-2</v>
      </c>
      <c r="Q4753" s="49">
        <v>7.2997599999999996E-2</v>
      </c>
      <c r="R4753" s="49">
        <v>0.10884526</v>
      </c>
      <c r="S4753" s="49">
        <v>0.15957309</v>
      </c>
      <c r="T4753" s="49" t="s">
        <v>91</v>
      </c>
    </row>
    <row r="4754" spans="1:20" x14ac:dyDescent="0.25">
      <c r="A4754" s="49" t="str">
        <f t="shared" si="74"/>
        <v>41850Kern5_8SmartAC Only</v>
      </c>
      <c r="B4754" s="7">
        <v>41850</v>
      </c>
      <c r="C4754">
        <v>8</v>
      </c>
      <c r="D4754" t="s">
        <v>11</v>
      </c>
      <c r="E4754">
        <v>1.1194176</v>
      </c>
      <c r="F4754">
        <v>1.0871573000000001</v>
      </c>
      <c r="G4754">
        <v>5</v>
      </c>
      <c r="H4754">
        <v>513.57000000000005</v>
      </c>
      <c r="I4754" s="49">
        <v>5174.973</v>
      </c>
      <c r="J4754">
        <v>82.5</v>
      </c>
      <c r="M4754">
        <v>5.5604300000000002E-2</v>
      </c>
      <c r="N4754" s="49">
        <v>3.2260299999999999E-2</v>
      </c>
      <c r="O4754" s="49">
        <v>-3.8913200000000002E-2</v>
      </c>
      <c r="P4754" s="49">
        <v>2.7900199999999998E-3</v>
      </c>
      <c r="Q4754" s="49">
        <v>3.2260299999999999E-2</v>
      </c>
      <c r="R4754" s="49">
        <v>6.173058E-2</v>
      </c>
      <c r="S4754" s="49">
        <v>0.10343380000000001</v>
      </c>
      <c r="T4754" s="49" t="s">
        <v>91</v>
      </c>
    </row>
    <row r="4755" spans="1:20" x14ac:dyDescent="0.25">
      <c r="A4755" s="49" t="str">
        <f t="shared" si="74"/>
        <v>41850Kern5_22SmartAC Only</v>
      </c>
      <c r="B4755" s="7">
        <v>41850</v>
      </c>
      <c r="C4755">
        <v>22</v>
      </c>
      <c r="D4755" t="s">
        <v>11</v>
      </c>
      <c r="E4755">
        <v>2.9165641</v>
      </c>
      <c r="F4755">
        <v>2.8112555000000001</v>
      </c>
      <c r="G4755">
        <v>5</v>
      </c>
      <c r="H4755">
        <v>513.57000000000005</v>
      </c>
      <c r="I4755" s="49">
        <v>5174.973</v>
      </c>
      <c r="J4755">
        <v>95.5</v>
      </c>
      <c r="M4755">
        <v>9.89038E-2</v>
      </c>
      <c r="N4755" s="49">
        <v>0.1053086</v>
      </c>
      <c r="O4755" s="49">
        <v>-2.128826E-2</v>
      </c>
      <c r="P4755" s="49">
        <v>5.288959E-2</v>
      </c>
      <c r="Q4755" s="49">
        <v>0.1053086</v>
      </c>
      <c r="R4755" s="49">
        <v>0.15772760999999999</v>
      </c>
      <c r="S4755" s="49">
        <v>0.23190546000000001</v>
      </c>
      <c r="T4755" s="49" t="s">
        <v>91</v>
      </c>
    </row>
    <row r="4756" spans="1:20" x14ac:dyDescent="0.25">
      <c r="A4756" s="49" t="str">
        <f t="shared" si="74"/>
        <v>41850Kern5_24SmartAC Only</v>
      </c>
      <c r="B4756" s="7">
        <v>41850</v>
      </c>
      <c r="C4756">
        <v>24</v>
      </c>
      <c r="D4756" t="s">
        <v>11</v>
      </c>
      <c r="E4756">
        <v>2.1092566000000001</v>
      </c>
      <c r="F4756">
        <v>2.0469020000000002</v>
      </c>
      <c r="G4756">
        <v>5</v>
      </c>
      <c r="H4756">
        <v>513.57000000000005</v>
      </c>
      <c r="I4756" s="49">
        <v>5174.973</v>
      </c>
      <c r="J4756">
        <v>90.5</v>
      </c>
      <c r="M4756">
        <v>8.8492299999999996E-2</v>
      </c>
      <c r="N4756" s="49">
        <v>6.2354600000000003E-2</v>
      </c>
      <c r="O4756" s="49">
        <v>-5.0915540000000002E-2</v>
      </c>
      <c r="P4756" s="49">
        <v>1.5453679999999999E-2</v>
      </c>
      <c r="Q4756" s="49">
        <v>6.2354600000000003E-2</v>
      </c>
      <c r="R4756" s="49">
        <v>0.10925551999999999</v>
      </c>
      <c r="S4756" s="49">
        <v>0.17562474</v>
      </c>
      <c r="T4756" s="49" t="s">
        <v>91</v>
      </c>
    </row>
    <row r="4757" spans="1:20" x14ac:dyDescent="0.25">
      <c r="A4757" s="49" t="str">
        <f t="shared" si="74"/>
        <v>41850Kern5_2SmartAC Only</v>
      </c>
      <c r="B4757" s="7">
        <v>41850</v>
      </c>
      <c r="C4757">
        <v>2</v>
      </c>
      <c r="D4757" t="s">
        <v>11</v>
      </c>
      <c r="E4757">
        <v>1.4932460000000001</v>
      </c>
      <c r="F4757">
        <v>1.3889431999999999</v>
      </c>
      <c r="G4757">
        <v>5</v>
      </c>
      <c r="H4757">
        <v>513.57000000000005</v>
      </c>
      <c r="I4757" s="49">
        <v>5174.973</v>
      </c>
      <c r="J4757">
        <v>87</v>
      </c>
      <c r="M4757">
        <v>6.9422899999999996E-2</v>
      </c>
      <c r="N4757" s="49">
        <v>0.1043028</v>
      </c>
      <c r="O4757" s="49">
        <v>1.544149E-2</v>
      </c>
      <c r="P4757" s="49">
        <v>6.7508659999999998E-2</v>
      </c>
      <c r="Q4757" s="49">
        <v>0.1043028</v>
      </c>
      <c r="R4757" s="49">
        <v>0.14109694</v>
      </c>
      <c r="S4757" s="49">
        <v>0.19316411</v>
      </c>
      <c r="T4757" s="49" t="s">
        <v>91</v>
      </c>
    </row>
    <row r="4758" spans="1:20" x14ac:dyDescent="0.25">
      <c r="A4758" s="49" t="str">
        <f t="shared" si="74"/>
        <v>41850Kern5_3SmartAC Only</v>
      </c>
      <c r="B4758" s="7">
        <v>41850</v>
      </c>
      <c r="C4758">
        <v>3</v>
      </c>
      <c r="D4758" t="s">
        <v>11</v>
      </c>
      <c r="E4758">
        <v>1.3934237</v>
      </c>
      <c r="F4758">
        <v>1.2901297</v>
      </c>
      <c r="G4758">
        <v>5</v>
      </c>
      <c r="H4758">
        <v>513.57000000000005</v>
      </c>
      <c r="I4758" s="49">
        <v>5174.973</v>
      </c>
      <c r="J4758">
        <v>85.5</v>
      </c>
      <c r="M4758">
        <v>6.3523399999999994E-2</v>
      </c>
      <c r="N4758" s="49">
        <v>0.103294</v>
      </c>
      <c r="O4758" s="49">
        <v>2.1984050000000002E-2</v>
      </c>
      <c r="P4758" s="49">
        <v>6.9626599999999997E-2</v>
      </c>
      <c r="Q4758" s="49">
        <v>0.103294</v>
      </c>
      <c r="R4758" s="49">
        <v>0.13696140000000001</v>
      </c>
      <c r="S4758" s="49">
        <v>0.18460394999999999</v>
      </c>
      <c r="T4758" s="49" t="s">
        <v>91</v>
      </c>
    </row>
    <row r="4759" spans="1:20" x14ac:dyDescent="0.25">
      <c r="A4759" s="49" t="str">
        <f t="shared" si="74"/>
        <v>41850Kern5_5SmartAC Only</v>
      </c>
      <c r="B4759" s="7">
        <v>41850</v>
      </c>
      <c r="C4759">
        <v>5</v>
      </c>
      <c r="D4759" t="s">
        <v>11</v>
      </c>
      <c r="E4759">
        <v>1.1906047</v>
      </c>
      <c r="F4759">
        <v>1.0976101</v>
      </c>
      <c r="G4759">
        <v>5</v>
      </c>
      <c r="H4759">
        <v>513.57000000000005</v>
      </c>
      <c r="I4759" s="49">
        <v>5174.973</v>
      </c>
      <c r="J4759">
        <v>83</v>
      </c>
      <c r="M4759">
        <v>5.5769699999999998E-2</v>
      </c>
      <c r="N4759" s="49">
        <v>9.2994599999999997E-2</v>
      </c>
      <c r="O4759" s="49">
        <v>2.1609380000000001E-2</v>
      </c>
      <c r="P4759" s="49">
        <v>6.3436660000000006E-2</v>
      </c>
      <c r="Q4759" s="49">
        <v>9.2994599999999997E-2</v>
      </c>
      <c r="R4759" s="49">
        <v>0.12255254</v>
      </c>
      <c r="S4759" s="49">
        <v>0.16437982000000001</v>
      </c>
      <c r="T4759" s="49" t="s">
        <v>91</v>
      </c>
    </row>
    <row r="4760" spans="1:20" x14ac:dyDescent="0.25">
      <c r="A4760" s="49" t="str">
        <f t="shared" si="74"/>
        <v>41850Kern5_17SmartAC Only</v>
      </c>
      <c r="B4760" s="7">
        <v>41850</v>
      </c>
      <c r="C4760">
        <v>17</v>
      </c>
      <c r="D4760" t="s">
        <v>11</v>
      </c>
      <c r="E4760">
        <v>3.2948004000000002</v>
      </c>
      <c r="F4760">
        <v>3.5166244</v>
      </c>
      <c r="G4760">
        <v>5</v>
      </c>
      <c r="H4760">
        <v>513.57000000000005</v>
      </c>
      <c r="I4760" s="49">
        <v>5174.973</v>
      </c>
      <c r="J4760">
        <v>101.5</v>
      </c>
      <c r="M4760">
        <v>0.1158838</v>
      </c>
      <c r="N4760" s="49">
        <v>-0.22182399999999999</v>
      </c>
      <c r="O4760" s="49">
        <v>-0.37015525999999999</v>
      </c>
      <c r="P4760" s="49">
        <v>-0.28324241</v>
      </c>
      <c r="Q4760" s="49">
        <v>-0.22182399999999999</v>
      </c>
      <c r="R4760" s="49">
        <v>-0.16040558999999999</v>
      </c>
      <c r="S4760" s="49">
        <v>-7.3492740000000001E-2</v>
      </c>
      <c r="T4760" s="49" t="s">
        <v>91</v>
      </c>
    </row>
    <row r="4761" spans="1:20" x14ac:dyDescent="0.25">
      <c r="A4761" s="49" t="str">
        <f t="shared" si="74"/>
        <v>41850Kern5_9SmartAC Only</v>
      </c>
      <c r="B4761" s="7">
        <v>41850</v>
      </c>
      <c r="C4761">
        <v>9</v>
      </c>
      <c r="D4761" t="s">
        <v>11</v>
      </c>
      <c r="E4761">
        <v>1.1940667</v>
      </c>
      <c r="F4761">
        <v>1.1468552999999999</v>
      </c>
      <c r="G4761">
        <v>5</v>
      </c>
      <c r="H4761" s="49">
        <v>513.57000000000005</v>
      </c>
      <c r="I4761" s="49">
        <v>5174.973</v>
      </c>
      <c r="J4761">
        <v>85.5</v>
      </c>
      <c r="M4761">
        <v>6.2309400000000001E-2</v>
      </c>
      <c r="N4761" s="49">
        <v>4.7211400000000001E-2</v>
      </c>
      <c r="O4761" s="49">
        <v>-3.2544629999999998E-2</v>
      </c>
      <c r="P4761" s="49">
        <v>1.4187419999999999E-2</v>
      </c>
      <c r="Q4761" s="49">
        <v>4.7211400000000001E-2</v>
      </c>
      <c r="R4761" s="49">
        <v>8.0235379999999995E-2</v>
      </c>
      <c r="S4761" s="49">
        <v>0.12696742999999999</v>
      </c>
      <c r="T4761" s="49" t="s">
        <v>91</v>
      </c>
    </row>
    <row r="4762" spans="1:20" x14ac:dyDescent="0.25">
      <c r="A4762" s="49" t="str">
        <f t="shared" si="74"/>
        <v>41850Kern5_15SmartAC Only</v>
      </c>
      <c r="B4762" s="7">
        <v>41850</v>
      </c>
      <c r="C4762">
        <v>15</v>
      </c>
      <c r="D4762" t="s">
        <v>11</v>
      </c>
      <c r="E4762">
        <v>2.8706185</v>
      </c>
      <c r="F4762">
        <v>2.2111985000000001</v>
      </c>
      <c r="G4762">
        <v>5</v>
      </c>
      <c r="H4762" s="49">
        <v>513.57000000000005</v>
      </c>
      <c r="I4762" s="49">
        <v>5174.973</v>
      </c>
      <c r="J4762">
        <v>100</v>
      </c>
      <c r="M4762">
        <v>0.1115501</v>
      </c>
      <c r="N4762" s="49">
        <v>0.65942000000000001</v>
      </c>
      <c r="O4762" s="49">
        <v>0.51663587</v>
      </c>
      <c r="P4762" s="49">
        <v>0.60029845000000004</v>
      </c>
      <c r="Q4762" s="49">
        <v>0.65942000000000001</v>
      </c>
      <c r="R4762" s="49">
        <v>0.71854154999999997</v>
      </c>
      <c r="S4762" s="49">
        <v>0.80220413000000002</v>
      </c>
      <c r="T4762" s="49" t="s">
        <v>91</v>
      </c>
    </row>
    <row r="4763" spans="1:20" x14ac:dyDescent="0.25">
      <c r="A4763" s="49" t="str">
        <f t="shared" si="74"/>
        <v>41850Kern5_19SmartAC Only</v>
      </c>
      <c r="B4763" s="7">
        <v>41850</v>
      </c>
      <c r="C4763">
        <v>19</v>
      </c>
      <c r="D4763" t="s">
        <v>11</v>
      </c>
      <c r="E4763">
        <v>3.4074374000000001</v>
      </c>
      <c r="F4763">
        <v>3.5047391999999999</v>
      </c>
      <c r="G4763">
        <v>5</v>
      </c>
      <c r="H4763" s="49">
        <v>513.57000000000005</v>
      </c>
      <c r="I4763" s="49">
        <v>5174.973</v>
      </c>
      <c r="J4763">
        <v>100</v>
      </c>
      <c r="M4763">
        <v>0.1086637</v>
      </c>
      <c r="N4763" s="49">
        <v>-9.7301799999999994E-2</v>
      </c>
      <c r="O4763" s="49">
        <v>-0.23639134000000001</v>
      </c>
      <c r="P4763" s="49">
        <v>-0.15489356000000001</v>
      </c>
      <c r="Q4763" s="49">
        <v>-9.7301799999999994E-2</v>
      </c>
      <c r="R4763" s="49">
        <v>-3.9710040000000002E-2</v>
      </c>
      <c r="S4763" s="49">
        <v>4.1787739999999997E-2</v>
      </c>
      <c r="T4763" s="49" t="s">
        <v>91</v>
      </c>
    </row>
    <row r="4764" spans="1:20" x14ac:dyDescent="0.25">
      <c r="A4764" s="49" t="str">
        <f t="shared" si="74"/>
        <v>41850Kern5_1SmartAC Only</v>
      </c>
      <c r="B4764" s="7">
        <v>41850</v>
      </c>
      <c r="C4764">
        <v>1</v>
      </c>
      <c r="D4764" t="s">
        <v>11</v>
      </c>
      <c r="E4764">
        <v>1.7117662</v>
      </c>
      <c r="F4764">
        <v>1.65038</v>
      </c>
      <c r="G4764">
        <v>5</v>
      </c>
      <c r="H4764" s="49">
        <v>513.57000000000005</v>
      </c>
      <c r="I4764" s="49">
        <v>5174.973</v>
      </c>
      <c r="J4764">
        <v>88</v>
      </c>
      <c r="M4764">
        <v>7.4886099999999997E-2</v>
      </c>
      <c r="N4764" s="49">
        <v>6.1386200000000002E-2</v>
      </c>
      <c r="O4764" s="49">
        <v>-3.446801E-2</v>
      </c>
      <c r="P4764" s="49">
        <v>2.1696569999999998E-2</v>
      </c>
      <c r="Q4764" s="49">
        <v>6.1386200000000002E-2</v>
      </c>
      <c r="R4764" s="49">
        <v>0.10107583000000001</v>
      </c>
      <c r="S4764" s="49">
        <v>0.15724041</v>
      </c>
      <c r="T4764" s="49" t="s">
        <v>91</v>
      </c>
    </row>
    <row r="4765" spans="1:20" x14ac:dyDescent="0.25">
      <c r="A4765" s="49" t="str">
        <f t="shared" si="74"/>
        <v>41850Kern5_20SmartAC Only</v>
      </c>
      <c r="B4765" s="7">
        <v>41850</v>
      </c>
      <c r="C4765">
        <v>20</v>
      </c>
      <c r="D4765" t="s">
        <v>11</v>
      </c>
      <c r="E4765">
        <v>3.228488</v>
      </c>
      <c r="F4765">
        <v>3.2473413999999998</v>
      </c>
      <c r="G4765">
        <v>5</v>
      </c>
      <c r="H4765" s="49">
        <v>513.57000000000005</v>
      </c>
      <c r="I4765" s="49">
        <v>5174.973</v>
      </c>
      <c r="J4765">
        <v>99.5</v>
      </c>
      <c r="M4765">
        <v>0.1068978</v>
      </c>
      <c r="N4765" s="49">
        <v>-1.8853399999999999E-2</v>
      </c>
      <c r="O4765" s="49">
        <v>-0.15568257999999999</v>
      </c>
      <c r="P4765" s="49">
        <v>-7.5509229999999997E-2</v>
      </c>
      <c r="Q4765" s="49">
        <v>-1.8853399999999999E-2</v>
      </c>
      <c r="R4765" s="49">
        <v>3.7802429999999998E-2</v>
      </c>
      <c r="S4765" s="49">
        <v>0.11797578</v>
      </c>
      <c r="T4765" s="49" t="s">
        <v>91</v>
      </c>
    </row>
    <row r="4766" spans="1:20" x14ac:dyDescent="0.25">
      <c r="A4766" s="49" t="str">
        <f t="shared" si="74"/>
        <v>41850Kern5_14SmartAC Only</v>
      </c>
      <c r="B4766" s="7">
        <v>41850</v>
      </c>
      <c r="C4766">
        <v>14</v>
      </c>
      <c r="D4766" t="s">
        <v>11</v>
      </c>
      <c r="E4766">
        <v>2.5646711999999998</v>
      </c>
      <c r="F4766">
        <v>2.4098628</v>
      </c>
      <c r="G4766">
        <v>5</v>
      </c>
      <c r="H4766" s="49">
        <v>513.57000000000005</v>
      </c>
      <c r="I4766" s="49">
        <v>5174.973</v>
      </c>
      <c r="J4766">
        <v>98.5</v>
      </c>
      <c r="M4766">
        <v>0.1158378</v>
      </c>
      <c r="N4766" s="49">
        <v>0.15480840000000001</v>
      </c>
      <c r="O4766" s="49">
        <v>6.53602E-3</v>
      </c>
      <c r="P4766" s="49">
        <v>9.3414369999999997E-2</v>
      </c>
      <c r="Q4766" s="49">
        <v>0.15480840000000001</v>
      </c>
      <c r="R4766" s="49">
        <v>0.21620243</v>
      </c>
      <c r="S4766" s="49">
        <v>0.30308077999999999</v>
      </c>
      <c r="T4766" s="49" t="s">
        <v>91</v>
      </c>
    </row>
    <row r="4767" spans="1:20" x14ac:dyDescent="0.25">
      <c r="A4767" s="49" t="str">
        <f t="shared" si="74"/>
        <v>41850Kern5_10SmartAC Only</v>
      </c>
      <c r="B4767" s="7">
        <v>41850</v>
      </c>
      <c r="C4767">
        <v>10</v>
      </c>
      <c r="D4767" t="s">
        <v>11</v>
      </c>
      <c r="E4767">
        <v>1.3314292000000001</v>
      </c>
      <c r="F4767">
        <v>1.3186979999999999</v>
      </c>
      <c r="G4767">
        <v>5</v>
      </c>
      <c r="H4767" s="49">
        <v>513.57000000000005</v>
      </c>
      <c r="I4767" s="49">
        <v>5174.973</v>
      </c>
      <c r="J4767">
        <v>89.5</v>
      </c>
      <c r="M4767">
        <v>7.5655899999999998E-2</v>
      </c>
      <c r="N4767" s="49">
        <v>1.27312E-2</v>
      </c>
      <c r="O4767" s="49">
        <v>-8.4108349999999998E-2</v>
      </c>
      <c r="P4767" s="49">
        <v>-2.7366430000000001E-2</v>
      </c>
      <c r="Q4767" s="49">
        <v>1.27312E-2</v>
      </c>
      <c r="R4767" s="49">
        <v>5.282883E-2</v>
      </c>
      <c r="S4767" s="49">
        <v>0.10957074999999999</v>
      </c>
      <c r="T4767" s="49" t="s">
        <v>91</v>
      </c>
    </row>
    <row r="4768" spans="1:20" x14ac:dyDescent="0.25">
      <c r="A4768" s="49" t="str">
        <f t="shared" si="74"/>
        <v>41850Kern5_21SmartAC Only</v>
      </c>
      <c r="B4768" s="7">
        <v>41850</v>
      </c>
      <c r="C4768">
        <v>21</v>
      </c>
      <c r="D4768" t="s">
        <v>11</v>
      </c>
      <c r="E4768">
        <v>3.0966594000000001</v>
      </c>
      <c r="F4768">
        <v>3.0238942999999998</v>
      </c>
      <c r="G4768">
        <v>5</v>
      </c>
      <c r="H4768" s="49">
        <v>513.57000000000005</v>
      </c>
      <c r="I4768" s="49">
        <v>5174.973</v>
      </c>
      <c r="J4768">
        <v>97.5</v>
      </c>
      <c r="M4768">
        <v>0.1037927</v>
      </c>
      <c r="N4768" s="49">
        <v>7.2765099999999999E-2</v>
      </c>
      <c r="O4768" s="49">
        <v>-6.008956E-2</v>
      </c>
      <c r="P4768" s="49">
        <v>1.7754969999999998E-2</v>
      </c>
      <c r="Q4768" s="49">
        <v>7.2765099999999999E-2</v>
      </c>
      <c r="R4768" s="49">
        <v>0.12777522999999999</v>
      </c>
      <c r="S4768" s="49">
        <v>0.20561976000000001</v>
      </c>
      <c r="T4768" s="49" t="s">
        <v>91</v>
      </c>
    </row>
    <row r="4769" spans="1:20" x14ac:dyDescent="0.25">
      <c r="A4769" s="49" t="str">
        <f t="shared" si="74"/>
        <v>41850Kern5_11SmartAC Only</v>
      </c>
      <c r="B4769" s="7">
        <v>41850</v>
      </c>
      <c r="C4769">
        <v>11</v>
      </c>
      <c r="D4769" t="s">
        <v>11</v>
      </c>
      <c r="E4769">
        <v>1.6170488000000001</v>
      </c>
      <c r="F4769">
        <v>1.5918528999999999</v>
      </c>
      <c r="G4769">
        <v>5</v>
      </c>
      <c r="H4769" s="49">
        <v>513.57000000000005</v>
      </c>
      <c r="I4769" s="49">
        <v>5174.973</v>
      </c>
      <c r="J4769">
        <v>92.5</v>
      </c>
      <c r="M4769">
        <v>8.8829699999999998E-2</v>
      </c>
      <c r="N4769" s="49">
        <v>2.51959E-2</v>
      </c>
      <c r="O4769" s="49">
        <v>-8.8506119999999994E-2</v>
      </c>
      <c r="P4769" s="49">
        <v>-2.1883840000000002E-2</v>
      </c>
      <c r="Q4769" s="49">
        <v>2.51959E-2</v>
      </c>
      <c r="R4769" s="49">
        <v>7.2275640000000002E-2</v>
      </c>
      <c r="S4769" s="49">
        <v>0.13889792000000001</v>
      </c>
      <c r="T4769" s="49" t="s">
        <v>91</v>
      </c>
    </row>
    <row r="4770" spans="1:20" x14ac:dyDescent="0.25">
      <c r="A4770" s="49" t="str">
        <f t="shared" si="74"/>
        <v>41850Kern5_12SmartAC Only</v>
      </c>
      <c r="B4770" s="7">
        <v>41850</v>
      </c>
      <c r="C4770">
        <v>12</v>
      </c>
      <c r="D4770" t="s">
        <v>11</v>
      </c>
      <c r="E4770">
        <v>1.9161843000000001</v>
      </c>
      <c r="F4770">
        <v>1.9291361</v>
      </c>
      <c r="G4770">
        <v>5</v>
      </c>
      <c r="H4770" s="49">
        <v>513.57000000000005</v>
      </c>
      <c r="I4770" s="49">
        <v>5174.973</v>
      </c>
      <c r="J4770">
        <v>95.5</v>
      </c>
      <c r="M4770">
        <v>0.1070996</v>
      </c>
      <c r="N4770" s="49">
        <v>-1.2951799999999999E-2</v>
      </c>
      <c r="O4770" s="49">
        <v>-0.15003928999999999</v>
      </c>
      <c r="P4770" s="49">
        <v>-6.9714590000000007E-2</v>
      </c>
      <c r="Q4770" s="49">
        <v>-1.2951799999999999E-2</v>
      </c>
      <c r="R4770" s="49">
        <v>4.3810990000000001E-2</v>
      </c>
      <c r="S4770" s="49">
        <v>0.12413569000000001</v>
      </c>
      <c r="T4770" s="49" t="s">
        <v>91</v>
      </c>
    </row>
    <row r="4771" spans="1:20" x14ac:dyDescent="0.25">
      <c r="A4771" s="49" t="str">
        <f t="shared" si="74"/>
        <v>41850Kern5_7SmartAC Only</v>
      </c>
      <c r="B4771" s="7">
        <v>41850</v>
      </c>
      <c r="C4771">
        <v>7</v>
      </c>
      <c r="D4771" t="s">
        <v>11</v>
      </c>
      <c r="E4771">
        <v>1.0689573999999999</v>
      </c>
      <c r="F4771">
        <v>1.0424808000000001</v>
      </c>
      <c r="G4771">
        <v>5</v>
      </c>
      <c r="H4771" s="49">
        <v>513.57000000000005</v>
      </c>
      <c r="I4771" s="49">
        <v>5174.973</v>
      </c>
      <c r="J4771">
        <v>81</v>
      </c>
      <c r="M4771">
        <v>5.1664799999999997E-2</v>
      </c>
      <c r="N4771" s="49">
        <v>2.6476599999999999E-2</v>
      </c>
      <c r="O4771" s="49">
        <v>-3.9654340000000003E-2</v>
      </c>
      <c r="P4771" s="49">
        <v>-9.0574000000000004E-4</v>
      </c>
      <c r="Q4771" s="49">
        <v>2.6476599999999999E-2</v>
      </c>
      <c r="R4771" s="49">
        <v>5.3858940000000001E-2</v>
      </c>
      <c r="S4771" s="49">
        <v>9.2607540000000002E-2</v>
      </c>
      <c r="T4771" s="49" t="s">
        <v>91</v>
      </c>
    </row>
    <row r="4772" spans="1:20" x14ac:dyDescent="0.25">
      <c r="A4772" s="49" t="str">
        <f t="shared" si="74"/>
        <v>41850Kern5_13SmartAC Only</v>
      </c>
      <c r="B4772" s="7">
        <v>41850</v>
      </c>
      <c r="C4772">
        <v>13</v>
      </c>
      <c r="D4772" t="s">
        <v>11</v>
      </c>
      <c r="E4772">
        <v>2.2635855999999999</v>
      </c>
      <c r="F4772">
        <v>2.2681274999999999</v>
      </c>
      <c r="G4772">
        <v>5</v>
      </c>
      <c r="H4772" s="49">
        <v>513.57000000000005</v>
      </c>
      <c r="I4772" s="49">
        <v>5174.973</v>
      </c>
      <c r="J4772">
        <v>97.5</v>
      </c>
      <c r="M4772">
        <v>0.1153622</v>
      </c>
      <c r="N4772" s="49">
        <v>-4.5418999999999998E-3</v>
      </c>
      <c r="O4772" s="49">
        <v>-0.15220552000000001</v>
      </c>
      <c r="P4772" s="49">
        <v>-6.5683870000000005E-2</v>
      </c>
      <c r="Q4772" s="49">
        <v>-4.5418999999999998E-3</v>
      </c>
      <c r="R4772" s="49">
        <v>5.6600070000000002E-2</v>
      </c>
      <c r="S4772" s="49">
        <v>0.14312172000000001</v>
      </c>
      <c r="T4772" s="49" t="s">
        <v>91</v>
      </c>
    </row>
    <row r="4773" spans="1:20" x14ac:dyDescent="0.25">
      <c r="A4773" s="49" t="str">
        <f t="shared" si="74"/>
        <v>41850Kern5_23SmartAC Only</v>
      </c>
      <c r="B4773" s="7">
        <v>41850</v>
      </c>
      <c r="C4773">
        <v>23</v>
      </c>
      <c r="D4773" t="s">
        <v>11</v>
      </c>
      <c r="E4773">
        <v>2.5160534999999999</v>
      </c>
      <c r="F4773">
        <v>2.4986231000000001</v>
      </c>
      <c r="G4773">
        <v>5</v>
      </c>
      <c r="H4773" s="49">
        <v>513.57000000000005</v>
      </c>
      <c r="I4773" s="49">
        <v>5174.973</v>
      </c>
      <c r="J4773">
        <v>93</v>
      </c>
      <c r="M4773">
        <v>9.6459699999999995E-2</v>
      </c>
      <c r="N4773" s="49">
        <v>1.7430399999999999E-2</v>
      </c>
      <c r="O4773" s="49">
        <v>-0.10603802</v>
      </c>
      <c r="P4773" s="49">
        <v>-3.3693239999999999E-2</v>
      </c>
      <c r="Q4773" s="49">
        <v>1.7430399999999999E-2</v>
      </c>
      <c r="R4773" s="49">
        <v>6.8554039999999997E-2</v>
      </c>
      <c r="S4773" s="49">
        <v>0.14089882000000001</v>
      </c>
      <c r="T4773" s="49" t="s">
        <v>91</v>
      </c>
    </row>
    <row r="4774" spans="1:20" x14ac:dyDescent="0.25">
      <c r="A4774" s="49" t="str">
        <f t="shared" si="74"/>
        <v>41850Kern5_16SmartAC Only</v>
      </c>
      <c r="B4774" s="7">
        <v>41850</v>
      </c>
      <c r="C4774">
        <v>16</v>
      </c>
      <c r="D4774" t="s">
        <v>11</v>
      </c>
      <c r="E4774">
        <v>3.1264983000000002</v>
      </c>
      <c r="F4774">
        <v>3.3108870000000001</v>
      </c>
      <c r="G4774">
        <v>5</v>
      </c>
      <c r="H4774" s="49">
        <v>513.57000000000005</v>
      </c>
      <c r="I4774" s="49">
        <v>5174.973</v>
      </c>
      <c r="J4774">
        <v>100.5</v>
      </c>
      <c r="M4774">
        <v>0.11686009999999999</v>
      </c>
      <c r="N4774" s="49">
        <v>-0.18438869999999999</v>
      </c>
      <c r="O4774" s="49">
        <v>-0.33396963000000002</v>
      </c>
      <c r="P4774" s="49">
        <v>-0.24632455</v>
      </c>
      <c r="Q4774" s="49">
        <v>-0.18438869999999999</v>
      </c>
      <c r="R4774" s="49">
        <v>-0.12245285</v>
      </c>
      <c r="S4774" s="49">
        <v>-3.4807770000000002E-2</v>
      </c>
      <c r="T4774" s="49" t="s">
        <v>91</v>
      </c>
    </row>
    <row r="4775" spans="1:20" x14ac:dyDescent="0.25">
      <c r="A4775" s="49" t="str">
        <f t="shared" si="74"/>
        <v>41850Kern5_4SmartAC Only</v>
      </c>
      <c r="B4775" s="7">
        <v>41850</v>
      </c>
      <c r="C4775">
        <v>4</v>
      </c>
      <c r="D4775" t="s">
        <v>11</v>
      </c>
      <c r="E4775">
        <v>1.2614015000000001</v>
      </c>
      <c r="F4775">
        <v>1.1619543999999999</v>
      </c>
      <c r="G4775">
        <v>5</v>
      </c>
      <c r="H4775" s="49">
        <v>513.57000000000005</v>
      </c>
      <c r="I4775" s="49">
        <v>5174.973</v>
      </c>
      <c r="J4775">
        <v>83.5</v>
      </c>
      <c r="M4775">
        <v>5.9224300000000001E-2</v>
      </c>
      <c r="N4775" s="49">
        <v>9.9447099999999997E-2</v>
      </c>
      <c r="O4775" s="49">
        <v>2.3640000000000001E-2</v>
      </c>
      <c r="P4775" s="49">
        <v>6.8058220000000003E-2</v>
      </c>
      <c r="Q4775" s="49">
        <v>9.9447099999999997E-2</v>
      </c>
      <c r="R4775" s="49">
        <v>0.13083597999999999</v>
      </c>
      <c r="S4775" s="49">
        <v>0.1752542</v>
      </c>
      <c r="T4775" s="49" t="s">
        <v>91</v>
      </c>
    </row>
    <row r="4776" spans="1:20" x14ac:dyDescent="0.25">
      <c r="A4776" s="49" t="str">
        <f t="shared" si="74"/>
        <v>41850Kern5_18SmartAC Only</v>
      </c>
      <c r="B4776" s="7">
        <v>41850</v>
      </c>
      <c r="C4776">
        <v>18</v>
      </c>
      <c r="D4776" t="s">
        <v>11</v>
      </c>
      <c r="E4776">
        <v>3.4394724999999999</v>
      </c>
      <c r="F4776">
        <v>3.6012156000000002</v>
      </c>
      <c r="G4776">
        <v>5</v>
      </c>
      <c r="H4776" s="49">
        <v>513.57000000000005</v>
      </c>
      <c r="I4776" s="49">
        <v>5174.973</v>
      </c>
      <c r="J4776">
        <v>102</v>
      </c>
      <c r="M4776">
        <v>0.1115476</v>
      </c>
      <c r="N4776" s="49">
        <v>-0.1617431</v>
      </c>
      <c r="O4776" s="49">
        <v>-0.30452403</v>
      </c>
      <c r="P4776" s="49">
        <v>-0.22086333</v>
      </c>
      <c r="Q4776" s="49">
        <v>-0.1617431</v>
      </c>
      <c r="R4776" s="49">
        <v>-0.10262287</v>
      </c>
      <c r="S4776" s="49">
        <v>-1.896217E-2</v>
      </c>
      <c r="T4776" s="49" t="s">
        <v>91</v>
      </c>
    </row>
    <row r="4777" spans="1:20" x14ac:dyDescent="0.25">
      <c r="A4777" s="49" t="str">
        <f t="shared" si="74"/>
        <v>41850Kern5_6SmartAC Only</v>
      </c>
      <c r="B4777" s="7">
        <v>41850</v>
      </c>
      <c r="C4777">
        <v>6</v>
      </c>
      <c r="D4777" t="s">
        <v>11</v>
      </c>
      <c r="E4777">
        <v>1.1889665</v>
      </c>
      <c r="F4777">
        <v>1.0825389999999999</v>
      </c>
      <c r="G4777">
        <v>5</v>
      </c>
      <c r="H4777" s="49">
        <v>513.57000000000005</v>
      </c>
      <c r="I4777" s="49">
        <v>5174.973</v>
      </c>
      <c r="J4777">
        <v>82</v>
      </c>
      <c r="M4777">
        <v>5.4606700000000001E-2</v>
      </c>
      <c r="N4777" s="49">
        <v>0.10642749999999999</v>
      </c>
      <c r="O4777" s="49">
        <v>3.6530920000000001E-2</v>
      </c>
      <c r="P4777" s="49">
        <v>7.7485949999999998E-2</v>
      </c>
      <c r="Q4777" s="49">
        <v>0.10642749999999999</v>
      </c>
      <c r="R4777" s="49">
        <v>0.13536904999999999</v>
      </c>
      <c r="S4777" s="49">
        <v>0.17632407999999999</v>
      </c>
      <c r="T4777" s="49" t="s">
        <v>91</v>
      </c>
    </row>
    <row r="4778" spans="1:20" x14ac:dyDescent="0.25">
      <c r="A4778" s="49" t="str">
        <f t="shared" si="74"/>
        <v>41850Kern6+7_4SmartAC Only</v>
      </c>
      <c r="B4778" s="7">
        <v>41850</v>
      </c>
      <c r="C4778">
        <v>4</v>
      </c>
      <c r="D4778" t="s">
        <v>11</v>
      </c>
      <c r="E4778">
        <v>1.2614015000000001</v>
      </c>
      <c r="F4778">
        <v>1.2207979</v>
      </c>
      <c r="G4778" t="s">
        <v>69</v>
      </c>
      <c r="H4778" s="49">
        <v>1023.112</v>
      </c>
      <c r="I4778" s="49">
        <v>5174.973</v>
      </c>
      <c r="J4778">
        <v>83.5</v>
      </c>
      <c r="M4778">
        <v>5.4579299999999997E-2</v>
      </c>
      <c r="N4778" s="49">
        <v>4.0603599999999997E-2</v>
      </c>
      <c r="O4778" s="49">
        <v>-2.92579E-2</v>
      </c>
      <c r="P4778" s="49">
        <v>1.1676570000000001E-2</v>
      </c>
      <c r="Q4778" s="49">
        <v>4.0603599999999997E-2</v>
      </c>
      <c r="R4778" s="49">
        <v>6.9530629999999996E-2</v>
      </c>
      <c r="S4778" s="49">
        <v>0.1104651</v>
      </c>
      <c r="T4778" s="49" t="s">
        <v>91</v>
      </c>
    </row>
    <row r="4779" spans="1:20" x14ac:dyDescent="0.25">
      <c r="A4779" s="49" t="str">
        <f t="shared" si="74"/>
        <v>41850Kern6+7_15SmartAC Only</v>
      </c>
      <c r="B4779" s="7">
        <v>41850</v>
      </c>
      <c r="C4779">
        <v>15</v>
      </c>
      <c r="D4779" t="s">
        <v>11</v>
      </c>
      <c r="E4779">
        <v>2.8706185</v>
      </c>
      <c r="F4779">
        <v>2.7244625</v>
      </c>
      <c r="G4779" t="s">
        <v>69</v>
      </c>
      <c r="H4779" s="49">
        <v>1023.112</v>
      </c>
      <c r="I4779" s="49">
        <v>5174.973</v>
      </c>
      <c r="J4779">
        <v>100</v>
      </c>
      <c r="M4779">
        <v>0.105573</v>
      </c>
      <c r="N4779" s="49">
        <v>0.14615600000000001</v>
      </c>
      <c r="O4779" s="49">
        <v>1.1022560000000001E-2</v>
      </c>
      <c r="P4779" s="49">
        <v>9.0202309999999994E-2</v>
      </c>
      <c r="Q4779" s="49">
        <v>0.14615600000000001</v>
      </c>
      <c r="R4779" s="49">
        <v>0.20210969000000001</v>
      </c>
      <c r="S4779" s="49">
        <v>0.28128944</v>
      </c>
      <c r="T4779" s="49" t="s">
        <v>91</v>
      </c>
    </row>
    <row r="4780" spans="1:20" x14ac:dyDescent="0.25">
      <c r="A4780" s="49" t="str">
        <f t="shared" si="74"/>
        <v>41850Kern6+7_9SmartAC Only</v>
      </c>
      <c r="B4780" s="7">
        <v>41850</v>
      </c>
      <c r="C4780">
        <v>9</v>
      </c>
      <c r="D4780" t="s">
        <v>11</v>
      </c>
      <c r="E4780">
        <v>1.1940667</v>
      </c>
      <c r="F4780">
        <v>1.2593751</v>
      </c>
      <c r="G4780" t="s">
        <v>69</v>
      </c>
      <c r="H4780" s="49">
        <v>1023.112</v>
      </c>
      <c r="I4780" s="49">
        <v>5174.973</v>
      </c>
      <c r="J4780">
        <v>85.5</v>
      </c>
      <c r="M4780">
        <v>5.6410099999999998E-2</v>
      </c>
      <c r="N4780" s="49">
        <v>-6.5308400000000003E-2</v>
      </c>
      <c r="O4780" s="49">
        <v>-0.13751332999999999</v>
      </c>
      <c r="P4780" s="49">
        <v>-9.5205750000000006E-2</v>
      </c>
      <c r="Q4780" s="49">
        <v>-6.5308400000000003E-2</v>
      </c>
      <c r="R4780" s="49">
        <v>-3.5411049999999999E-2</v>
      </c>
      <c r="S4780" s="49">
        <v>6.8965299999999997E-3</v>
      </c>
      <c r="T4780" s="49" t="s">
        <v>91</v>
      </c>
    </row>
    <row r="4781" spans="1:20" x14ac:dyDescent="0.25">
      <c r="A4781" s="49" t="str">
        <f t="shared" si="74"/>
        <v>41850Kern6+7_6SmartAC Only</v>
      </c>
      <c r="B4781" s="7">
        <v>41850</v>
      </c>
      <c r="C4781">
        <v>6</v>
      </c>
      <c r="D4781" t="s">
        <v>11</v>
      </c>
      <c r="E4781">
        <v>1.1889665</v>
      </c>
      <c r="F4781">
        <v>1.0971324</v>
      </c>
      <c r="G4781" t="s">
        <v>69</v>
      </c>
      <c r="H4781" s="49">
        <v>1023.112</v>
      </c>
      <c r="I4781" s="49">
        <v>5174.973</v>
      </c>
      <c r="J4781">
        <v>82</v>
      </c>
      <c r="M4781">
        <v>5.0414500000000001E-2</v>
      </c>
      <c r="N4781" s="49">
        <v>9.1834100000000002E-2</v>
      </c>
      <c r="O4781" s="49">
        <v>2.7303540000000001E-2</v>
      </c>
      <c r="P4781" s="49">
        <v>6.5114420000000006E-2</v>
      </c>
      <c r="Q4781" s="49">
        <v>9.1834100000000002E-2</v>
      </c>
      <c r="R4781" s="49">
        <v>0.11855379000000001</v>
      </c>
      <c r="S4781" s="49">
        <v>0.15636465999999999</v>
      </c>
      <c r="T4781" s="49" t="s">
        <v>91</v>
      </c>
    </row>
    <row r="4782" spans="1:20" x14ac:dyDescent="0.25">
      <c r="A4782" s="49" t="str">
        <f t="shared" si="74"/>
        <v>41850Kern6+7_23SmartAC Only</v>
      </c>
      <c r="B4782" s="7">
        <v>41850</v>
      </c>
      <c r="C4782">
        <v>23</v>
      </c>
      <c r="D4782" t="s">
        <v>11</v>
      </c>
      <c r="E4782">
        <v>2.5160534999999999</v>
      </c>
      <c r="F4782">
        <v>2.6393623000000002</v>
      </c>
      <c r="G4782" t="s">
        <v>69</v>
      </c>
      <c r="H4782" s="49">
        <v>1023.112</v>
      </c>
      <c r="I4782" s="49">
        <v>5174.973</v>
      </c>
      <c r="J4782">
        <v>93</v>
      </c>
      <c r="M4782">
        <v>8.6295899999999995E-2</v>
      </c>
      <c r="N4782" s="49">
        <v>-0.1233088</v>
      </c>
      <c r="O4782" s="49">
        <v>-0.23376754999999999</v>
      </c>
      <c r="P4782" s="49">
        <v>-0.16904563</v>
      </c>
      <c r="Q4782" s="49">
        <v>-0.1233088</v>
      </c>
      <c r="R4782" s="49">
        <v>-7.7571970000000004E-2</v>
      </c>
      <c r="S4782" s="49">
        <v>-1.285005E-2</v>
      </c>
      <c r="T4782" s="49" t="s">
        <v>91</v>
      </c>
    </row>
    <row r="4783" spans="1:20" x14ac:dyDescent="0.25">
      <c r="A4783" s="49" t="str">
        <f t="shared" si="74"/>
        <v>41850Kern6+7_10SmartAC Only</v>
      </c>
      <c r="B4783" s="7">
        <v>41850</v>
      </c>
      <c r="C4783">
        <v>10</v>
      </c>
      <c r="D4783" t="s">
        <v>11</v>
      </c>
      <c r="E4783">
        <v>1.3314292000000001</v>
      </c>
      <c r="F4783">
        <v>1.3960688000000001</v>
      </c>
      <c r="G4783" t="s">
        <v>69</v>
      </c>
      <c r="H4783" s="49">
        <v>1023.112</v>
      </c>
      <c r="I4783" s="49">
        <v>5174.973</v>
      </c>
      <c r="J4783">
        <v>89.5</v>
      </c>
      <c r="M4783">
        <v>6.8289699999999995E-2</v>
      </c>
      <c r="N4783" s="49">
        <v>-6.4639600000000005E-2</v>
      </c>
      <c r="O4783" s="49">
        <v>-0.15205041999999999</v>
      </c>
      <c r="P4783" s="49">
        <v>-0.10083314</v>
      </c>
      <c r="Q4783" s="49">
        <v>-6.4639600000000005E-2</v>
      </c>
      <c r="R4783" s="49">
        <v>-2.8446059999999999E-2</v>
      </c>
      <c r="S4783" s="49">
        <v>2.2771219999999998E-2</v>
      </c>
      <c r="T4783" s="49" t="s">
        <v>91</v>
      </c>
    </row>
    <row r="4784" spans="1:20" x14ac:dyDescent="0.25">
      <c r="A4784" s="49" t="str">
        <f t="shared" si="74"/>
        <v>41850Kern6+7_7SmartAC Only</v>
      </c>
      <c r="B4784" s="7">
        <v>41850</v>
      </c>
      <c r="C4784">
        <v>7</v>
      </c>
      <c r="D4784" t="s">
        <v>11</v>
      </c>
      <c r="E4784">
        <v>1.0689573999999999</v>
      </c>
      <c r="F4784">
        <v>1.1320311000000001</v>
      </c>
      <c r="G4784" t="s">
        <v>69</v>
      </c>
      <c r="H4784" s="49">
        <v>1023.112</v>
      </c>
      <c r="I4784" s="49">
        <v>5174.973</v>
      </c>
      <c r="J4784">
        <v>81</v>
      </c>
      <c r="M4784">
        <v>4.7556500000000002E-2</v>
      </c>
      <c r="N4784" s="49">
        <v>-6.3073699999999996E-2</v>
      </c>
      <c r="O4784" s="49">
        <v>-0.12394602</v>
      </c>
      <c r="P4784" s="49">
        <v>-8.827865E-2</v>
      </c>
      <c r="Q4784" s="49">
        <v>-6.3073699999999996E-2</v>
      </c>
      <c r="R4784" s="49">
        <v>-3.7868760000000001E-2</v>
      </c>
      <c r="S4784" s="49">
        <v>-2.2013800000000002E-3</v>
      </c>
      <c r="T4784" s="49" t="s">
        <v>91</v>
      </c>
    </row>
    <row r="4785" spans="1:20" x14ac:dyDescent="0.25">
      <c r="A4785" s="49" t="str">
        <f t="shared" si="74"/>
        <v>41850Kern6+7_11SmartAC Only</v>
      </c>
      <c r="B4785" s="7">
        <v>41850</v>
      </c>
      <c r="C4785">
        <v>11</v>
      </c>
      <c r="D4785" t="s">
        <v>11</v>
      </c>
      <c r="E4785">
        <v>1.6170488000000001</v>
      </c>
      <c r="F4785">
        <v>1.6366426000000001</v>
      </c>
      <c r="G4785" t="s">
        <v>69</v>
      </c>
      <c r="H4785" s="49">
        <v>1023.112</v>
      </c>
      <c r="I4785" s="49">
        <v>5174.973</v>
      </c>
      <c r="J4785">
        <v>92.5</v>
      </c>
      <c r="M4785">
        <v>8.0063499999999996E-2</v>
      </c>
      <c r="N4785" s="49">
        <v>-1.9593800000000001E-2</v>
      </c>
      <c r="O4785" s="49">
        <v>-0.12207508</v>
      </c>
      <c r="P4785" s="49">
        <v>-6.2027449999999998E-2</v>
      </c>
      <c r="Q4785" s="49">
        <v>-1.9593800000000001E-2</v>
      </c>
      <c r="R4785" s="49">
        <v>2.283986E-2</v>
      </c>
      <c r="S4785" s="49">
        <v>8.2887479999999999E-2</v>
      </c>
      <c r="T4785" s="49" t="s">
        <v>91</v>
      </c>
    </row>
    <row r="4786" spans="1:20" x14ac:dyDescent="0.25">
      <c r="A4786" s="49" t="str">
        <f t="shared" si="74"/>
        <v>41850Kern6+7_1SmartAC Only</v>
      </c>
      <c r="B4786" s="7">
        <v>41850</v>
      </c>
      <c r="C4786">
        <v>1</v>
      </c>
      <c r="D4786" t="s">
        <v>11</v>
      </c>
      <c r="E4786">
        <v>1.7117662</v>
      </c>
      <c r="F4786">
        <v>1.6495853</v>
      </c>
      <c r="G4786" t="s">
        <v>69</v>
      </c>
      <c r="H4786" s="49">
        <v>1023.112</v>
      </c>
      <c r="I4786" s="49">
        <v>5174.973</v>
      </c>
      <c r="J4786">
        <v>88</v>
      </c>
      <c r="M4786">
        <v>6.57026E-2</v>
      </c>
      <c r="N4786" s="49">
        <v>6.2180899999999997E-2</v>
      </c>
      <c r="O4786" s="49">
        <v>-2.1918429999999999E-2</v>
      </c>
      <c r="P4786" s="49">
        <v>2.7358520000000001E-2</v>
      </c>
      <c r="Q4786" s="49">
        <v>6.2180899999999997E-2</v>
      </c>
      <c r="R4786" s="49">
        <v>9.7003279999999997E-2</v>
      </c>
      <c r="S4786" s="49">
        <v>0.14628023000000001</v>
      </c>
      <c r="T4786" s="49" t="s">
        <v>91</v>
      </c>
    </row>
    <row r="4787" spans="1:20" x14ac:dyDescent="0.25">
      <c r="A4787" s="49" t="str">
        <f t="shared" si="74"/>
        <v>41850Kern6+7_17SmartAC Only</v>
      </c>
      <c r="B4787" s="7">
        <v>41850</v>
      </c>
      <c r="C4787">
        <v>17</v>
      </c>
      <c r="D4787" t="s">
        <v>11</v>
      </c>
      <c r="E4787">
        <v>3.2948004000000002</v>
      </c>
      <c r="F4787">
        <v>2.5507778000000001</v>
      </c>
      <c r="G4787" t="s">
        <v>69</v>
      </c>
      <c r="H4787" s="49">
        <v>1023.112</v>
      </c>
      <c r="I4787" s="49">
        <v>5174.973</v>
      </c>
      <c r="J4787">
        <v>101.5</v>
      </c>
      <c r="M4787">
        <v>9.6223699999999995E-2</v>
      </c>
      <c r="N4787" s="49">
        <v>0.74402259999999998</v>
      </c>
      <c r="O4787" s="49">
        <v>0.62085626000000005</v>
      </c>
      <c r="P4787" s="49">
        <v>0.69302403999999995</v>
      </c>
      <c r="Q4787" s="49">
        <v>0.74402259999999998</v>
      </c>
      <c r="R4787" s="49">
        <v>0.79502116</v>
      </c>
      <c r="S4787" s="49">
        <v>0.86718894000000002</v>
      </c>
      <c r="T4787" s="49" t="s">
        <v>91</v>
      </c>
    </row>
    <row r="4788" spans="1:20" x14ac:dyDescent="0.25">
      <c r="A4788" s="49" t="str">
        <f t="shared" si="74"/>
        <v>41850Kern6+7_5SmartAC Only</v>
      </c>
      <c r="B4788" s="7">
        <v>41850</v>
      </c>
      <c r="C4788">
        <v>5</v>
      </c>
      <c r="D4788" t="s">
        <v>11</v>
      </c>
      <c r="E4788">
        <v>1.1906047</v>
      </c>
      <c r="F4788">
        <v>1.1157159999999999</v>
      </c>
      <c r="G4788" t="s">
        <v>69</v>
      </c>
      <c r="H4788" s="49">
        <v>1023.112</v>
      </c>
      <c r="I4788" s="49">
        <v>5174.973</v>
      </c>
      <c r="J4788">
        <v>83</v>
      </c>
      <c r="M4788">
        <v>5.0789800000000003E-2</v>
      </c>
      <c r="N4788" s="49">
        <v>7.4888700000000002E-2</v>
      </c>
      <c r="O4788" s="49">
        <v>9.8777599999999993E-3</v>
      </c>
      <c r="P4788" s="49">
        <v>4.7970110000000003E-2</v>
      </c>
      <c r="Q4788" s="49">
        <v>7.4888700000000002E-2</v>
      </c>
      <c r="R4788" s="49">
        <v>0.10180728999999999</v>
      </c>
      <c r="S4788" s="49">
        <v>0.13989963999999999</v>
      </c>
      <c r="T4788" s="49" t="s">
        <v>91</v>
      </c>
    </row>
    <row r="4789" spans="1:20" x14ac:dyDescent="0.25">
      <c r="A4789" s="49" t="str">
        <f t="shared" si="74"/>
        <v>41850Kern6+7_22SmartAC Only</v>
      </c>
      <c r="B4789" s="7">
        <v>41850</v>
      </c>
      <c r="C4789">
        <v>22</v>
      </c>
      <c r="D4789" t="s">
        <v>11</v>
      </c>
      <c r="E4789">
        <v>2.9165641</v>
      </c>
      <c r="F4789">
        <v>3.1416689999999998</v>
      </c>
      <c r="G4789" t="s">
        <v>69</v>
      </c>
      <c r="H4789" s="49">
        <v>1023.112</v>
      </c>
      <c r="I4789" s="49">
        <v>5174.973</v>
      </c>
      <c r="J4789">
        <v>95.5</v>
      </c>
      <c r="M4789">
        <v>8.9224100000000001E-2</v>
      </c>
      <c r="N4789" s="49">
        <v>-0.2251049</v>
      </c>
      <c r="O4789" s="49">
        <v>-0.33931175000000002</v>
      </c>
      <c r="P4789" s="49">
        <v>-0.27239366999999998</v>
      </c>
      <c r="Q4789" s="49">
        <v>-0.2251049</v>
      </c>
      <c r="R4789" s="49">
        <v>-0.17781612999999999</v>
      </c>
      <c r="S4789" s="49">
        <v>-0.11089805</v>
      </c>
      <c r="T4789" s="49" t="s">
        <v>91</v>
      </c>
    </row>
    <row r="4790" spans="1:20" x14ac:dyDescent="0.25">
      <c r="A4790" s="49" t="str">
        <f t="shared" si="74"/>
        <v>41850Kern6+7_19SmartAC Only</v>
      </c>
      <c r="B4790" s="7">
        <v>41850</v>
      </c>
      <c r="C4790">
        <v>19</v>
      </c>
      <c r="D4790" t="s">
        <v>11</v>
      </c>
      <c r="E4790">
        <v>3.4074374000000001</v>
      </c>
      <c r="F4790">
        <v>3.7042698000000001</v>
      </c>
      <c r="G4790" t="s">
        <v>69</v>
      </c>
      <c r="H4790" s="49">
        <v>1023.112</v>
      </c>
      <c r="I4790" s="49">
        <v>5174.973</v>
      </c>
      <c r="J4790">
        <v>100</v>
      </c>
      <c r="M4790">
        <v>9.5441600000000001E-2</v>
      </c>
      <c r="N4790" s="49">
        <v>-0.2968324</v>
      </c>
      <c r="O4790" s="49">
        <v>-0.41899765</v>
      </c>
      <c r="P4790" s="49">
        <v>-0.34741644999999999</v>
      </c>
      <c r="Q4790" s="49">
        <v>-0.2968324</v>
      </c>
      <c r="R4790" s="49">
        <v>-0.24624835</v>
      </c>
      <c r="S4790" s="49">
        <v>-0.17466714999999999</v>
      </c>
      <c r="T4790" s="49" t="s">
        <v>91</v>
      </c>
    </row>
    <row r="4791" spans="1:20" x14ac:dyDescent="0.25">
      <c r="A4791" s="49" t="str">
        <f t="shared" si="74"/>
        <v>41850Kern6+7_21SmartAC Only</v>
      </c>
      <c r="B4791" s="7">
        <v>41850</v>
      </c>
      <c r="C4791">
        <v>21</v>
      </c>
      <c r="D4791" t="s">
        <v>11</v>
      </c>
      <c r="E4791">
        <v>3.0966594000000001</v>
      </c>
      <c r="F4791">
        <v>3.5237699</v>
      </c>
      <c r="G4791" t="s">
        <v>69</v>
      </c>
      <c r="H4791" s="49">
        <v>1023.112</v>
      </c>
      <c r="I4791" s="49">
        <v>5174.973</v>
      </c>
      <c r="J4791">
        <v>97.5</v>
      </c>
      <c r="M4791">
        <v>9.5008499999999996E-2</v>
      </c>
      <c r="N4791" s="49">
        <v>-0.4271105</v>
      </c>
      <c r="O4791" s="49">
        <v>-0.54872138000000004</v>
      </c>
      <c r="P4791" s="49">
        <v>-0.47746499999999997</v>
      </c>
      <c r="Q4791" s="49">
        <v>-0.4271105</v>
      </c>
      <c r="R4791" s="49">
        <v>-0.37675598999999999</v>
      </c>
      <c r="S4791" s="49">
        <v>-0.30549962000000003</v>
      </c>
      <c r="T4791" s="49" t="s">
        <v>91</v>
      </c>
    </row>
    <row r="4792" spans="1:20" x14ac:dyDescent="0.25">
      <c r="A4792" s="49" t="str">
        <f t="shared" si="74"/>
        <v>41850Kern6+7_24SmartAC Only</v>
      </c>
      <c r="B4792" s="7">
        <v>41850</v>
      </c>
      <c r="C4792">
        <v>24</v>
      </c>
      <c r="D4792" t="s">
        <v>11</v>
      </c>
      <c r="E4792">
        <v>2.1092566000000001</v>
      </c>
      <c r="F4792">
        <v>2.1900781999999999</v>
      </c>
      <c r="G4792" t="s">
        <v>69</v>
      </c>
      <c r="H4792" s="49">
        <v>1023.112</v>
      </c>
      <c r="I4792" s="49">
        <v>5174.973</v>
      </c>
      <c r="J4792">
        <v>90.5</v>
      </c>
      <c r="M4792">
        <v>8.0010300000000006E-2</v>
      </c>
      <c r="N4792" s="49">
        <v>-8.0821599999999993E-2</v>
      </c>
      <c r="O4792" s="49">
        <v>-0.18323478000000001</v>
      </c>
      <c r="P4792" s="49">
        <v>-0.12322706</v>
      </c>
      <c r="Q4792" s="49">
        <v>-8.0821599999999993E-2</v>
      </c>
      <c r="R4792" s="49">
        <v>-3.8416140000000001E-2</v>
      </c>
      <c r="S4792" s="49">
        <v>2.1591579999999999E-2</v>
      </c>
      <c r="T4792" s="49" t="s">
        <v>91</v>
      </c>
    </row>
    <row r="4793" spans="1:20" x14ac:dyDescent="0.25">
      <c r="A4793" s="49" t="str">
        <f t="shared" si="74"/>
        <v>41850Kern6+7_3SmartAC Only</v>
      </c>
      <c r="B4793" s="7">
        <v>41850</v>
      </c>
      <c r="C4793">
        <v>3</v>
      </c>
      <c r="D4793" t="s">
        <v>11</v>
      </c>
      <c r="E4793">
        <v>1.3934237</v>
      </c>
      <c r="F4793">
        <v>1.2855844000000001</v>
      </c>
      <c r="G4793" t="s">
        <v>69</v>
      </c>
      <c r="H4793" s="49">
        <v>1023.112</v>
      </c>
      <c r="I4793" s="49">
        <v>5174.973</v>
      </c>
      <c r="J4793">
        <v>85.5</v>
      </c>
      <c r="M4793">
        <v>5.7053300000000001E-2</v>
      </c>
      <c r="N4793" s="49">
        <v>0.1078393</v>
      </c>
      <c r="O4793" s="49">
        <v>3.4811080000000001E-2</v>
      </c>
      <c r="P4793" s="49">
        <v>7.7601050000000005E-2</v>
      </c>
      <c r="Q4793" s="49">
        <v>0.1078393</v>
      </c>
      <c r="R4793" s="49">
        <v>0.13807754999999999</v>
      </c>
      <c r="S4793" s="49">
        <v>0.18086752</v>
      </c>
      <c r="T4793" s="49" t="s">
        <v>91</v>
      </c>
    </row>
    <row r="4794" spans="1:20" x14ac:dyDescent="0.25">
      <c r="A4794" s="49" t="str">
        <f t="shared" si="74"/>
        <v>41850Kern6+7_14SmartAC Only</v>
      </c>
      <c r="B4794" s="7">
        <v>41850</v>
      </c>
      <c r="C4794">
        <v>14</v>
      </c>
      <c r="D4794" t="s">
        <v>11</v>
      </c>
      <c r="E4794">
        <v>2.5646711999999998</v>
      </c>
      <c r="F4794">
        <v>2.6361284999999999</v>
      </c>
      <c r="G4794" t="s">
        <v>69</v>
      </c>
      <c r="H4794" s="49">
        <v>1023.112</v>
      </c>
      <c r="I4794" s="49">
        <v>5174.973</v>
      </c>
      <c r="J4794">
        <v>98.5</v>
      </c>
      <c r="M4794">
        <v>0.1057799</v>
      </c>
      <c r="N4794" s="49">
        <v>-7.1457300000000001E-2</v>
      </c>
      <c r="O4794" s="49">
        <v>-0.20685556999999999</v>
      </c>
      <c r="P4794" s="49">
        <v>-0.12752065000000001</v>
      </c>
      <c r="Q4794" s="49">
        <v>-7.1457300000000001E-2</v>
      </c>
      <c r="R4794" s="49">
        <v>-1.539395E-2</v>
      </c>
      <c r="S4794" s="49">
        <v>6.394097E-2</v>
      </c>
      <c r="T4794" s="49" t="s">
        <v>91</v>
      </c>
    </row>
    <row r="4795" spans="1:20" x14ac:dyDescent="0.25">
      <c r="A4795" s="49" t="str">
        <f t="shared" si="74"/>
        <v>41850Kern6+7_12SmartAC Only</v>
      </c>
      <c r="B4795" s="7">
        <v>41850</v>
      </c>
      <c r="C4795">
        <v>12</v>
      </c>
      <c r="D4795" t="s">
        <v>11</v>
      </c>
      <c r="E4795">
        <v>1.9161843000000001</v>
      </c>
      <c r="F4795">
        <v>1.9500348999999999</v>
      </c>
      <c r="G4795" t="s">
        <v>69</v>
      </c>
      <c r="H4795" s="49">
        <v>1023.112</v>
      </c>
      <c r="I4795" s="49">
        <v>5174.973</v>
      </c>
      <c r="J4795">
        <v>95.5</v>
      </c>
      <c r="M4795">
        <v>9.2913999999999997E-2</v>
      </c>
      <c r="N4795" s="49">
        <v>-3.3850600000000002E-2</v>
      </c>
      <c r="O4795" s="49">
        <v>-0.15278052</v>
      </c>
      <c r="P4795" s="49">
        <v>-8.3095020000000006E-2</v>
      </c>
      <c r="Q4795" s="49">
        <v>-3.3850600000000002E-2</v>
      </c>
      <c r="R4795" s="49">
        <v>1.5393820000000001E-2</v>
      </c>
      <c r="S4795" s="49">
        <v>8.507932E-2</v>
      </c>
      <c r="T4795" s="49" t="s">
        <v>91</v>
      </c>
    </row>
    <row r="4796" spans="1:20" x14ac:dyDescent="0.25">
      <c r="A4796" s="49" t="str">
        <f t="shared" si="74"/>
        <v>41850Kern6+7_16SmartAC Only</v>
      </c>
      <c r="B4796" s="7">
        <v>41850</v>
      </c>
      <c r="C4796">
        <v>16</v>
      </c>
      <c r="D4796" t="s">
        <v>11</v>
      </c>
      <c r="E4796">
        <v>3.1264983000000002</v>
      </c>
      <c r="F4796">
        <v>2.4819762000000001</v>
      </c>
      <c r="G4796" t="s">
        <v>69</v>
      </c>
      <c r="H4796" s="49">
        <v>1023.112</v>
      </c>
      <c r="I4796" s="49">
        <v>5174.973</v>
      </c>
      <c r="J4796">
        <v>100.5</v>
      </c>
      <c r="M4796">
        <v>9.8259899999999997E-2</v>
      </c>
      <c r="N4796" s="49">
        <v>0.64452209999999999</v>
      </c>
      <c r="O4796" s="49">
        <v>0.51874942999999996</v>
      </c>
      <c r="P4796" s="49">
        <v>0.59244434999999995</v>
      </c>
      <c r="Q4796" s="49">
        <v>0.64452209999999999</v>
      </c>
      <c r="R4796" s="49">
        <v>0.69659985000000002</v>
      </c>
      <c r="S4796" s="49">
        <v>0.77029477000000002</v>
      </c>
      <c r="T4796" s="49" t="s">
        <v>91</v>
      </c>
    </row>
    <row r="4797" spans="1:20" x14ac:dyDescent="0.25">
      <c r="A4797" s="49" t="str">
        <f t="shared" si="74"/>
        <v>41850Kern6+7_18SmartAC Only</v>
      </c>
      <c r="B4797" s="7">
        <v>41850</v>
      </c>
      <c r="C4797">
        <v>18</v>
      </c>
      <c r="D4797" t="s">
        <v>11</v>
      </c>
      <c r="E4797">
        <v>3.4394724999999999</v>
      </c>
      <c r="F4797">
        <v>2.6033214999999998</v>
      </c>
      <c r="G4797" t="s">
        <v>69</v>
      </c>
      <c r="H4797" s="49">
        <v>1023.112</v>
      </c>
      <c r="I4797" s="49">
        <v>5174.973</v>
      </c>
      <c r="J4797">
        <v>102</v>
      </c>
      <c r="M4797">
        <v>9.1497700000000001E-2</v>
      </c>
      <c r="N4797" s="49">
        <v>0.83615099999999998</v>
      </c>
      <c r="O4797" s="49">
        <v>0.71903393999999998</v>
      </c>
      <c r="P4797" s="49">
        <v>0.78765722000000005</v>
      </c>
      <c r="Q4797" s="49">
        <v>0.83615099999999998</v>
      </c>
      <c r="R4797" s="49">
        <v>0.88464478000000002</v>
      </c>
      <c r="S4797" s="49">
        <v>0.95326805999999997</v>
      </c>
      <c r="T4797" s="49" t="s">
        <v>91</v>
      </c>
    </row>
    <row r="4798" spans="1:20" x14ac:dyDescent="0.25">
      <c r="A4798" s="49" t="str">
        <f t="shared" si="74"/>
        <v>41850Kern6+7_13SmartAC Only</v>
      </c>
      <c r="B4798" s="7">
        <v>41850</v>
      </c>
      <c r="C4798">
        <v>13</v>
      </c>
      <c r="D4798" t="s">
        <v>11</v>
      </c>
      <c r="E4798">
        <v>2.2635855999999999</v>
      </c>
      <c r="F4798">
        <v>2.2818535999999998</v>
      </c>
      <c r="G4798" t="s">
        <v>69</v>
      </c>
      <c r="H4798" s="49">
        <v>1023.112</v>
      </c>
      <c r="I4798" s="49">
        <v>5174.973</v>
      </c>
      <c r="J4798">
        <v>97.5</v>
      </c>
      <c r="M4798">
        <v>0.10112640000000001</v>
      </c>
      <c r="N4798" s="49">
        <v>-1.8268E-2</v>
      </c>
      <c r="O4798" s="49">
        <v>-0.14770979000000001</v>
      </c>
      <c r="P4798" s="49">
        <v>-7.1864990000000004E-2</v>
      </c>
      <c r="Q4798" s="49">
        <v>-1.8268E-2</v>
      </c>
      <c r="R4798" s="49">
        <v>3.5328989999999998E-2</v>
      </c>
      <c r="S4798" s="49">
        <v>0.11117378999999999</v>
      </c>
      <c r="T4798" s="49" t="s">
        <v>91</v>
      </c>
    </row>
    <row r="4799" spans="1:20" x14ac:dyDescent="0.25">
      <c r="A4799" s="49" t="str">
        <f t="shared" si="74"/>
        <v>41850Kern6+7_8SmartAC Only</v>
      </c>
      <c r="B4799" s="7">
        <v>41850</v>
      </c>
      <c r="C4799">
        <v>8</v>
      </c>
      <c r="D4799" t="s">
        <v>11</v>
      </c>
      <c r="E4799">
        <v>1.1194176</v>
      </c>
      <c r="F4799">
        <v>1.2051254</v>
      </c>
      <c r="G4799" t="s">
        <v>69</v>
      </c>
      <c r="H4799" s="49">
        <v>1023.112</v>
      </c>
      <c r="I4799" s="49">
        <v>5174.973</v>
      </c>
      <c r="J4799">
        <v>82.5</v>
      </c>
      <c r="M4799">
        <v>5.1165000000000002E-2</v>
      </c>
      <c r="N4799" s="49">
        <v>-8.5707800000000001E-2</v>
      </c>
      <c r="O4799" s="49">
        <v>-0.151199</v>
      </c>
      <c r="P4799" s="49">
        <v>-0.11282525</v>
      </c>
      <c r="Q4799" s="49">
        <v>-8.5707800000000001E-2</v>
      </c>
      <c r="R4799" s="49">
        <v>-5.8590349999999999E-2</v>
      </c>
      <c r="S4799" s="49">
        <v>-2.0216600000000001E-2</v>
      </c>
      <c r="T4799" s="49" t="s">
        <v>91</v>
      </c>
    </row>
    <row r="4800" spans="1:20" x14ac:dyDescent="0.25">
      <c r="A4800" s="49" t="str">
        <f t="shared" si="74"/>
        <v>41850Kern6+7_2SmartAC Only</v>
      </c>
      <c r="B4800" s="7">
        <v>41850</v>
      </c>
      <c r="C4800">
        <v>2</v>
      </c>
      <c r="D4800" t="s">
        <v>11</v>
      </c>
      <c r="E4800">
        <v>1.4932460000000001</v>
      </c>
      <c r="F4800">
        <v>1.4444119</v>
      </c>
      <c r="G4800" t="s">
        <v>69</v>
      </c>
      <c r="H4800" s="49">
        <v>1023.112</v>
      </c>
      <c r="I4800" s="49">
        <v>5174.973</v>
      </c>
      <c r="J4800">
        <v>87</v>
      </c>
      <c r="M4800">
        <v>6.1645400000000003E-2</v>
      </c>
      <c r="N4800" s="49">
        <v>4.8834099999999998E-2</v>
      </c>
      <c r="O4800" s="49">
        <v>-3.007201E-2</v>
      </c>
      <c r="P4800" s="49">
        <v>1.6162039999999999E-2</v>
      </c>
      <c r="Q4800" s="49">
        <v>4.8834099999999998E-2</v>
      </c>
      <c r="R4800" s="49">
        <v>8.1506159999999994E-2</v>
      </c>
      <c r="S4800" s="49">
        <v>0.12774020999999999</v>
      </c>
      <c r="T4800" s="49" t="s">
        <v>91</v>
      </c>
    </row>
    <row r="4801" spans="1:20" x14ac:dyDescent="0.25">
      <c r="A4801" s="49" t="str">
        <f t="shared" si="74"/>
        <v>41850Kern6+7_20SmartAC Only</v>
      </c>
      <c r="B4801" s="7">
        <v>41850</v>
      </c>
      <c r="C4801">
        <v>20</v>
      </c>
      <c r="D4801" t="s">
        <v>11</v>
      </c>
      <c r="E4801">
        <v>3.228488</v>
      </c>
      <c r="F4801">
        <v>3.7551277000000001</v>
      </c>
      <c r="G4801" t="s">
        <v>69</v>
      </c>
      <c r="H4801" s="49">
        <v>1023.112</v>
      </c>
      <c r="I4801" s="49">
        <v>5174.973</v>
      </c>
      <c r="J4801">
        <v>99.5</v>
      </c>
      <c r="M4801">
        <v>9.4766199999999995E-2</v>
      </c>
      <c r="N4801" s="49">
        <v>-0.52663970000000004</v>
      </c>
      <c r="O4801" s="49">
        <v>-0.64794043999999995</v>
      </c>
      <c r="P4801" s="49">
        <v>-0.57686579000000004</v>
      </c>
      <c r="Q4801" s="49">
        <v>-0.52663970000000004</v>
      </c>
      <c r="R4801" s="49">
        <v>-0.47641360999999999</v>
      </c>
      <c r="S4801" s="49">
        <v>-0.40533896000000003</v>
      </c>
      <c r="T4801" s="49" t="s">
        <v>91</v>
      </c>
    </row>
    <row r="4802" spans="1:20" x14ac:dyDescent="0.25">
      <c r="A4802" s="49" t="str">
        <f t="shared" si="74"/>
        <v>41850Kern8_4SmartAC Only</v>
      </c>
      <c r="B4802" s="7">
        <v>41850</v>
      </c>
      <c r="C4802">
        <v>4</v>
      </c>
      <c r="D4802" t="s">
        <v>11</v>
      </c>
      <c r="E4802">
        <v>1.2614015000000001</v>
      </c>
      <c r="F4802">
        <v>1.3168588000000001</v>
      </c>
      <c r="G4802">
        <v>8</v>
      </c>
      <c r="H4802" s="49">
        <v>557.87800000000004</v>
      </c>
      <c r="I4802" s="49">
        <v>5174.973</v>
      </c>
      <c r="J4802">
        <v>83.5</v>
      </c>
      <c r="M4802">
        <v>6.4097600000000005E-2</v>
      </c>
      <c r="N4802" s="49">
        <v>-5.5457300000000001E-2</v>
      </c>
      <c r="O4802" s="49">
        <v>-0.13750223</v>
      </c>
      <c r="P4802" s="49">
        <v>-8.9429030000000007E-2</v>
      </c>
      <c r="Q4802" s="49">
        <v>-5.5457300000000001E-2</v>
      </c>
      <c r="R4802" s="49">
        <v>-2.1485569999999999E-2</v>
      </c>
      <c r="S4802" s="49">
        <v>2.6587630000000001E-2</v>
      </c>
      <c r="T4802" s="49" t="s">
        <v>91</v>
      </c>
    </row>
    <row r="4803" spans="1:20" x14ac:dyDescent="0.25">
      <c r="A4803" s="49" t="str">
        <f t="shared" ref="A4803:A4866" si="75">CONCATENATE(B4803,D4803,G4803,"_",C4803,T4803)</f>
        <v>41850Kern8_21SmartAC Only</v>
      </c>
      <c r="B4803" s="7">
        <v>41850</v>
      </c>
      <c r="C4803">
        <v>21</v>
      </c>
      <c r="D4803" t="s">
        <v>11</v>
      </c>
      <c r="E4803">
        <v>3.0966594000000001</v>
      </c>
      <c r="F4803">
        <v>3.5299955000000001</v>
      </c>
      <c r="G4803">
        <v>8</v>
      </c>
      <c r="H4803" s="49">
        <v>557.87800000000004</v>
      </c>
      <c r="I4803" s="49">
        <v>5174.973</v>
      </c>
      <c r="J4803">
        <v>97.5</v>
      </c>
      <c r="M4803">
        <v>0.10828069999999999</v>
      </c>
      <c r="N4803" s="49">
        <v>-0.4333361</v>
      </c>
      <c r="O4803" s="49">
        <v>-0.57193539999999998</v>
      </c>
      <c r="P4803" s="49">
        <v>-0.49072486999999998</v>
      </c>
      <c r="Q4803" s="49">
        <v>-0.4333361</v>
      </c>
      <c r="R4803" s="49">
        <v>-0.37594733000000002</v>
      </c>
      <c r="S4803" s="49">
        <v>-0.29473680000000002</v>
      </c>
      <c r="T4803" s="49" t="s">
        <v>91</v>
      </c>
    </row>
    <row r="4804" spans="1:20" x14ac:dyDescent="0.25">
      <c r="A4804" s="49" t="str">
        <f t="shared" si="75"/>
        <v>41850Kern8_22SmartAC Only</v>
      </c>
      <c r="B4804" s="7">
        <v>41850</v>
      </c>
      <c r="C4804">
        <v>22</v>
      </c>
      <c r="D4804" t="s">
        <v>11</v>
      </c>
      <c r="E4804">
        <v>2.9165641</v>
      </c>
      <c r="F4804">
        <v>3.0758627000000001</v>
      </c>
      <c r="G4804">
        <v>8</v>
      </c>
      <c r="H4804" s="49">
        <v>557.87800000000004</v>
      </c>
      <c r="I4804" s="49">
        <v>5174.973</v>
      </c>
      <c r="J4804">
        <v>95.5</v>
      </c>
      <c r="M4804">
        <v>9.9045800000000003E-2</v>
      </c>
      <c r="N4804" s="49">
        <v>-0.15929860000000001</v>
      </c>
      <c r="O4804" s="49">
        <v>-0.28607722000000002</v>
      </c>
      <c r="P4804" s="49">
        <v>-0.21179286999999999</v>
      </c>
      <c r="Q4804" s="49">
        <v>-0.15929860000000001</v>
      </c>
      <c r="R4804" s="49">
        <v>-0.10680433</v>
      </c>
      <c r="S4804" s="49">
        <v>-3.2519979999999997E-2</v>
      </c>
      <c r="T4804" s="49" t="s">
        <v>91</v>
      </c>
    </row>
    <row r="4805" spans="1:20" x14ac:dyDescent="0.25">
      <c r="A4805" s="49" t="str">
        <f t="shared" si="75"/>
        <v>41850Kern8_13SmartAC Only</v>
      </c>
      <c r="B4805" s="7">
        <v>41850</v>
      </c>
      <c r="C4805">
        <v>13</v>
      </c>
      <c r="D4805" t="s">
        <v>11</v>
      </c>
      <c r="E4805">
        <v>2.2635855999999999</v>
      </c>
      <c r="F4805">
        <v>2.2739202999999999</v>
      </c>
      <c r="G4805">
        <v>8</v>
      </c>
      <c r="H4805" s="49">
        <v>557.87800000000004</v>
      </c>
      <c r="I4805" s="49">
        <v>5174.973</v>
      </c>
      <c r="J4805">
        <v>97.5</v>
      </c>
      <c r="M4805">
        <v>0.1134169</v>
      </c>
      <c r="N4805" s="49">
        <v>-1.03347E-2</v>
      </c>
      <c r="O4805" s="49">
        <v>-0.15550833</v>
      </c>
      <c r="P4805" s="49">
        <v>-7.0445659999999993E-2</v>
      </c>
      <c r="Q4805" s="49">
        <v>-1.03347E-2</v>
      </c>
      <c r="R4805" s="49">
        <v>4.9776260000000003E-2</v>
      </c>
      <c r="S4805" s="49">
        <v>0.13483893</v>
      </c>
      <c r="T4805" s="49" t="s">
        <v>91</v>
      </c>
    </row>
    <row r="4806" spans="1:20" x14ac:dyDescent="0.25">
      <c r="A4806" s="49" t="str">
        <f t="shared" si="75"/>
        <v>41850Kern8_5SmartAC Only</v>
      </c>
      <c r="B4806" s="7">
        <v>41850</v>
      </c>
      <c r="C4806">
        <v>5</v>
      </c>
      <c r="D4806" t="s">
        <v>11</v>
      </c>
      <c r="E4806">
        <v>1.1906047</v>
      </c>
      <c r="F4806">
        <v>1.2060229</v>
      </c>
      <c r="G4806">
        <v>8</v>
      </c>
      <c r="H4806" s="49">
        <v>557.87800000000004</v>
      </c>
      <c r="I4806" s="49">
        <v>5174.973</v>
      </c>
      <c r="J4806">
        <v>83</v>
      </c>
      <c r="M4806">
        <v>5.8526300000000003E-2</v>
      </c>
      <c r="N4806" s="49">
        <v>-1.54182E-2</v>
      </c>
      <c r="O4806" s="49">
        <v>-9.033186E-2</v>
      </c>
      <c r="P4806" s="49">
        <v>-4.6437140000000002E-2</v>
      </c>
      <c r="Q4806" s="49">
        <v>-1.54182E-2</v>
      </c>
      <c r="R4806" s="49">
        <v>1.560074E-2</v>
      </c>
      <c r="S4806" s="49">
        <v>5.949546E-2</v>
      </c>
      <c r="T4806" s="49" t="s">
        <v>91</v>
      </c>
    </row>
    <row r="4807" spans="1:20" x14ac:dyDescent="0.25">
      <c r="A4807" s="49" t="str">
        <f t="shared" si="75"/>
        <v>41850Kern8_23SmartAC Only</v>
      </c>
      <c r="B4807" s="7">
        <v>41850</v>
      </c>
      <c r="C4807">
        <v>23</v>
      </c>
      <c r="D4807" t="s">
        <v>11</v>
      </c>
      <c r="E4807">
        <v>2.5160534999999999</v>
      </c>
      <c r="F4807">
        <v>2.6169039000000001</v>
      </c>
      <c r="G4807">
        <v>8</v>
      </c>
      <c r="H4807" s="49">
        <v>557.87800000000004</v>
      </c>
      <c r="I4807" s="49">
        <v>5174.973</v>
      </c>
      <c r="J4807">
        <v>93</v>
      </c>
      <c r="M4807">
        <v>9.5739299999999999E-2</v>
      </c>
      <c r="N4807" s="49">
        <v>-0.10085040000000001</v>
      </c>
      <c r="O4807" s="49">
        <v>-0.2233967</v>
      </c>
      <c r="P4807" s="49">
        <v>-0.15159222999999999</v>
      </c>
      <c r="Q4807" s="49">
        <v>-0.10085040000000001</v>
      </c>
      <c r="R4807" s="49">
        <v>-5.0108569999999998E-2</v>
      </c>
      <c r="S4807" s="49">
        <v>2.1695900000000001E-2</v>
      </c>
      <c r="T4807" s="49" t="s">
        <v>91</v>
      </c>
    </row>
    <row r="4808" spans="1:20" x14ac:dyDescent="0.25">
      <c r="A4808" s="49" t="str">
        <f t="shared" si="75"/>
        <v>41850Kern8_9SmartAC Only</v>
      </c>
      <c r="B4808" s="7">
        <v>41850</v>
      </c>
      <c r="C4808">
        <v>9</v>
      </c>
      <c r="D4808" t="s">
        <v>11</v>
      </c>
      <c r="E4808">
        <v>1.1940667</v>
      </c>
      <c r="F4808">
        <v>1.2385438</v>
      </c>
      <c r="G4808">
        <v>8</v>
      </c>
      <c r="H4808" s="49">
        <v>557.87800000000004</v>
      </c>
      <c r="I4808" s="49">
        <v>5174.973</v>
      </c>
      <c r="J4808">
        <v>85.5</v>
      </c>
      <c r="M4808">
        <v>6.3590999999999995E-2</v>
      </c>
      <c r="N4808" s="49">
        <v>-4.4477099999999999E-2</v>
      </c>
      <c r="O4808" s="49">
        <v>-0.12587358000000001</v>
      </c>
      <c r="P4808" s="49">
        <v>-7.8180330000000006E-2</v>
      </c>
      <c r="Q4808" s="49">
        <v>-4.4477099999999999E-2</v>
      </c>
      <c r="R4808" s="49">
        <v>-1.077387E-2</v>
      </c>
      <c r="S4808" s="49">
        <v>3.6919380000000002E-2</v>
      </c>
      <c r="T4808" s="49" t="s">
        <v>91</v>
      </c>
    </row>
    <row r="4809" spans="1:20" x14ac:dyDescent="0.25">
      <c r="A4809" s="49" t="str">
        <f t="shared" si="75"/>
        <v>41850Kern8_11SmartAC Only</v>
      </c>
      <c r="B4809" s="7">
        <v>41850</v>
      </c>
      <c r="C4809">
        <v>11</v>
      </c>
      <c r="D4809" t="s">
        <v>11</v>
      </c>
      <c r="E4809">
        <v>1.6170488000000001</v>
      </c>
      <c r="F4809">
        <v>1.6592708</v>
      </c>
      <c r="G4809">
        <v>8</v>
      </c>
      <c r="H4809" s="49">
        <v>557.87800000000004</v>
      </c>
      <c r="I4809" s="49">
        <v>5174.973</v>
      </c>
      <c r="J4809">
        <v>92.5</v>
      </c>
      <c r="M4809">
        <v>8.9064699999999997E-2</v>
      </c>
      <c r="N4809" s="49">
        <v>-4.2222000000000003E-2</v>
      </c>
      <c r="O4809" s="49">
        <v>-0.15622481999999999</v>
      </c>
      <c r="P4809" s="49">
        <v>-8.9426290000000005E-2</v>
      </c>
      <c r="Q4809" s="49">
        <v>-4.2222000000000003E-2</v>
      </c>
      <c r="R4809" s="49">
        <v>4.9822900000000003E-3</v>
      </c>
      <c r="S4809" s="49">
        <v>7.1780819999999995E-2</v>
      </c>
      <c r="T4809" s="49" t="s">
        <v>91</v>
      </c>
    </row>
    <row r="4810" spans="1:20" x14ac:dyDescent="0.25">
      <c r="A4810" s="49" t="str">
        <f t="shared" si="75"/>
        <v>41850Kern8_14SmartAC Only</v>
      </c>
      <c r="B4810" s="7">
        <v>41850</v>
      </c>
      <c r="C4810">
        <v>14</v>
      </c>
      <c r="D4810" t="s">
        <v>11</v>
      </c>
      <c r="E4810">
        <v>2.5646711999999998</v>
      </c>
      <c r="F4810">
        <v>2.6914655000000001</v>
      </c>
      <c r="G4810">
        <v>8</v>
      </c>
      <c r="H4810" s="49">
        <v>557.87800000000004</v>
      </c>
      <c r="I4810" s="49">
        <v>5174.973</v>
      </c>
      <c r="J4810">
        <v>98.5</v>
      </c>
      <c r="M4810">
        <v>0.12075710000000001</v>
      </c>
      <c r="N4810" s="49">
        <v>-0.1267943</v>
      </c>
      <c r="O4810" s="49">
        <v>-0.28136338999999999</v>
      </c>
      <c r="P4810" s="49">
        <v>-0.19079556</v>
      </c>
      <c r="Q4810" s="49">
        <v>-0.1267943</v>
      </c>
      <c r="R4810" s="49">
        <v>-6.2793039999999994E-2</v>
      </c>
      <c r="S4810" s="49">
        <v>2.7774790000000001E-2</v>
      </c>
      <c r="T4810" s="49" t="s">
        <v>91</v>
      </c>
    </row>
    <row r="4811" spans="1:20" x14ac:dyDescent="0.25">
      <c r="A4811" s="49" t="str">
        <f t="shared" si="75"/>
        <v>41850Kern8_2SmartAC Only</v>
      </c>
      <c r="B4811" s="7">
        <v>41850</v>
      </c>
      <c r="C4811">
        <v>2</v>
      </c>
      <c r="D4811" t="s">
        <v>11</v>
      </c>
      <c r="E4811">
        <v>1.4932460000000001</v>
      </c>
      <c r="F4811">
        <v>1.5474502999999999</v>
      </c>
      <c r="G4811">
        <v>8</v>
      </c>
      <c r="H4811" s="49">
        <v>557.87800000000004</v>
      </c>
      <c r="I4811" s="49">
        <v>5174.973</v>
      </c>
      <c r="J4811">
        <v>87</v>
      </c>
      <c r="M4811">
        <v>7.2026300000000001E-2</v>
      </c>
      <c r="N4811" s="49">
        <v>-5.4204299999999997E-2</v>
      </c>
      <c r="O4811" s="49">
        <v>-0.14639795999999999</v>
      </c>
      <c r="P4811" s="49">
        <v>-9.237824E-2</v>
      </c>
      <c r="Q4811" s="49">
        <v>-5.4204299999999997E-2</v>
      </c>
      <c r="R4811" s="49">
        <v>-1.603036E-2</v>
      </c>
      <c r="S4811" s="49">
        <v>3.798936E-2</v>
      </c>
      <c r="T4811" s="49" t="s">
        <v>91</v>
      </c>
    </row>
    <row r="4812" spans="1:20" x14ac:dyDescent="0.25">
      <c r="A4812" s="49" t="str">
        <f t="shared" si="75"/>
        <v>41850Kern8_8SmartAC Only</v>
      </c>
      <c r="B4812" s="7">
        <v>41850</v>
      </c>
      <c r="C4812">
        <v>8</v>
      </c>
      <c r="D4812" t="s">
        <v>11</v>
      </c>
      <c r="E4812">
        <v>1.1194176</v>
      </c>
      <c r="F4812">
        <v>1.1744611</v>
      </c>
      <c r="G4812">
        <v>8</v>
      </c>
      <c r="H4812" s="49">
        <v>557.87800000000004</v>
      </c>
      <c r="I4812" s="49">
        <v>5174.973</v>
      </c>
      <c r="J4812">
        <v>82.5</v>
      </c>
      <c r="M4812">
        <v>5.5231599999999999E-2</v>
      </c>
      <c r="N4812" s="49">
        <v>-5.5043500000000002E-2</v>
      </c>
      <c r="O4812" s="49">
        <v>-0.12573994999999999</v>
      </c>
      <c r="P4812" s="49">
        <v>-8.4316249999999995E-2</v>
      </c>
      <c r="Q4812" s="49">
        <v>-5.5043500000000002E-2</v>
      </c>
      <c r="R4812" s="49">
        <v>-2.5770749999999999E-2</v>
      </c>
      <c r="S4812" s="49">
        <v>1.5652949999999999E-2</v>
      </c>
      <c r="T4812" s="49" t="s">
        <v>91</v>
      </c>
    </row>
    <row r="4813" spans="1:20" x14ac:dyDescent="0.25">
      <c r="A4813" s="49" t="str">
        <f t="shared" si="75"/>
        <v>41850Kern8_19SmartAC Only</v>
      </c>
      <c r="B4813" s="7">
        <v>41850</v>
      </c>
      <c r="C4813">
        <v>19</v>
      </c>
      <c r="D4813" t="s">
        <v>11</v>
      </c>
      <c r="E4813">
        <v>3.4074374000000001</v>
      </c>
      <c r="F4813">
        <v>2.7749982000000002</v>
      </c>
      <c r="G4813">
        <v>8</v>
      </c>
      <c r="H4813" s="49">
        <v>557.87800000000004</v>
      </c>
      <c r="I4813" s="49">
        <v>5174.973</v>
      </c>
      <c r="J4813">
        <v>100</v>
      </c>
      <c r="M4813">
        <v>0.1018606</v>
      </c>
      <c r="N4813" s="49">
        <v>0.63243919999999998</v>
      </c>
      <c r="O4813" s="49">
        <v>0.50205763000000003</v>
      </c>
      <c r="P4813" s="49">
        <v>0.57845307999999995</v>
      </c>
      <c r="Q4813" s="49">
        <v>0.63243919999999998</v>
      </c>
      <c r="R4813" s="49">
        <v>0.68642532000000001</v>
      </c>
      <c r="S4813" s="49">
        <v>0.76282077000000004</v>
      </c>
      <c r="T4813" s="49" t="s">
        <v>91</v>
      </c>
    </row>
    <row r="4814" spans="1:20" x14ac:dyDescent="0.25">
      <c r="A4814" s="49" t="str">
        <f t="shared" si="75"/>
        <v>41850Kern8_24SmartAC Only</v>
      </c>
      <c r="B4814" s="7">
        <v>41850</v>
      </c>
      <c r="C4814">
        <v>24</v>
      </c>
      <c r="D4814" t="s">
        <v>11</v>
      </c>
      <c r="E4814">
        <v>2.1092566000000001</v>
      </c>
      <c r="F4814">
        <v>2.1907087000000001</v>
      </c>
      <c r="G4814">
        <v>8</v>
      </c>
      <c r="H4814" s="49">
        <v>557.87800000000004</v>
      </c>
      <c r="I4814" s="49">
        <v>5174.973</v>
      </c>
      <c r="J4814">
        <v>90.5</v>
      </c>
      <c r="M4814">
        <v>8.9641899999999997E-2</v>
      </c>
      <c r="N4814" s="49">
        <v>-8.14521E-2</v>
      </c>
      <c r="O4814" s="49">
        <v>-0.19619373000000001</v>
      </c>
      <c r="P4814" s="49">
        <v>-0.12896231</v>
      </c>
      <c r="Q4814" s="49">
        <v>-8.14521E-2</v>
      </c>
      <c r="R4814" s="49">
        <v>-3.3941890000000002E-2</v>
      </c>
      <c r="S4814" s="49">
        <v>3.3289529999999998E-2</v>
      </c>
      <c r="T4814" s="49" t="s">
        <v>91</v>
      </c>
    </row>
    <row r="4815" spans="1:20" x14ac:dyDescent="0.25">
      <c r="A4815" s="49" t="str">
        <f t="shared" si="75"/>
        <v>41850Kern8_15SmartAC Only</v>
      </c>
      <c r="B4815" s="7">
        <v>41850</v>
      </c>
      <c r="C4815">
        <v>15</v>
      </c>
      <c r="D4815" t="s">
        <v>11</v>
      </c>
      <c r="E4815">
        <v>2.8706185</v>
      </c>
      <c r="F4815">
        <v>2.9809874000000001</v>
      </c>
      <c r="G4815">
        <v>8</v>
      </c>
      <c r="H4815" s="49">
        <v>557.87800000000004</v>
      </c>
      <c r="I4815" s="49">
        <v>5174.973</v>
      </c>
      <c r="J4815">
        <v>100</v>
      </c>
      <c r="M4815">
        <v>0.12246890000000001</v>
      </c>
      <c r="N4815" s="49">
        <v>-0.11036890000000001</v>
      </c>
      <c r="O4815" s="49">
        <v>-0.26712909000000001</v>
      </c>
      <c r="P4815" s="49">
        <v>-0.17527741999999999</v>
      </c>
      <c r="Q4815" s="49">
        <v>-0.11036890000000001</v>
      </c>
      <c r="R4815" s="49">
        <v>-4.5460380000000002E-2</v>
      </c>
      <c r="S4815" s="49">
        <v>4.6391290000000002E-2</v>
      </c>
      <c r="T4815" s="49" t="s">
        <v>91</v>
      </c>
    </row>
    <row r="4816" spans="1:20" x14ac:dyDescent="0.25">
      <c r="A4816" s="49" t="str">
        <f t="shared" si="75"/>
        <v>41850Kern8_16SmartAC Only</v>
      </c>
      <c r="B4816" s="7">
        <v>41850</v>
      </c>
      <c r="C4816">
        <v>16</v>
      </c>
      <c r="D4816" t="s">
        <v>11</v>
      </c>
      <c r="E4816">
        <v>3.1264983000000002</v>
      </c>
      <c r="F4816">
        <v>3.261711</v>
      </c>
      <c r="G4816">
        <v>8</v>
      </c>
      <c r="H4816" s="49">
        <v>557.87800000000004</v>
      </c>
      <c r="I4816" s="49">
        <v>5174.973</v>
      </c>
      <c r="J4816">
        <v>100.5</v>
      </c>
      <c r="M4816">
        <v>0.1168293</v>
      </c>
      <c r="N4816" s="49">
        <v>-0.13521269999999999</v>
      </c>
      <c r="O4816" s="49">
        <v>-0.28475420000000001</v>
      </c>
      <c r="P4816" s="49">
        <v>-0.19713222999999999</v>
      </c>
      <c r="Q4816" s="49">
        <v>-0.13521269999999999</v>
      </c>
      <c r="R4816" s="49">
        <v>-7.3293170000000005E-2</v>
      </c>
      <c r="S4816" s="49">
        <v>1.4328799999999999E-2</v>
      </c>
      <c r="T4816" s="49" t="s">
        <v>91</v>
      </c>
    </row>
    <row r="4817" spans="1:20" x14ac:dyDescent="0.25">
      <c r="A4817" s="49" t="str">
        <f t="shared" si="75"/>
        <v>41850Kern8_20SmartAC Only</v>
      </c>
      <c r="B4817" s="7">
        <v>41850</v>
      </c>
      <c r="C4817">
        <v>20</v>
      </c>
      <c r="D4817" t="s">
        <v>11</v>
      </c>
      <c r="E4817">
        <v>3.228488</v>
      </c>
      <c r="F4817">
        <v>3.6633638999999998</v>
      </c>
      <c r="G4817">
        <v>8</v>
      </c>
      <c r="H4817" s="49">
        <v>557.87800000000004</v>
      </c>
      <c r="I4817" s="49">
        <v>5174.973</v>
      </c>
      <c r="J4817">
        <v>99.5</v>
      </c>
      <c r="M4817">
        <v>0.1058439</v>
      </c>
      <c r="N4817" s="49">
        <v>-0.43487589999999998</v>
      </c>
      <c r="O4817" s="49">
        <v>-0.57035608999999998</v>
      </c>
      <c r="P4817" s="49">
        <v>-0.49097317000000001</v>
      </c>
      <c r="Q4817" s="49">
        <v>-0.43487589999999998</v>
      </c>
      <c r="R4817" s="49">
        <v>-0.37877863000000001</v>
      </c>
      <c r="S4817" s="49">
        <v>-0.29939570999999998</v>
      </c>
      <c r="T4817" s="49" t="s">
        <v>91</v>
      </c>
    </row>
    <row r="4818" spans="1:20" x14ac:dyDescent="0.25">
      <c r="A4818" s="49" t="str">
        <f t="shared" si="75"/>
        <v>41850Kern8_3SmartAC Only</v>
      </c>
      <c r="B4818" s="7">
        <v>41850</v>
      </c>
      <c r="C4818">
        <v>3</v>
      </c>
      <c r="D4818" t="s">
        <v>11</v>
      </c>
      <c r="E4818">
        <v>1.3934237</v>
      </c>
      <c r="F4818">
        <v>1.4154034</v>
      </c>
      <c r="G4818">
        <v>8</v>
      </c>
      <c r="H4818" s="49">
        <v>557.87800000000004</v>
      </c>
      <c r="I4818" s="49">
        <v>5174.973</v>
      </c>
      <c r="J4818">
        <v>85.5</v>
      </c>
      <c r="M4818">
        <v>6.8129200000000001E-2</v>
      </c>
      <c r="N4818" s="49">
        <v>-2.1979700000000001E-2</v>
      </c>
      <c r="O4818" s="49">
        <v>-0.10918508</v>
      </c>
      <c r="P4818" s="49">
        <v>-5.8088180000000003E-2</v>
      </c>
      <c r="Q4818" s="49">
        <v>-2.1979700000000001E-2</v>
      </c>
      <c r="R4818" s="49">
        <v>1.4128780000000001E-2</v>
      </c>
      <c r="S4818" s="49">
        <v>6.5225679999999994E-2</v>
      </c>
      <c r="T4818" s="49" t="s">
        <v>91</v>
      </c>
    </row>
    <row r="4819" spans="1:20" x14ac:dyDescent="0.25">
      <c r="A4819" s="49" t="str">
        <f t="shared" si="75"/>
        <v>41850Kern8_1SmartAC Only</v>
      </c>
      <c r="B4819" s="7">
        <v>41850</v>
      </c>
      <c r="C4819">
        <v>1</v>
      </c>
      <c r="D4819" t="s">
        <v>11</v>
      </c>
      <c r="E4819">
        <v>1.7117662</v>
      </c>
      <c r="F4819">
        <v>1.7169198999999999</v>
      </c>
      <c r="G4819">
        <v>8</v>
      </c>
      <c r="H4819" s="49">
        <v>557.87800000000004</v>
      </c>
      <c r="I4819" s="49">
        <v>5174.973</v>
      </c>
      <c r="J4819">
        <v>88</v>
      </c>
      <c r="M4819">
        <v>7.7107999999999996E-2</v>
      </c>
      <c r="N4819" s="49">
        <v>-5.1536999999999998E-3</v>
      </c>
      <c r="O4819" s="49">
        <v>-0.10385194</v>
      </c>
      <c r="P4819" s="49">
        <v>-4.6020940000000003E-2</v>
      </c>
      <c r="Q4819" s="49">
        <v>-5.1536999999999998E-3</v>
      </c>
      <c r="R4819" s="49">
        <v>3.5713540000000002E-2</v>
      </c>
      <c r="S4819" s="49">
        <v>9.3544539999999995E-2</v>
      </c>
      <c r="T4819" s="49" t="s">
        <v>91</v>
      </c>
    </row>
    <row r="4820" spans="1:20" x14ac:dyDescent="0.25">
      <c r="A4820" s="49" t="str">
        <f t="shared" si="75"/>
        <v>41850Kern8_12SmartAC Only</v>
      </c>
      <c r="B4820" s="7">
        <v>41850</v>
      </c>
      <c r="C4820">
        <v>12</v>
      </c>
      <c r="D4820" t="s">
        <v>11</v>
      </c>
      <c r="E4820">
        <v>1.9161843000000001</v>
      </c>
      <c r="F4820">
        <v>1.9425616999999999</v>
      </c>
      <c r="G4820">
        <v>8</v>
      </c>
      <c r="H4820" s="49">
        <v>557.87800000000004</v>
      </c>
      <c r="I4820" s="49">
        <v>5174.973</v>
      </c>
      <c r="J4820">
        <v>95.5</v>
      </c>
      <c r="M4820">
        <v>0.1034766</v>
      </c>
      <c r="N4820" s="49">
        <v>-2.6377399999999999E-2</v>
      </c>
      <c r="O4820" s="49">
        <v>-0.15882745000000001</v>
      </c>
      <c r="P4820" s="49">
        <v>-8.1220000000000001E-2</v>
      </c>
      <c r="Q4820" s="49">
        <v>-2.6377399999999999E-2</v>
      </c>
      <c r="R4820" s="49">
        <v>2.84652E-2</v>
      </c>
      <c r="S4820" s="49">
        <v>0.10607265</v>
      </c>
      <c r="T4820" s="49" t="s">
        <v>91</v>
      </c>
    </row>
    <row r="4821" spans="1:20" x14ac:dyDescent="0.25">
      <c r="A4821" s="49" t="str">
        <f t="shared" si="75"/>
        <v>41850Kern8_10SmartAC Only</v>
      </c>
      <c r="B4821" s="7">
        <v>41850</v>
      </c>
      <c r="C4821">
        <v>10</v>
      </c>
      <c r="D4821" t="s">
        <v>11</v>
      </c>
      <c r="E4821">
        <v>1.3314292000000001</v>
      </c>
      <c r="F4821">
        <v>1.4213089000000001</v>
      </c>
      <c r="G4821">
        <v>8</v>
      </c>
      <c r="H4821" s="49">
        <v>557.87800000000004</v>
      </c>
      <c r="I4821" s="49">
        <v>5174.973</v>
      </c>
      <c r="J4821">
        <v>89.5</v>
      </c>
      <c r="M4821">
        <v>7.7752000000000002E-2</v>
      </c>
      <c r="N4821" s="49">
        <v>-8.9879700000000007E-2</v>
      </c>
      <c r="O4821" s="49">
        <v>-0.18940225999999999</v>
      </c>
      <c r="P4821" s="49">
        <v>-0.13108826000000001</v>
      </c>
      <c r="Q4821" s="49">
        <v>-8.9879700000000007E-2</v>
      </c>
      <c r="R4821" s="49">
        <v>-4.8671140000000002E-2</v>
      </c>
      <c r="S4821" s="49">
        <v>9.6428599999999996E-3</v>
      </c>
      <c r="T4821" s="49" t="s">
        <v>91</v>
      </c>
    </row>
    <row r="4822" spans="1:20" x14ac:dyDescent="0.25">
      <c r="A4822" s="49" t="str">
        <f t="shared" si="75"/>
        <v>41850Kern8_7SmartAC Only</v>
      </c>
      <c r="B4822" s="7">
        <v>41850</v>
      </c>
      <c r="C4822">
        <v>7</v>
      </c>
      <c r="D4822" t="s">
        <v>11</v>
      </c>
      <c r="E4822">
        <v>1.0689573999999999</v>
      </c>
      <c r="F4822">
        <v>1.0869002000000001</v>
      </c>
      <c r="G4822">
        <v>8</v>
      </c>
      <c r="H4822" s="49">
        <v>557.87800000000004</v>
      </c>
      <c r="I4822" s="49">
        <v>5174.973</v>
      </c>
      <c r="J4822">
        <v>81</v>
      </c>
      <c r="M4822">
        <v>5.3095099999999999E-2</v>
      </c>
      <c r="N4822" s="49">
        <v>-1.7942799999999998E-2</v>
      </c>
      <c r="O4822" s="49">
        <v>-8.5904530000000007E-2</v>
      </c>
      <c r="P4822" s="49">
        <v>-4.6083199999999998E-2</v>
      </c>
      <c r="Q4822" s="49">
        <v>-1.7942799999999998E-2</v>
      </c>
      <c r="R4822" s="49">
        <v>1.0197599999999999E-2</v>
      </c>
      <c r="S4822" s="49">
        <v>5.0018930000000003E-2</v>
      </c>
      <c r="T4822" s="49" t="s">
        <v>91</v>
      </c>
    </row>
    <row r="4823" spans="1:20" x14ac:dyDescent="0.25">
      <c r="A4823" s="49" t="str">
        <f t="shared" si="75"/>
        <v>41850Kern8_18SmartAC Only</v>
      </c>
      <c r="B4823" s="7">
        <v>41850</v>
      </c>
      <c r="C4823">
        <v>18</v>
      </c>
      <c r="D4823" t="s">
        <v>11</v>
      </c>
      <c r="E4823">
        <v>3.4394724999999999</v>
      </c>
      <c r="F4823">
        <v>3.3490986</v>
      </c>
      <c r="G4823">
        <v>8</v>
      </c>
      <c r="H4823" s="49">
        <v>557.87800000000004</v>
      </c>
      <c r="I4823" s="49">
        <v>5174.973</v>
      </c>
      <c r="J4823">
        <v>102</v>
      </c>
      <c r="M4823">
        <v>0.1073315</v>
      </c>
      <c r="N4823" s="49">
        <v>9.0373899999999993E-2</v>
      </c>
      <c r="O4823" s="49">
        <v>-4.7010419999999997E-2</v>
      </c>
      <c r="P4823" s="49">
        <v>3.3488200000000003E-2</v>
      </c>
      <c r="Q4823" s="49">
        <v>9.0373899999999993E-2</v>
      </c>
      <c r="R4823" s="49">
        <v>0.14725959</v>
      </c>
      <c r="S4823" s="49">
        <v>0.22775822000000001</v>
      </c>
      <c r="T4823" s="49" t="s">
        <v>91</v>
      </c>
    </row>
    <row r="4824" spans="1:20" x14ac:dyDescent="0.25">
      <c r="A4824" s="49" t="str">
        <f t="shared" si="75"/>
        <v>41850Kern8_17SmartAC Only</v>
      </c>
      <c r="B4824" s="7">
        <v>41850</v>
      </c>
      <c r="C4824">
        <v>17</v>
      </c>
      <c r="D4824" t="s">
        <v>11</v>
      </c>
      <c r="E4824">
        <v>3.2948004000000002</v>
      </c>
      <c r="F4824">
        <v>3.4297019999999998</v>
      </c>
      <c r="G4824">
        <v>8</v>
      </c>
      <c r="H4824" s="49">
        <v>557.87800000000004</v>
      </c>
      <c r="I4824" s="49">
        <v>5174.973</v>
      </c>
      <c r="J4824">
        <v>101.5</v>
      </c>
      <c r="M4824">
        <v>0.1159288</v>
      </c>
      <c r="N4824" s="49">
        <v>-0.13490160000000001</v>
      </c>
      <c r="O4824" s="49">
        <v>-0.28329046000000002</v>
      </c>
      <c r="P4824" s="49">
        <v>-0.19634386000000001</v>
      </c>
      <c r="Q4824" s="49">
        <v>-0.13490160000000001</v>
      </c>
      <c r="R4824" s="49">
        <v>-7.3459339999999998E-2</v>
      </c>
      <c r="S4824" s="49">
        <v>1.3487259999999999E-2</v>
      </c>
      <c r="T4824" s="49" t="s">
        <v>91</v>
      </c>
    </row>
    <row r="4825" spans="1:20" x14ac:dyDescent="0.25">
      <c r="A4825" s="49" t="str">
        <f t="shared" si="75"/>
        <v>41850Kern8_6SmartAC Only</v>
      </c>
      <c r="B4825" s="7">
        <v>41850</v>
      </c>
      <c r="C4825">
        <v>6</v>
      </c>
      <c r="D4825" t="s">
        <v>11</v>
      </c>
      <c r="E4825">
        <v>1.1889665</v>
      </c>
      <c r="F4825">
        <v>1.1012759000000001</v>
      </c>
      <c r="G4825">
        <v>8</v>
      </c>
      <c r="H4825" s="49">
        <v>557.87800000000004</v>
      </c>
      <c r="I4825" s="49">
        <v>5174.973</v>
      </c>
      <c r="J4825">
        <v>82</v>
      </c>
      <c r="M4825">
        <v>5.6446799999999998E-2</v>
      </c>
      <c r="N4825" s="49">
        <v>8.7690599999999994E-2</v>
      </c>
      <c r="O4825" s="49">
        <v>1.54387E-2</v>
      </c>
      <c r="P4825" s="49">
        <v>5.77738E-2</v>
      </c>
      <c r="Q4825" s="49">
        <v>8.7690599999999994E-2</v>
      </c>
      <c r="R4825" s="49">
        <v>0.1176074</v>
      </c>
      <c r="S4825" s="49">
        <v>0.15994249999999999</v>
      </c>
      <c r="T4825" s="49" t="s">
        <v>91</v>
      </c>
    </row>
    <row r="4826" spans="1:20" x14ac:dyDescent="0.25">
      <c r="A4826" s="49" t="str">
        <f t="shared" si="75"/>
        <v>41850Kern9_15SmartAC Only</v>
      </c>
      <c r="B4826" s="7">
        <v>41850</v>
      </c>
      <c r="C4826">
        <v>15</v>
      </c>
      <c r="D4826" t="s">
        <v>11</v>
      </c>
      <c r="E4826">
        <v>2.8706185</v>
      </c>
      <c r="F4826">
        <v>2.9398</v>
      </c>
      <c r="G4826">
        <v>9</v>
      </c>
      <c r="H4826" s="49">
        <v>521.62599999999998</v>
      </c>
      <c r="I4826" s="49">
        <v>5174.973</v>
      </c>
      <c r="J4826">
        <v>100</v>
      </c>
      <c r="M4826">
        <v>0.1244777</v>
      </c>
      <c r="N4826" s="49">
        <v>-6.9181500000000007E-2</v>
      </c>
      <c r="O4826" s="49">
        <v>-0.22851295999999999</v>
      </c>
      <c r="P4826" s="49">
        <v>-0.13515468</v>
      </c>
      <c r="Q4826" s="49">
        <v>-6.9181500000000007E-2</v>
      </c>
      <c r="R4826" s="49">
        <v>-3.2083200000000002E-3</v>
      </c>
      <c r="S4826" s="49">
        <v>9.0149960000000001E-2</v>
      </c>
      <c r="T4826" s="49" t="s">
        <v>91</v>
      </c>
    </row>
    <row r="4827" spans="1:20" x14ac:dyDescent="0.25">
      <c r="A4827" s="49" t="str">
        <f t="shared" si="75"/>
        <v>41850Kern9_18SmartAC Only</v>
      </c>
      <c r="B4827" s="7">
        <v>41850</v>
      </c>
      <c r="C4827">
        <v>18</v>
      </c>
      <c r="D4827" t="s">
        <v>11</v>
      </c>
      <c r="E4827">
        <v>3.4394724999999999</v>
      </c>
      <c r="F4827">
        <v>3.4888887</v>
      </c>
      <c r="G4827">
        <v>9</v>
      </c>
      <c r="H4827" s="49">
        <v>521.62599999999998</v>
      </c>
      <c r="I4827" s="49">
        <v>5174.973</v>
      </c>
      <c r="J4827">
        <v>102</v>
      </c>
      <c r="M4827">
        <v>0.11428190000000001</v>
      </c>
      <c r="N4827" s="49">
        <v>-4.94162E-2</v>
      </c>
      <c r="O4827" s="49">
        <v>-0.19569702999999999</v>
      </c>
      <c r="P4827" s="49">
        <v>-0.10998561</v>
      </c>
      <c r="Q4827" s="49">
        <v>-4.94162E-2</v>
      </c>
      <c r="R4827" s="49">
        <v>1.115321E-2</v>
      </c>
      <c r="S4827" s="49">
        <v>9.6864629999999993E-2</v>
      </c>
      <c r="T4827" s="49" t="s">
        <v>91</v>
      </c>
    </row>
    <row r="4828" spans="1:20" x14ac:dyDescent="0.25">
      <c r="A4828" s="49" t="str">
        <f t="shared" si="75"/>
        <v>41850Kern9_9SmartAC Only</v>
      </c>
      <c r="B4828" s="7">
        <v>41850</v>
      </c>
      <c r="C4828">
        <v>9</v>
      </c>
      <c r="D4828" t="s">
        <v>11</v>
      </c>
      <c r="E4828">
        <v>1.1940667</v>
      </c>
      <c r="F4828">
        <v>1.2116503000000001</v>
      </c>
      <c r="G4828">
        <v>9</v>
      </c>
      <c r="H4828" s="49">
        <v>521.62599999999998</v>
      </c>
      <c r="I4828" s="49">
        <v>5174.973</v>
      </c>
      <c r="J4828">
        <v>85.5</v>
      </c>
      <c r="M4828">
        <v>6.82778E-2</v>
      </c>
      <c r="N4828" s="49">
        <v>-1.7583600000000001E-2</v>
      </c>
      <c r="O4828" s="49">
        <v>-0.10497918000000001</v>
      </c>
      <c r="P4828" s="49">
        <v>-5.3770829999999999E-2</v>
      </c>
      <c r="Q4828" s="49">
        <v>-1.7583600000000001E-2</v>
      </c>
      <c r="R4828" s="49">
        <v>1.8603629999999999E-2</v>
      </c>
      <c r="S4828" s="49">
        <v>6.9811979999999996E-2</v>
      </c>
      <c r="T4828" s="49" t="s">
        <v>91</v>
      </c>
    </row>
    <row r="4829" spans="1:20" x14ac:dyDescent="0.25">
      <c r="A4829" s="49" t="str">
        <f t="shared" si="75"/>
        <v>41850Kern9_17SmartAC Only</v>
      </c>
      <c r="B4829" s="7">
        <v>41850</v>
      </c>
      <c r="C4829">
        <v>17</v>
      </c>
      <c r="D4829" t="s">
        <v>11</v>
      </c>
      <c r="E4829">
        <v>3.2948004000000002</v>
      </c>
      <c r="F4829">
        <v>3.3815447000000001</v>
      </c>
      <c r="G4829">
        <v>9</v>
      </c>
      <c r="H4829" s="49">
        <v>521.62599999999998</v>
      </c>
      <c r="I4829" s="49">
        <v>5174.973</v>
      </c>
      <c r="J4829">
        <v>101.5</v>
      </c>
      <c r="M4829">
        <v>0.11945799999999999</v>
      </c>
      <c r="N4829" s="49">
        <v>-8.6744299999999996E-2</v>
      </c>
      <c r="O4829" s="49">
        <v>-0.23965054</v>
      </c>
      <c r="P4829" s="49">
        <v>-0.15005704</v>
      </c>
      <c r="Q4829" s="49">
        <v>-8.6744299999999996E-2</v>
      </c>
      <c r="R4829" s="49">
        <v>-2.3431560000000001E-2</v>
      </c>
      <c r="S4829" s="49">
        <v>6.6161940000000002E-2</v>
      </c>
      <c r="T4829" s="49" t="s">
        <v>91</v>
      </c>
    </row>
    <row r="4830" spans="1:20" x14ac:dyDescent="0.25">
      <c r="A4830" s="49" t="str">
        <f t="shared" si="75"/>
        <v>41850Kern9_5SmartAC Only</v>
      </c>
      <c r="B4830" s="7">
        <v>41850</v>
      </c>
      <c r="C4830">
        <v>5</v>
      </c>
      <c r="D4830" t="s">
        <v>11</v>
      </c>
      <c r="E4830">
        <v>1.1906047</v>
      </c>
      <c r="F4830">
        <v>1.1177802999999999</v>
      </c>
      <c r="G4830">
        <v>9</v>
      </c>
      <c r="H4830" s="49">
        <v>521.62599999999998</v>
      </c>
      <c r="I4830" s="49">
        <v>5174.973</v>
      </c>
      <c r="J4830">
        <v>83</v>
      </c>
      <c r="M4830">
        <v>6.0176599999999997E-2</v>
      </c>
      <c r="N4830" s="49">
        <v>7.2824399999999997E-2</v>
      </c>
      <c r="O4830" s="49">
        <v>-4.2016500000000003E-3</v>
      </c>
      <c r="P4830" s="49">
        <v>4.0930800000000003E-2</v>
      </c>
      <c r="Q4830" s="49">
        <v>7.2824399999999997E-2</v>
      </c>
      <c r="R4830" s="49">
        <v>0.10471800000000001</v>
      </c>
      <c r="S4830" s="49">
        <v>0.14985045</v>
      </c>
      <c r="T4830" s="49" t="s">
        <v>91</v>
      </c>
    </row>
    <row r="4831" spans="1:20" x14ac:dyDescent="0.25">
      <c r="A4831" s="49" t="str">
        <f t="shared" si="75"/>
        <v>41850Kern9_3SmartAC Only</v>
      </c>
      <c r="B4831" s="7">
        <v>41850</v>
      </c>
      <c r="C4831">
        <v>3</v>
      </c>
      <c r="D4831" t="s">
        <v>11</v>
      </c>
      <c r="E4831">
        <v>1.3934237</v>
      </c>
      <c r="F4831">
        <v>1.2523126</v>
      </c>
      <c r="G4831">
        <v>9</v>
      </c>
      <c r="H4831" s="49">
        <v>521.62599999999998</v>
      </c>
      <c r="I4831" s="49">
        <v>5174.973</v>
      </c>
      <c r="J4831">
        <v>85.5</v>
      </c>
      <c r="M4831">
        <v>6.6007099999999999E-2</v>
      </c>
      <c r="N4831" s="49">
        <v>0.14111109999999999</v>
      </c>
      <c r="O4831" s="49">
        <v>5.662201E-2</v>
      </c>
      <c r="P4831" s="49">
        <v>0.10612734</v>
      </c>
      <c r="Q4831" s="49">
        <v>0.14111109999999999</v>
      </c>
      <c r="R4831" s="49">
        <v>0.17609485999999999</v>
      </c>
      <c r="S4831" s="49">
        <v>0.22560019000000001</v>
      </c>
      <c r="T4831" s="49" t="s">
        <v>91</v>
      </c>
    </row>
    <row r="4832" spans="1:20" x14ac:dyDescent="0.25">
      <c r="A4832" s="49" t="str">
        <f t="shared" si="75"/>
        <v>41850Kern9_13SmartAC Only</v>
      </c>
      <c r="B4832" s="7">
        <v>41850</v>
      </c>
      <c r="C4832">
        <v>13</v>
      </c>
      <c r="D4832" t="s">
        <v>11</v>
      </c>
      <c r="E4832">
        <v>2.2635855999999999</v>
      </c>
      <c r="F4832">
        <v>2.3565556999999999</v>
      </c>
      <c r="G4832">
        <v>9</v>
      </c>
      <c r="H4832" s="49">
        <v>521.62599999999998</v>
      </c>
      <c r="I4832" s="49">
        <v>5174.973</v>
      </c>
      <c r="J4832">
        <v>97.5</v>
      </c>
      <c r="M4832">
        <v>0.1191625</v>
      </c>
      <c r="N4832" s="49">
        <v>-9.29701E-2</v>
      </c>
      <c r="O4832" s="49">
        <v>-0.2454981</v>
      </c>
      <c r="P4832" s="49">
        <v>-0.15612623</v>
      </c>
      <c r="Q4832" s="49">
        <v>-9.29701E-2</v>
      </c>
      <c r="R4832" s="49">
        <v>-2.981398E-2</v>
      </c>
      <c r="S4832" s="49">
        <v>5.9557899999999997E-2</v>
      </c>
      <c r="T4832" s="49" t="s">
        <v>91</v>
      </c>
    </row>
    <row r="4833" spans="1:20" x14ac:dyDescent="0.25">
      <c r="A4833" s="49" t="str">
        <f t="shared" si="75"/>
        <v>41850Kern9_16SmartAC Only</v>
      </c>
      <c r="B4833" s="7">
        <v>41850</v>
      </c>
      <c r="C4833">
        <v>16</v>
      </c>
      <c r="D4833" t="s">
        <v>11</v>
      </c>
      <c r="E4833">
        <v>3.1264983000000002</v>
      </c>
      <c r="F4833">
        <v>3.1885327999999999</v>
      </c>
      <c r="G4833">
        <v>9</v>
      </c>
      <c r="H4833" s="49">
        <v>521.62599999999998</v>
      </c>
      <c r="I4833" s="49">
        <v>5174.973</v>
      </c>
      <c r="J4833">
        <v>100.5</v>
      </c>
      <c r="M4833">
        <v>0.12181790000000001</v>
      </c>
      <c r="N4833" s="49">
        <v>-6.2034499999999999E-2</v>
      </c>
      <c r="O4833" s="49">
        <v>-0.21796140999999999</v>
      </c>
      <c r="P4833" s="49">
        <v>-0.12659798999999999</v>
      </c>
      <c r="Q4833" s="49">
        <v>-6.2034499999999999E-2</v>
      </c>
      <c r="R4833" s="49">
        <v>2.5289900000000001E-3</v>
      </c>
      <c r="S4833" s="49">
        <v>9.3892409999999996E-2</v>
      </c>
      <c r="T4833" s="49" t="s">
        <v>91</v>
      </c>
    </row>
    <row r="4834" spans="1:20" x14ac:dyDescent="0.25">
      <c r="A4834" s="49" t="str">
        <f t="shared" si="75"/>
        <v>41850Kern9_24SmartAC Only</v>
      </c>
      <c r="B4834" s="7">
        <v>41850</v>
      </c>
      <c r="C4834">
        <v>24</v>
      </c>
      <c r="D4834" t="s">
        <v>11</v>
      </c>
      <c r="E4834">
        <v>2.1092566000000001</v>
      </c>
      <c r="F4834">
        <v>2.154039</v>
      </c>
      <c r="G4834">
        <v>9</v>
      </c>
      <c r="H4834" s="49">
        <v>521.62599999999998</v>
      </c>
      <c r="I4834" s="49">
        <v>5174.973</v>
      </c>
      <c r="J4834">
        <v>90.5</v>
      </c>
      <c r="M4834">
        <v>9.1519500000000004E-2</v>
      </c>
      <c r="N4834" s="49">
        <v>-4.47824E-2</v>
      </c>
      <c r="O4834" s="49">
        <v>-0.16192735999999999</v>
      </c>
      <c r="P4834" s="49">
        <v>-9.3287729999999999E-2</v>
      </c>
      <c r="Q4834" s="49">
        <v>-4.47824E-2</v>
      </c>
      <c r="R4834" s="49">
        <v>3.7229400000000001E-3</v>
      </c>
      <c r="S4834" s="49">
        <v>7.2362560000000006E-2</v>
      </c>
      <c r="T4834" s="49" t="s">
        <v>91</v>
      </c>
    </row>
    <row r="4835" spans="1:20" x14ac:dyDescent="0.25">
      <c r="A4835" s="49" t="str">
        <f t="shared" si="75"/>
        <v>41850Kern9_11SmartAC Only</v>
      </c>
      <c r="B4835" s="7">
        <v>41850</v>
      </c>
      <c r="C4835">
        <v>11</v>
      </c>
      <c r="D4835" t="s">
        <v>11</v>
      </c>
      <c r="E4835">
        <v>1.6170488000000001</v>
      </c>
      <c r="F4835">
        <v>1.6645186999999999</v>
      </c>
      <c r="G4835">
        <v>9</v>
      </c>
      <c r="H4835" s="49">
        <v>521.62599999999998</v>
      </c>
      <c r="I4835" s="49">
        <v>5174.973</v>
      </c>
      <c r="J4835">
        <v>92.5</v>
      </c>
      <c r="M4835">
        <v>9.2765100000000003E-2</v>
      </c>
      <c r="N4835" s="49">
        <v>-4.7469900000000002E-2</v>
      </c>
      <c r="O4835" s="49">
        <v>-0.16620923000000001</v>
      </c>
      <c r="P4835" s="49">
        <v>-9.6635399999999996E-2</v>
      </c>
      <c r="Q4835" s="49">
        <v>-4.7469900000000002E-2</v>
      </c>
      <c r="R4835" s="49">
        <v>1.6956E-3</v>
      </c>
      <c r="S4835" s="49">
        <v>7.1269429999999995E-2</v>
      </c>
      <c r="T4835" s="49" t="s">
        <v>91</v>
      </c>
    </row>
    <row r="4836" spans="1:20" x14ac:dyDescent="0.25">
      <c r="A4836" s="49" t="str">
        <f t="shared" si="75"/>
        <v>41850Kern9_1SmartAC Only</v>
      </c>
      <c r="B4836" s="7">
        <v>41850</v>
      </c>
      <c r="C4836">
        <v>1</v>
      </c>
      <c r="D4836" t="s">
        <v>11</v>
      </c>
      <c r="E4836">
        <v>1.7117662</v>
      </c>
      <c r="F4836">
        <v>1.6347130000000001</v>
      </c>
      <c r="G4836">
        <v>9</v>
      </c>
      <c r="H4836" s="49">
        <v>521.62599999999998</v>
      </c>
      <c r="I4836" s="49">
        <v>5174.973</v>
      </c>
      <c r="J4836">
        <v>88</v>
      </c>
      <c r="M4836">
        <v>7.6329499999999995E-2</v>
      </c>
      <c r="N4836" s="49">
        <v>7.7053200000000002E-2</v>
      </c>
      <c r="O4836" s="49">
        <v>-2.064856E-2</v>
      </c>
      <c r="P4836" s="49">
        <v>3.6598560000000002E-2</v>
      </c>
      <c r="Q4836" s="49">
        <v>7.7053200000000002E-2</v>
      </c>
      <c r="R4836" s="49">
        <v>0.11750782999999999</v>
      </c>
      <c r="S4836" s="49">
        <v>0.17475495999999999</v>
      </c>
      <c r="T4836" s="49" t="s">
        <v>91</v>
      </c>
    </row>
    <row r="4837" spans="1:20" x14ac:dyDescent="0.25">
      <c r="A4837" s="49" t="str">
        <f t="shared" si="75"/>
        <v>41850Kern9_4SmartAC Only</v>
      </c>
      <c r="B4837" s="7">
        <v>41850</v>
      </c>
      <c r="C4837">
        <v>4</v>
      </c>
      <c r="D4837" t="s">
        <v>11</v>
      </c>
      <c r="E4837">
        <v>1.2614015000000001</v>
      </c>
      <c r="F4837">
        <v>1.1571457999999999</v>
      </c>
      <c r="G4837">
        <v>9</v>
      </c>
      <c r="H4837" s="49">
        <v>521.62599999999998</v>
      </c>
      <c r="I4837" s="49">
        <v>5174.973</v>
      </c>
      <c r="J4837">
        <v>83.5</v>
      </c>
      <c r="M4837">
        <v>6.2483499999999997E-2</v>
      </c>
      <c r="N4837" s="49">
        <v>0.10425570000000001</v>
      </c>
      <c r="O4837" s="49">
        <v>2.4276820000000001E-2</v>
      </c>
      <c r="P4837" s="49">
        <v>7.1139450000000007E-2</v>
      </c>
      <c r="Q4837" s="49">
        <v>0.10425570000000001</v>
      </c>
      <c r="R4837" s="49">
        <v>0.13737195999999999</v>
      </c>
      <c r="S4837" s="49">
        <v>0.18423458000000001</v>
      </c>
      <c r="T4837" s="49" t="s">
        <v>91</v>
      </c>
    </row>
    <row r="4838" spans="1:20" x14ac:dyDescent="0.25">
      <c r="A4838" s="49" t="str">
        <f t="shared" si="75"/>
        <v>41850Kern9_20SmartAC Only</v>
      </c>
      <c r="B4838" s="7">
        <v>41850</v>
      </c>
      <c r="C4838">
        <v>20</v>
      </c>
      <c r="D4838" t="s">
        <v>11</v>
      </c>
      <c r="E4838">
        <v>3.228488</v>
      </c>
      <c r="F4838">
        <v>2.5494449000000001</v>
      </c>
      <c r="G4838">
        <v>9</v>
      </c>
      <c r="H4838" s="49">
        <v>521.62599999999998</v>
      </c>
      <c r="I4838" s="49">
        <v>5174.973</v>
      </c>
      <c r="J4838">
        <v>99.5</v>
      </c>
      <c r="M4838">
        <v>9.9352800000000005E-2</v>
      </c>
      <c r="N4838" s="49">
        <v>0.67904310000000001</v>
      </c>
      <c r="O4838" s="49">
        <v>0.55187151999999995</v>
      </c>
      <c r="P4838" s="49">
        <v>0.62638612000000005</v>
      </c>
      <c r="Q4838" s="49">
        <v>0.67904310000000001</v>
      </c>
      <c r="R4838" s="49">
        <v>0.73170007999999997</v>
      </c>
      <c r="S4838" s="49">
        <v>0.80621467999999996</v>
      </c>
      <c r="T4838" s="49" t="s">
        <v>91</v>
      </c>
    </row>
    <row r="4839" spans="1:20" x14ac:dyDescent="0.25">
      <c r="A4839" s="49" t="str">
        <f t="shared" si="75"/>
        <v>41850Kern9_23SmartAC Only</v>
      </c>
      <c r="B4839" s="7">
        <v>41850</v>
      </c>
      <c r="C4839">
        <v>23</v>
      </c>
      <c r="D4839" t="s">
        <v>11</v>
      </c>
      <c r="E4839">
        <v>2.5160534999999999</v>
      </c>
      <c r="F4839">
        <v>2.7376610000000001</v>
      </c>
      <c r="G4839">
        <v>9</v>
      </c>
      <c r="H4839" s="49">
        <v>521.62599999999998</v>
      </c>
      <c r="I4839" s="49">
        <v>5174.973</v>
      </c>
      <c r="J4839">
        <v>93</v>
      </c>
      <c r="M4839">
        <v>9.9625500000000006E-2</v>
      </c>
      <c r="N4839" s="49">
        <v>-0.22160750000000001</v>
      </c>
      <c r="O4839" s="49">
        <v>-0.34912813999999998</v>
      </c>
      <c r="P4839" s="49">
        <v>-0.27440902</v>
      </c>
      <c r="Q4839" s="49">
        <v>-0.22160750000000001</v>
      </c>
      <c r="R4839" s="49">
        <v>-0.16880598999999999</v>
      </c>
      <c r="S4839" s="49">
        <v>-9.4086859999999994E-2</v>
      </c>
      <c r="T4839" s="49" t="s">
        <v>91</v>
      </c>
    </row>
    <row r="4840" spans="1:20" x14ac:dyDescent="0.25">
      <c r="A4840" s="49" t="str">
        <f t="shared" si="75"/>
        <v>41850Kern9_22SmartAC Only</v>
      </c>
      <c r="B4840" s="7">
        <v>41850</v>
      </c>
      <c r="C4840">
        <v>22</v>
      </c>
      <c r="D4840" t="s">
        <v>11</v>
      </c>
      <c r="E4840">
        <v>2.9165641</v>
      </c>
      <c r="F4840">
        <v>3.2158253999999999</v>
      </c>
      <c r="G4840">
        <v>9</v>
      </c>
      <c r="H4840" s="49">
        <v>521.62599999999998</v>
      </c>
      <c r="I4840" s="49">
        <v>5174.973</v>
      </c>
      <c r="J4840">
        <v>95.5</v>
      </c>
      <c r="M4840">
        <v>0.1050166</v>
      </c>
      <c r="N4840" s="49">
        <v>-0.29926130000000001</v>
      </c>
      <c r="O4840" s="49">
        <v>-0.43368255</v>
      </c>
      <c r="P4840" s="49">
        <v>-0.35492010000000002</v>
      </c>
      <c r="Q4840" s="49">
        <v>-0.29926130000000001</v>
      </c>
      <c r="R4840" s="49">
        <v>-0.2436025</v>
      </c>
      <c r="S4840" s="49">
        <v>-0.16484004999999999</v>
      </c>
      <c r="T4840" s="49" t="s">
        <v>91</v>
      </c>
    </row>
    <row r="4841" spans="1:20" x14ac:dyDescent="0.25">
      <c r="A4841" s="49" t="str">
        <f t="shared" si="75"/>
        <v>41850Kern9_10SmartAC Only</v>
      </c>
      <c r="B4841" s="7">
        <v>41850</v>
      </c>
      <c r="C4841">
        <v>10</v>
      </c>
      <c r="D4841" t="s">
        <v>11</v>
      </c>
      <c r="E4841">
        <v>1.3314292000000001</v>
      </c>
      <c r="F4841">
        <v>1.4525231999999999</v>
      </c>
      <c r="G4841">
        <v>9</v>
      </c>
      <c r="H4841" s="49">
        <v>521.62599999999998</v>
      </c>
      <c r="I4841" s="49">
        <v>5174.973</v>
      </c>
      <c r="J4841">
        <v>89.5</v>
      </c>
      <c r="M4841">
        <v>8.2503400000000005E-2</v>
      </c>
      <c r="N4841" s="49">
        <v>-0.12109399999999999</v>
      </c>
      <c r="O4841" s="49">
        <v>-0.22669834999999999</v>
      </c>
      <c r="P4841" s="49">
        <v>-0.16482079999999999</v>
      </c>
      <c r="Q4841" s="49">
        <v>-0.12109399999999999</v>
      </c>
      <c r="R4841" s="49">
        <v>-7.7367199999999997E-2</v>
      </c>
      <c r="S4841" s="49">
        <v>-1.5489650000000001E-2</v>
      </c>
      <c r="T4841" s="49" t="s">
        <v>91</v>
      </c>
    </row>
    <row r="4842" spans="1:20" x14ac:dyDescent="0.25">
      <c r="A4842" s="49" t="str">
        <f t="shared" si="75"/>
        <v>41850Kern9_6SmartAC Only</v>
      </c>
      <c r="B4842" s="7">
        <v>41850</v>
      </c>
      <c r="C4842">
        <v>6</v>
      </c>
      <c r="D4842" t="s">
        <v>11</v>
      </c>
      <c r="E4842">
        <v>1.1889665</v>
      </c>
      <c r="F4842">
        <v>1.0826853000000001</v>
      </c>
      <c r="G4842">
        <v>9</v>
      </c>
      <c r="H4842" s="49">
        <v>521.62599999999998</v>
      </c>
      <c r="I4842" s="49">
        <v>5174.973</v>
      </c>
      <c r="J4842">
        <v>82</v>
      </c>
      <c r="M4842">
        <v>5.8947699999999999E-2</v>
      </c>
      <c r="N4842" s="49">
        <v>0.10628120000000001</v>
      </c>
      <c r="O4842" s="49">
        <v>3.082814E-2</v>
      </c>
      <c r="P4842" s="49">
        <v>7.5038919999999995E-2</v>
      </c>
      <c r="Q4842" s="49">
        <v>0.10628120000000001</v>
      </c>
      <c r="R4842" s="49">
        <v>0.13752348</v>
      </c>
      <c r="S4842" s="49">
        <v>0.18173426000000001</v>
      </c>
      <c r="T4842" s="49" t="s">
        <v>91</v>
      </c>
    </row>
    <row r="4843" spans="1:20" x14ac:dyDescent="0.25">
      <c r="A4843" s="49" t="str">
        <f t="shared" si="75"/>
        <v>41850Kern9_8SmartAC Only</v>
      </c>
      <c r="B4843" s="7">
        <v>41850</v>
      </c>
      <c r="C4843">
        <v>8</v>
      </c>
      <c r="D4843" t="s">
        <v>11</v>
      </c>
      <c r="E4843">
        <v>1.1194176</v>
      </c>
      <c r="F4843">
        <v>1.1898173999999999</v>
      </c>
      <c r="G4843">
        <v>9</v>
      </c>
      <c r="H4843" s="49">
        <v>521.62599999999998</v>
      </c>
      <c r="I4843" s="49">
        <v>5174.973</v>
      </c>
      <c r="J4843">
        <v>82.5</v>
      </c>
      <c r="M4843">
        <v>6.3662399999999994E-2</v>
      </c>
      <c r="N4843" s="49">
        <v>-7.0399799999999998E-2</v>
      </c>
      <c r="O4843" s="49">
        <v>-0.15188767</v>
      </c>
      <c r="P4843" s="49">
        <v>-0.10414087</v>
      </c>
      <c r="Q4843" s="49">
        <v>-7.0399799999999998E-2</v>
      </c>
      <c r="R4843" s="49">
        <v>-3.665873E-2</v>
      </c>
      <c r="S4843" s="49">
        <v>1.108807E-2</v>
      </c>
      <c r="T4843" s="49" t="s">
        <v>91</v>
      </c>
    </row>
    <row r="4844" spans="1:20" x14ac:dyDescent="0.25">
      <c r="A4844" s="49" t="str">
        <f t="shared" si="75"/>
        <v>41850Kern9_7SmartAC Only</v>
      </c>
      <c r="B4844" s="7">
        <v>41850</v>
      </c>
      <c r="C4844">
        <v>7</v>
      </c>
      <c r="D4844" t="s">
        <v>11</v>
      </c>
      <c r="E4844">
        <v>1.0689573999999999</v>
      </c>
      <c r="F4844">
        <v>1.0655679</v>
      </c>
      <c r="G4844">
        <v>9</v>
      </c>
      <c r="H4844" s="49">
        <v>521.62599999999998</v>
      </c>
      <c r="I4844" s="49">
        <v>5174.973</v>
      </c>
      <c r="J4844">
        <v>81</v>
      </c>
      <c r="M4844">
        <v>5.8113699999999997E-2</v>
      </c>
      <c r="N4844" s="49">
        <v>3.3895000000000002E-3</v>
      </c>
      <c r="O4844" s="49">
        <v>-7.0996039999999996E-2</v>
      </c>
      <c r="P4844" s="49">
        <v>-2.7410759999999999E-2</v>
      </c>
      <c r="Q4844" s="49">
        <v>3.3895000000000002E-3</v>
      </c>
      <c r="R4844" s="49">
        <v>3.418976E-2</v>
      </c>
      <c r="S4844" s="49">
        <v>7.7775040000000004E-2</v>
      </c>
      <c r="T4844" s="49" t="s">
        <v>91</v>
      </c>
    </row>
    <row r="4845" spans="1:20" x14ac:dyDescent="0.25">
      <c r="A4845" s="49" t="str">
        <f t="shared" si="75"/>
        <v>41850Kern9_21SmartAC Only</v>
      </c>
      <c r="B4845" s="7">
        <v>41850</v>
      </c>
      <c r="C4845">
        <v>21</v>
      </c>
      <c r="D4845" t="s">
        <v>11</v>
      </c>
      <c r="E4845">
        <v>3.0966594000000001</v>
      </c>
      <c r="F4845">
        <v>3.5069290999999998</v>
      </c>
      <c r="G4845">
        <v>9</v>
      </c>
      <c r="H4845" s="49">
        <v>521.62599999999998</v>
      </c>
      <c r="I4845" s="49">
        <v>5174.973</v>
      </c>
      <c r="J4845">
        <v>97.5</v>
      </c>
      <c r="M4845">
        <v>0.1084794</v>
      </c>
      <c r="N4845" s="49">
        <v>-0.41026970000000001</v>
      </c>
      <c r="O4845" s="49">
        <v>-0.54912333000000002</v>
      </c>
      <c r="P4845" s="49">
        <v>-0.46776378000000002</v>
      </c>
      <c r="Q4845" s="49">
        <v>-0.41026970000000001</v>
      </c>
      <c r="R4845" s="49">
        <v>-0.35277562000000001</v>
      </c>
      <c r="S4845" s="49">
        <v>-0.27141607000000001</v>
      </c>
      <c r="T4845" s="49" t="s">
        <v>91</v>
      </c>
    </row>
    <row r="4846" spans="1:20" x14ac:dyDescent="0.25">
      <c r="A4846" s="49" t="str">
        <f t="shared" si="75"/>
        <v>41850Kern9_14SmartAC Only</v>
      </c>
      <c r="B4846" s="7">
        <v>41850</v>
      </c>
      <c r="C4846">
        <v>14</v>
      </c>
      <c r="D4846" t="s">
        <v>11</v>
      </c>
      <c r="E4846">
        <v>2.5646711999999998</v>
      </c>
      <c r="F4846">
        <v>2.7234972000000002</v>
      </c>
      <c r="G4846">
        <v>9</v>
      </c>
      <c r="H4846" s="49">
        <v>521.62599999999998</v>
      </c>
      <c r="I4846" s="49">
        <v>5174.973</v>
      </c>
      <c r="J4846">
        <v>98.5</v>
      </c>
      <c r="M4846">
        <v>0.12603320000000001</v>
      </c>
      <c r="N4846" s="49">
        <v>-0.15882599999999999</v>
      </c>
      <c r="O4846" s="49">
        <v>-0.3201485</v>
      </c>
      <c r="P4846" s="49">
        <v>-0.22562360000000001</v>
      </c>
      <c r="Q4846" s="49">
        <v>-0.15882599999999999</v>
      </c>
      <c r="R4846" s="49">
        <v>-9.2028399999999996E-2</v>
      </c>
      <c r="S4846" s="49">
        <v>2.4965E-3</v>
      </c>
      <c r="T4846" s="49" t="s">
        <v>91</v>
      </c>
    </row>
    <row r="4847" spans="1:20" x14ac:dyDescent="0.25">
      <c r="A4847" s="49" t="str">
        <f t="shared" si="75"/>
        <v>41850Kern9_12SmartAC Only</v>
      </c>
      <c r="B4847" s="7">
        <v>41850</v>
      </c>
      <c r="C4847">
        <v>12</v>
      </c>
      <c r="D4847" t="s">
        <v>11</v>
      </c>
      <c r="E4847">
        <v>1.9161843000000001</v>
      </c>
      <c r="F4847">
        <v>2.0039305999999999</v>
      </c>
      <c r="G4847">
        <v>9</v>
      </c>
      <c r="H4847" s="49">
        <v>521.62599999999998</v>
      </c>
      <c r="I4847" s="49">
        <v>5174.973</v>
      </c>
      <c r="J4847">
        <v>95.5</v>
      </c>
      <c r="M4847">
        <v>0.1091606</v>
      </c>
      <c r="N4847" s="49">
        <v>-8.7746299999999999E-2</v>
      </c>
      <c r="O4847" s="49">
        <v>-0.22747186999999999</v>
      </c>
      <c r="P4847" s="49">
        <v>-0.14560142000000001</v>
      </c>
      <c r="Q4847" s="49">
        <v>-8.7746299999999999E-2</v>
      </c>
      <c r="R4847" s="49">
        <v>-2.989118E-2</v>
      </c>
      <c r="S4847" s="49">
        <v>5.1979270000000001E-2</v>
      </c>
      <c r="T4847" s="49" t="s">
        <v>91</v>
      </c>
    </row>
    <row r="4848" spans="1:20" x14ac:dyDescent="0.25">
      <c r="A4848" s="49" t="str">
        <f t="shared" si="75"/>
        <v>41850Kern9_2SmartAC Only</v>
      </c>
      <c r="B4848" s="7">
        <v>41850</v>
      </c>
      <c r="C4848">
        <v>2</v>
      </c>
      <c r="D4848" t="s">
        <v>11</v>
      </c>
      <c r="E4848">
        <v>1.4932460000000001</v>
      </c>
      <c r="F4848">
        <v>1.434739</v>
      </c>
      <c r="G4848">
        <v>9</v>
      </c>
      <c r="H4848" s="49">
        <v>521.62599999999998</v>
      </c>
      <c r="I4848" s="49">
        <v>5174.973</v>
      </c>
      <c r="J4848">
        <v>87</v>
      </c>
      <c r="M4848">
        <v>6.9550399999999998E-2</v>
      </c>
      <c r="N4848" s="49">
        <v>5.8507000000000003E-2</v>
      </c>
      <c r="O4848" s="49">
        <v>-3.0517510000000001E-2</v>
      </c>
      <c r="P4848" s="49">
        <v>2.1645290000000001E-2</v>
      </c>
      <c r="Q4848" s="49">
        <v>5.8507000000000003E-2</v>
      </c>
      <c r="R4848" s="49">
        <v>9.5368709999999995E-2</v>
      </c>
      <c r="S4848" s="49">
        <v>0.14753151</v>
      </c>
      <c r="T4848" s="49" t="s">
        <v>91</v>
      </c>
    </row>
    <row r="4849" spans="1:20" x14ac:dyDescent="0.25">
      <c r="A4849" s="49" t="str">
        <f t="shared" si="75"/>
        <v>41850Kern9_19SmartAC Only</v>
      </c>
      <c r="B4849" s="7">
        <v>41850</v>
      </c>
      <c r="C4849">
        <v>19</v>
      </c>
      <c r="D4849" t="s">
        <v>11</v>
      </c>
      <c r="E4849">
        <v>3.4074374000000001</v>
      </c>
      <c r="F4849">
        <v>3.1285816</v>
      </c>
      <c r="G4849">
        <v>9</v>
      </c>
      <c r="H4849" s="49">
        <v>521.62599999999998</v>
      </c>
      <c r="I4849" s="49">
        <v>5174.973</v>
      </c>
      <c r="J4849">
        <v>100</v>
      </c>
      <c r="M4849">
        <v>0.10799159999999999</v>
      </c>
      <c r="N4849" s="49">
        <v>0.27885579999999999</v>
      </c>
      <c r="O4849" s="49">
        <v>0.14062654999999999</v>
      </c>
      <c r="P4849" s="49">
        <v>0.22162024999999999</v>
      </c>
      <c r="Q4849" s="49">
        <v>0.27885579999999999</v>
      </c>
      <c r="R4849" s="49">
        <v>0.33609135000000001</v>
      </c>
      <c r="S4849" s="49">
        <v>0.41708505000000001</v>
      </c>
      <c r="T4849" s="49" t="s">
        <v>91</v>
      </c>
    </row>
    <row r="4850" spans="1:20" x14ac:dyDescent="0.25">
      <c r="A4850" s="49" t="str">
        <f t="shared" si="75"/>
        <v>41852KernN/A_3SmartAC Only</v>
      </c>
      <c r="B4850" s="7">
        <v>41852</v>
      </c>
      <c r="C4850">
        <v>3</v>
      </c>
      <c r="D4850" t="s">
        <v>11</v>
      </c>
      <c r="E4850">
        <v>1.3507883999999999</v>
      </c>
      <c r="F4850">
        <v>1.3163659000000001</v>
      </c>
      <c r="G4850" t="s">
        <v>33</v>
      </c>
      <c r="H4850" s="49">
        <v>982.83199999999999</v>
      </c>
      <c r="I4850" s="49">
        <v>5131.6719999999996</v>
      </c>
      <c r="J4850">
        <v>83.5</v>
      </c>
      <c r="M4850">
        <v>3.5410999999999998E-2</v>
      </c>
      <c r="N4850" s="49">
        <v>3.4422500000000002E-2</v>
      </c>
      <c r="O4850" s="49">
        <v>-1.090358E-2</v>
      </c>
      <c r="P4850" s="49">
        <v>1.5654669999999999E-2</v>
      </c>
      <c r="Q4850" s="49">
        <v>3.4422500000000002E-2</v>
      </c>
      <c r="R4850" s="49">
        <v>5.3190330000000001E-2</v>
      </c>
      <c r="S4850" s="49">
        <v>7.9748579999999999E-2</v>
      </c>
      <c r="T4850" s="49" t="s">
        <v>91</v>
      </c>
    </row>
    <row r="4851" spans="1:20" x14ac:dyDescent="0.25">
      <c r="A4851" s="49" t="str">
        <f t="shared" si="75"/>
        <v>41852KernN/A_14SmartAC Only</v>
      </c>
      <c r="B4851" s="7">
        <v>41852</v>
      </c>
      <c r="C4851">
        <v>14</v>
      </c>
      <c r="D4851" t="s">
        <v>11</v>
      </c>
      <c r="E4851">
        <v>2.7322742999999998</v>
      </c>
      <c r="F4851">
        <v>2.7501338999999998</v>
      </c>
      <c r="G4851" t="s">
        <v>33</v>
      </c>
      <c r="H4851" s="49">
        <v>982.83199999999999</v>
      </c>
      <c r="I4851" s="49">
        <v>5131.6719999999996</v>
      </c>
      <c r="J4851">
        <v>103.5</v>
      </c>
      <c r="M4851">
        <v>6.9920399999999994E-2</v>
      </c>
      <c r="N4851" s="49">
        <v>-1.78596E-2</v>
      </c>
      <c r="O4851" s="49">
        <v>-0.10735771</v>
      </c>
      <c r="P4851" s="49">
        <v>-5.491741E-2</v>
      </c>
      <c r="Q4851" s="49">
        <v>-1.78596E-2</v>
      </c>
      <c r="R4851" s="49">
        <v>1.919821E-2</v>
      </c>
      <c r="S4851" s="49">
        <v>7.1638510000000002E-2</v>
      </c>
      <c r="T4851" s="49" t="s">
        <v>91</v>
      </c>
    </row>
    <row r="4852" spans="1:20" x14ac:dyDescent="0.25">
      <c r="A4852" s="49" t="str">
        <f t="shared" si="75"/>
        <v>41852KernN/A_1SmartAC Only</v>
      </c>
      <c r="B4852" s="7">
        <v>41852</v>
      </c>
      <c r="C4852">
        <v>1</v>
      </c>
      <c r="D4852" t="s">
        <v>11</v>
      </c>
      <c r="E4852">
        <v>1.7845559</v>
      </c>
      <c r="F4852">
        <v>1.7753663</v>
      </c>
      <c r="G4852" t="s">
        <v>33</v>
      </c>
      <c r="H4852" s="49">
        <v>982.83199999999999</v>
      </c>
      <c r="I4852" s="49">
        <v>5131.6719999999996</v>
      </c>
      <c r="J4852">
        <v>87.5</v>
      </c>
      <c r="M4852">
        <v>4.5255200000000002E-2</v>
      </c>
      <c r="N4852" s="49">
        <v>9.1895999999999992E-3</v>
      </c>
      <c r="O4852" s="49">
        <v>-4.8737059999999999E-2</v>
      </c>
      <c r="P4852" s="49">
        <v>-1.479566E-2</v>
      </c>
      <c r="Q4852" s="49">
        <v>9.1895999999999992E-3</v>
      </c>
      <c r="R4852" s="49">
        <v>3.317486E-2</v>
      </c>
      <c r="S4852" s="49">
        <v>6.7116259999999997E-2</v>
      </c>
      <c r="T4852" s="49" t="s">
        <v>91</v>
      </c>
    </row>
    <row r="4853" spans="1:20" x14ac:dyDescent="0.25">
      <c r="A4853" s="49" t="str">
        <f t="shared" si="75"/>
        <v>41852KernN/A_5SmartAC Only</v>
      </c>
      <c r="B4853" s="7">
        <v>41852</v>
      </c>
      <c r="C4853">
        <v>5</v>
      </c>
      <c r="D4853" t="s">
        <v>11</v>
      </c>
      <c r="E4853">
        <v>1.1008072</v>
      </c>
      <c r="F4853">
        <v>1.0987598000000001</v>
      </c>
      <c r="G4853" t="s">
        <v>33</v>
      </c>
      <c r="H4853" s="49">
        <v>982.83199999999999</v>
      </c>
      <c r="I4853" s="49">
        <v>5131.6719999999996</v>
      </c>
      <c r="J4853">
        <v>80</v>
      </c>
      <c r="M4853">
        <v>2.9897699999999999E-2</v>
      </c>
      <c r="N4853" s="49">
        <v>2.0474E-3</v>
      </c>
      <c r="O4853" s="49">
        <v>-3.6221660000000003E-2</v>
      </c>
      <c r="P4853" s="49">
        <v>-1.3798380000000001E-2</v>
      </c>
      <c r="Q4853" s="49">
        <v>2.0474E-3</v>
      </c>
      <c r="R4853" s="49">
        <v>1.7893180000000002E-2</v>
      </c>
      <c r="S4853" s="49">
        <v>4.0316459999999998E-2</v>
      </c>
      <c r="T4853" s="49" t="s">
        <v>91</v>
      </c>
    </row>
    <row r="4854" spans="1:20" x14ac:dyDescent="0.25">
      <c r="A4854" s="49" t="str">
        <f t="shared" si="75"/>
        <v>41852KernN/A_16SmartAC Only</v>
      </c>
      <c r="B4854" s="7">
        <v>41852</v>
      </c>
      <c r="C4854">
        <v>16</v>
      </c>
      <c r="D4854" t="s">
        <v>11</v>
      </c>
      <c r="E4854">
        <v>3.3554341999999999</v>
      </c>
      <c r="F4854">
        <v>2.6211614000000001</v>
      </c>
      <c r="G4854" t="s">
        <v>33</v>
      </c>
      <c r="H4854" s="49">
        <v>982.83199999999999</v>
      </c>
      <c r="I4854" s="49">
        <v>5131.6719999999996</v>
      </c>
      <c r="J4854">
        <v>106</v>
      </c>
      <c r="M4854">
        <v>6.62441E-2</v>
      </c>
      <c r="N4854" s="49">
        <v>0.73427279999999995</v>
      </c>
      <c r="O4854" s="49">
        <v>0.64948035000000004</v>
      </c>
      <c r="P4854" s="49">
        <v>0.69916343000000003</v>
      </c>
      <c r="Q4854" s="49">
        <v>0.73427279999999995</v>
      </c>
      <c r="R4854" s="49">
        <v>0.76938216999999998</v>
      </c>
      <c r="S4854" s="49">
        <v>0.81906524999999997</v>
      </c>
      <c r="T4854" s="49" t="s">
        <v>91</v>
      </c>
    </row>
    <row r="4855" spans="1:20" x14ac:dyDescent="0.25">
      <c r="A4855" s="49" t="str">
        <f t="shared" si="75"/>
        <v>41852KernN/A_10SmartAC Only</v>
      </c>
      <c r="B4855" s="7">
        <v>41852</v>
      </c>
      <c r="C4855">
        <v>10</v>
      </c>
      <c r="D4855" t="s">
        <v>11</v>
      </c>
      <c r="E4855">
        <v>1.3784566</v>
      </c>
      <c r="F4855">
        <v>1.3585777000000001</v>
      </c>
      <c r="G4855" t="s">
        <v>33</v>
      </c>
      <c r="H4855" s="49">
        <v>982.83199999999999</v>
      </c>
      <c r="I4855" s="49">
        <v>5131.6719999999996</v>
      </c>
      <c r="J4855">
        <v>92</v>
      </c>
      <c r="M4855">
        <v>4.4823200000000001E-2</v>
      </c>
      <c r="N4855" s="49">
        <v>1.9878900000000001E-2</v>
      </c>
      <c r="O4855" s="49">
        <v>-3.7494800000000002E-2</v>
      </c>
      <c r="P4855" s="49">
        <v>-3.8774E-3</v>
      </c>
      <c r="Q4855" s="49">
        <v>1.9878900000000001E-2</v>
      </c>
      <c r="R4855" s="49">
        <v>4.3635199999999999E-2</v>
      </c>
      <c r="S4855" s="49">
        <v>7.7252600000000005E-2</v>
      </c>
      <c r="T4855" s="49" t="s">
        <v>91</v>
      </c>
    </row>
    <row r="4856" spans="1:20" x14ac:dyDescent="0.25">
      <c r="A4856" s="49" t="str">
        <f t="shared" si="75"/>
        <v>41852KernN/A_20SmartAC Only</v>
      </c>
      <c r="B4856" s="7">
        <v>41852</v>
      </c>
      <c r="C4856">
        <v>20</v>
      </c>
      <c r="D4856" t="s">
        <v>11</v>
      </c>
      <c r="E4856">
        <v>3.4522181000000001</v>
      </c>
      <c r="F4856">
        <v>3.9638836</v>
      </c>
      <c r="G4856" t="s">
        <v>33</v>
      </c>
      <c r="H4856" s="49">
        <v>982.83199999999999</v>
      </c>
      <c r="I4856" s="49">
        <v>5131.6719999999996</v>
      </c>
      <c r="J4856">
        <v>103</v>
      </c>
      <c r="M4856">
        <v>6.8162700000000007E-2</v>
      </c>
      <c r="N4856" s="49">
        <v>-0.5116655</v>
      </c>
      <c r="O4856" s="49">
        <v>-0.59891375999999996</v>
      </c>
      <c r="P4856" s="49">
        <v>-0.54779173000000003</v>
      </c>
      <c r="Q4856" s="49">
        <v>-0.5116655</v>
      </c>
      <c r="R4856" s="49">
        <v>-0.47553927000000001</v>
      </c>
      <c r="S4856" s="49">
        <v>-0.42441723999999997</v>
      </c>
      <c r="T4856" s="49" t="s">
        <v>91</v>
      </c>
    </row>
    <row r="4857" spans="1:20" x14ac:dyDescent="0.25">
      <c r="A4857" s="49" t="str">
        <f t="shared" si="75"/>
        <v>41852KernN/A_8SmartAC Only</v>
      </c>
      <c r="B4857" s="7">
        <v>41852</v>
      </c>
      <c r="C4857">
        <v>8</v>
      </c>
      <c r="D4857" t="s">
        <v>11</v>
      </c>
      <c r="E4857">
        <v>1.0736346000000001</v>
      </c>
      <c r="F4857">
        <v>1.0294804</v>
      </c>
      <c r="G4857" t="s">
        <v>33</v>
      </c>
      <c r="H4857" s="49">
        <v>982.83199999999999</v>
      </c>
      <c r="I4857" s="49">
        <v>5131.6719999999996</v>
      </c>
      <c r="J4857">
        <v>83</v>
      </c>
      <c r="M4857">
        <v>3.1633000000000001E-2</v>
      </c>
      <c r="N4857" s="49">
        <v>4.4154199999999998E-2</v>
      </c>
      <c r="O4857" s="49">
        <v>3.66396E-3</v>
      </c>
      <c r="P4857" s="49">
        <v>2.738871E-2</v>
      </c>
      <c r="Q4857" s="49">
        <v>4.4154199999999998E-2</v>
      </c>
      <c r="R4857" s="49">
        <v>6.0919689999999999E-2</v>
      </c>
      <c r="S4857" s="49">
        <v>8.4644440000000001E-2</v>
      </c>
      <c r="T4857" s="49" t="s">
        <v>91</v>
      </c>
    </row>
    <row r="4858" spans="1:20" x14ac:dyDescent="0.25">
      <c r="A4858" s="49" t="str">
        <f t="shared" si="75"/>
        <v>41852KernN/A_17SmartAC Only</v>
      </c>
      <c r="B4858" s="7">
        <v>41852</v>
      </c>
      <c r="C4858">
        <v>17</v>
      </c>
      <c r="D4858" t="s">
        <v>11</v>
      </c>
      <c r="E4858">
        <v>3.5421016999999999</v>
      </c>
      <c r="F4858">
        <v>2.7007793000000002</v>
      </c>
      <c r="G4858" t="s">
        <v>33</v>
      </c>
      <c r="H4858" s="49">
        <v>982.83199999999999</v>
      </c>
      <c r="I4858" s="49">
        <v>5131.6719999999996</v>
      </c>
      <c r="J4858">
        <v>106</v>
      </c>
      <c r="M4858">
        <v>6.2447900000000001E-2</v>
      </c>
      <c r="N4858" s="49">
        <v>0.84132240000000003</v>
      </c>
      <c r="O4858" s="49">
        <v>0.76138908999999999</v>
      </c>
      <c r="P4858" s="49">
        <v>0.80822501000000002</v>
      </c>
      <c r="Q4858" s="49">
        <v>0.84132240000000003</v>
      </c>
      <c r="R4858" s="49">
        <v>0.87441979000000003</v>
      </c>
      <c r="S4858" s="49">
        <v>0.92125570999999995</v>
      </c>
      <c r="T4858" s="49" t="s">
        <v>91</v>
      </c>
    </row>
    <row r="4859" spans="1:20" x14ac:dyDescent="0.25">
      <c r="A4859" s="49" t="str">
        <f t="shared" si="75"/>
        <v>41852KernN/A_7SmartAC Only</v>
      </c>
      <c r="B4859" s="7">
        <v>41852</v>
      </c>
      <c r="C4859">
        <v>7</v>
      </c>
      <c r="D4859" t="s">
        <v>11</v>
      </c>
      <c r="E4859">
        <v>1.0152052</v>
      </c>
      <c r="F4859">
        <v>0.97962218000000001</v>
      </c>
      <c r="G4859" t="s">
        <v>33</v>
      </c>
      <c r="H4859" s="49">
        <v>982.83199999999999</v>
      </c>
      <c r="I4859" s="49">
        <v>5131.6719999999996</v>
      </c>
      <c r="J4859">
        <v>78.5</v>
      </c>
      <c r="M4859">
        <v>2.9189099999999999E-2</v>
      </c>
      <c r="N4859" s="49">
        <v>3.558302E-2</v>
      </c>
      <c r="O4859" s="49">
        <v>-1.77903E-3</v>
      </c>
      <c r="P4859" s="49">
        <v>2.01128E-2</v>
      </c>
      <c r="Q4859" s="49">
        <v>3.558302E-2</v>
      </c>
      <c r="R4859" s="49">
        <v>5.105324E-2</v>
      </c>
      <c r="S4859" s="49">
        <v>7.2945070000000001E-2</v>
      </c>
      <c r="T4859" s="49" t="s">
        <v>91</v>
      </c>
    </row>
    <row r="4860" spans="1:20" x14ac:dyDescent="0.25">
      <c r="A4860" s="49" t="str">
        <f t="shared" si="75"/>
        <v>41852KernN/A_23SmartAC Only</v>
      </c>
      <c r="B4860" s="7">
        <v>41852</v>
      </c>
      <c r="C4860">
        <v>23</v>
      </c>
      <c r="D4860" t="s">
        <v>11</v>
      </c>
      <c r="E4860">
        <v>2.4934307000000002</v>
      </c>
      <c r="F4860">
        <v>2.6550897</v>
      </c>
      <c r="G4860" t="s">
        <v>33</v>
      </c>
      <c r="H4860" s="49">
        <v>982.83199999999999</v>
      </c>
      <c r="I4860" s="49">
        <v>5131.6719999999996</v>
      </c>
      <c r="J4860">
        <v>93.5</v>
      </c>
      <c r="M4860">
        <v>5.6523799999999999E-2</v>
      </c>
      <c r="N4860" s="49">
        <v>-0.161659</v>
      </c>
      <c r="O4860" s="49">
        <v>-0.23400946</v>
      </c>
      <c r="P4860" s="49">
        <v>-0.19161660999999999</v>
      </c>
      <c r="Q4860" s="49">
        <v>-0.161659</v>
      </c>
      <c r="R4860" s="49">
        <v>-0.13170139</v>
      </c>
      <c r="S4860" s="49">
        <v>-8.9308540000000006E-2</v>
      </c>
      <c r="T4860" s="49" t="s">
        <v>91</v>
      </c>
    </row>
    <row r="4861" spans="1:20" x14ac:dyDescent="0.25">
      <c r="A4861" s="49" t="str">
        <f t="shared" si="75"/>
        <v>41852KernN/A_21SmartAC Only</v>
      </c>
      <c r="B4861" s="7">
        <v>41852</v>
      </c>
      <c r="C4861">
        <v>21</v>
      </c>
      <c r="D4861" t="s">
        <v>11</v>
      </c>
      <c r="E4861">
        <v>3.1595130999999999</v>
      </c>
      <c r="F4861">
        <v>3.5303271000000001</v>
      </c>
      <c r="G4861" t="s">
        <v>33</v>
      </c>
      <c r="H4861" s="49">
        <v>982.83199999999999</v>
      </c>
      <c r="I4861" s="49">
        <v>5131.6719999999996</v>
      </c>
      <c r="J4861">
        <v>100</v>
      </c>
      <c r="M4861">
        <v>6.4552600000000002E-2</v>
      </c>
      <c r="N4861" s="49">
        <v>-0.37081399999999998</v>
      </c>
      <c r="O4861" s="49">
        <v>-0.45344132999999998</v>
      </c>
      <c r="P4861" s="49">
        <v>-0.40502687999999998</v>
      </c>
      <c r="Q4861" s="49">
        <v>-0.37081399999999998</v>
      </c>
      <c r="R4861" s="49">
        <v>-0.33660111999999998</v>
      </c>
      <c r="S4861" s="49">
        <v>-0.28818666999999998</v>
      </c>
      <c r="T4861" s="49" t="s">
        <v>91</v>
      </c>
    </row>
    <row r="4862" spans="1:20" x14ac:dyDescent="0.25">
      <c r="A4862" s="49" t="str">
        <f t="shared" si="75"/>
        <v>41852KernN/A_24SmartAC Only</v>
      </c>
      <c r="B4862" s="7">
        <v>41852</v>
      </c>
      <c r="C4862">
        <v>24</v>
      </c>
      <c r="D4862" t="s">
        <v>11</v>
      </c>
      <c r="E4862">
        <v>2.0920782999999998</v>
      </c>
      <c r="F4862">
        <v>2.1796283000000001</v>
      </c>
      <c r="G4862" t="s">
        <v>33</v>
      </c>
      <c r="H4862" s="49">
        <v>982.83199999999999</v>
      </c>
      <c r="I4862" s="49">
        <v>5131.6719999999996</v>
      </c>
      <c r="J4862">
        <v>90</v>
      </c>
      <c r="M4862">
        <v>5.1631000000000003E-2</v>
      </c>
      <c r="N4862" s="49">
        <v>-8.7550000000000003E-2</v>
      </c>
      <c r="O4862" s="49">
        <v>-0.15363768</v>
      </c>
      <c r="P4862" s="49">
        <v>-0.11491443</v>
      </c>
      <c r="Q4862" s="49">
        <v>-8.7550000000000003E-2</v>
      </c>
      <c r="R4862" s="49">
        <v>-6.0185570000000001E-2</v>
      </c>
      <c r="S4862" s="49">
        <v>-2.146232E-2</v>
      </c>
      <c r="T4862" s="49" t="s">
        <v>91</v>
      </c>
    </row>
    <row r="4863" spans="1:20" x14ac:dyDescent="0.25">
      <c r="A4863" s="49" t="str">
        <f t="shared" si="75"/>
        <v>41852KernN/A_6SmartAC Only</v>
      </c>
      <c r="B4863" s="7">
        <v>41852</v>
      </c>
      <c r="C4863">
        <v>6</v>
      </c>
      <c r="D4863" t="s">
        <v>11</v>
      </c>
      <c r="E4863">
        <v>1.0334729</v>
      </c>
      <c r="F4863">
        <v>1.0099292</v>
      </c>
      <c r="G4863" t="s">
        <v>33</v>
      </c>
      <c r="H4863" s="49">
        <v>982.83199999999999</v>
      </c>
      <c r="I4863" s="49">
        <v>5131.6719999999996</v>
      </c>
      <c r="J4863">
        <v>78</v>
      </c>
      <c r="M4863">
        <v>2.8541400000000001E-2</v>
      </c>
      <c r="N4863" s="49">
        <v>2.3543700000000001E-2</v>
      </c>
      <c r="O4863" s="49">
        <v>-1.2989290000000001E-2</v>
      </c>
      <c r="P4863" s="49">
        <v>8.4167600000000006E-3</v>
      </c>
      <c r="Q4863" s="49">
        <v>2.3543700000000001E-2</v>
      </c>
      <c r="R4863" s="49">
        <v>3.8670639999999999E-2</v>
      </c>
      <c r="S4863" s="49">
        <v>6.0076690000000002E-2</v>
      </c>
      <c r="T4863" s="49" t="s">
        <v>91</v>
      </c>
    </row>
    <row r="4864" spans="1:20" x14ac:dyDescent="0.25">
      <c r="A4864" s="49" t="str">
        <f t="shared" si="75"/>
        <v>41852KernN/A_11SmartAC Only</v>
      </c>
      <c r="B4864" s="7">
        <v>41852</v>
      </c>
      <c r="C4864">
        <v>11</v>
      </c>
      <c r="D4864" t="s">
        <v>11</v>
      </c>
      <c r="E4864">
        <v>1.6563661999999999</v>
      </c>
      <c r="F4864">
        <v>1.6417717999999999</v>
      </c>
      <c r="G4864" t="s">
        <v>33</v>
      </c>
      <c r="H4864" s="49">
        <v>982.83199999999999</v>
      </c>
      <c r="I4864" s="49">
        <v>5131.6719999999996</v>
      </c>
      <c r="J4864">
        <v>95.5</v>
      </c>
      <c r="M4864">
        <v>5.2671999999999997E-2</v>
      </c>
      <c r="N4864" s="49">
        <v>1.45944E-2</v>
      </c>
      <c r="O4864" s="49">
        <v>-5.2825759999999999E-2</v>
      </c>
      <c r="P4864" s="49">
        <v>-1.332176E-2</v>
      </c>
      <c r="Q4864" s="49">
        <v>1.45944E-2</v>
      </c>
      <c r="R4864" s="49">
        <v>4.2510560000000003E-2</v>
      </c>
      <c r="S4864" s="49">
        <v>8.201456E-2</v>
      </c>
      <c r="T4864" s="49" t="s">
        <v>91</v>
      </c>
    </row>
    <row r="4865" spans="1:20" x14ac:dyDescent="0.25">
      <c r="A4865" s="49" t="str">
        <f t="shared" si="75"/>
        <v>41852KernN/A_12SmartAC Only</v>
      </c>
      <c r="B4865" s="7">
        <v>41852</v>
      </c>
      <c r="C4865">
        <v>12</v>
      </c>
      <c r="D4865" t="s">
        <v>11</v>
      </c>
      <c r="E4865">
        <v>2.0243410000000002</v>
      </c>
      <c r="F4865">
        <v>1.9864835999999999</v>
      </c>
      <c r="G4865" t="s">
        <v>33</v>
      </c>
      <c r="H4865" s="49">
        <v>982.83199999999999</v>
      </c>
      <c r="I4865" s="49">
        <v>5131.6719999999996</v>
      </c>
      <c r="J4865">
        <v>98.5</v>
      </c>
      <c r="M4865">
        <v>6.0122099999999998E-2</v>
      </c>
      <c r="N4865" s="49">
        <v>3.7857399999999999E-2</v>
      </c>
      <c r="O4865" s="49">
        <v>-3.9098889999999997E-2</v>
      </c>
      <c r="P4865" s="49">
        <v>5.9926900000000002E-3</v>
      </c>
      <c r="Q4865" s="49">
        <v>3.7857399999999999E-2</v>
      </c>
      <c r="R4865" s="49">
        <v>6.9722110000000004E-2</v>
      </c>
      <c r="S4865" s="49">
        <v>0.11481369</v>
      </c>
      <c r="T4865" s="49" t="s">
        <v>91</v>
      </c>
    </row>
    <row r="4866" spans="1:20" x14ac:dyDescent="0.25">
      <c r="A4866" s="49" t="str">
        <f t="shared" si="75"/>
        <v>41852KernN/A_13SmartAC Only</v>
      </c>
      <c r="B4866" s="7">
        <v>41852</v>
      </c>
      <c r="C4866">
        <v>13</v>
      </c>
      <c r="D4866" t="s">
        <v>11</v>
      </c>
      <c r="E4866">
        <v>2.4060646999999999</v>
      </c>
      <c r="F4866">
        <v>2.3229535000000001</v>
      </c>
      <c r="G4866" t="s">
        <v>33</v>
      </c>
      <c r="H4866" s="49">
        <v>982.83199999999999</v>
      </c>
      <c r="I4866" s="49">
        <v>5131.6719999999996</v>
      </c>
      <c r="J4866">
        <v>101.5</v>
      </c>
      <c r="M4866">
        <v>6.6660300000000006E-2</v>
      </c>
      <c r="N4866" s="49">
        <v>8.3111199999999996E-2</v>
      </c>
      <c r="O4866" s="49">
        <v>-2.2139799999999999E-3</v>
      </c>
      <c r="P4866" s="49">
        <v>4.7781240000000003E-2</v>
      </c>
      <c r="Q4866" s="49">
        <v>8.3111199999999996E-2</v>
      </c>
      <c r="R4866" s="49">
        <v>0.11844116</v>
      </c>
      <c r="S4866" s="49">
        <v>0.16843638</v>
      </c>
      <c r="T4866" s="49" t="s">
        <v>91</v>
      </c>
    </row>
    <row r="4867" spans="1:20" x14ac:dyDescent="0.25">
      <c r="A4867" s="49" t="str">
        <f t="shared" ref="A4867:A4930" si="76">CONCATENATE(B4867,D4867,G4867,"_",C4867,T4867)</f>
        <v>41852KernN/A_18SmartAC Only</v>
      </c>
      <c r="B4867" s="7">
        <v>41852</v>
      </c>
      <c r="C4867">
        <v>18</v>
      </c>
      <c r="D4867" t="s">
        <v>11</v>
      </c>
      <c r="E4867">
        <v>3.7128169</v>
      </c>
      <c r="F4867">
        <v>2.8079166</v>
      </c>
      <c r="G4867" t="s">
        <v>33</v>
      </c>
      <c r="H4867" s="49">
        <v>982.83199999999999</v>
      </c>
      <c r="I4867" s="49">
        <v>5131.6719999999996</v>
      </c>
      <c r="J4867">
        <v>106</v>
      </c>
      <c r="M4867">
        <v>6.0525799999999998E-2</v>
      </c>
      <c r="N4867" s="49">
        <v>0.90490029999999999</v>
      </c>
      <c r="O4867" s="49">
        <v>0.82742727999999999</v>
      </c>
      <c r="P4867" s="49">
        <v>0.87282163000000001</v>
      </c>
      <c r="Q4867" s="49">
        <v>0.90490029999999999</v>
      </c>
      <c r="R4867" s="49">
        <v>0.93697896999999997</v>
      </c>
      <c r="S4867" s="49">
        <v>0.98237331999999999</v>
      </c>
      <c r="T4867" s="49" t="s">
        <v>91</v>
      </c>
    </row>
    <row r="4868" spans="1:20" x14ac:dyDescent="0.25">
      <c r="A4868" s="49" t="str">
        <f t="shared" si="76"/>
        <v>41852KernN/A_4SmartAC Only</v>
      </c>
      <c r="B4868" s="7">
        <v>41852</v>
      </c>
      <c r="C4868">
        <v>4</v>
      </c>
      <c r="D4868" t="s">
        <v>11</v>
      </c>
      <c r="E4868">
        <v>1.2070996000000001</v>
      </c>
      <c r="F4868">
        <v>1.1543086</v>
      </c>
      <c r="G4868" t="s">
        <v>33</v>
      </c>
      <c r="H4868" s="49">
        <v>982.83199999999999</v>
      </c>
      <c r="I4868" s="49">
        <v>5131.6719999999996</v>
      </c>
      <c r="J4868">
        <v>82</v>
      </c>
      <c r="M4868">
        <v>3.1691200000000003E-2</v>
      </c>
      <c r="N4868" s="49">
        <v>5.2790999999999998E-2</v>
      </c>
      <c r="O4868" s="49">
        <v>1.2226259999999999E-2</v>
      </c>
      <c r="P4868" s="49">
        <v>3.5994659999999998E-2</v>
      </c>
      <c r="Q4868" s="49">
        <v>5.2790999999999998E-2</v>
      </c>
      <c r="R4868" s="49">
        <v>6.9587339999999998E-2</v>
      </c>
      <c r="S4868" s="49">
        <v>9.3355740000000006E-2</v>
      </c>
      <c r="T4868" s="49" t="s">
        <v>91</v>
      </c>
    </row>
    <row r="4869" spans="1:20" x14ac:dyDescent="0.25">
      <c r="A4869" s="49" t="str">
        <f t="shared" si="76"/>
        <v>41852KernN/A_15SmartAC Only</v>
      </c>
      <c r="B4869" s="7">
        <v>41852</v>
      </c>
      <c r="C4869">
        <v>15</v>
      </c>
      <c r="D4869" t="s">
        <v>11</v>
      </c>
      <c r="E4869">
        <v>3.0588880000000001</v>
      </c>
      <c r="F4869">
        <v>2.8932528</v>
      </c>
      <c r="G4869" t="s">
        <v>33</v>
      </c>
      <c r="H4869" s="49">
        <v>982.83199999999999</v>
      </c>
      <c r="I4869" s="49">
        <v>5131.6719999999996</v>
      </c>
      <c r="J4869">
        <v>104.5</v>
      </c>
      <c r="M4869">
        <v>7.0940699999999995E-2</v>
      </c>
      <c r="N4869" s="49">
        <v>0.16563520000000001</v>
      </c>
      <c r="O4869" s="49">
        <v>7.4831099999999998E-2</v>
      </c>
      <c r="P4869" s="49">
        <v>0.12803663000000001</v>
      </c>
      <c r="Q4869" s="49">
        <v>0.16563520000000001</v>
      </c>
      <c r="R4869" s="49">
        <v>0.20323377000000001</v>
      </c>
      <c r="S4869" s="49">
        <v>0.25643929999999998</v>
      </c>
      <c r="T4869" s="49" t="s">
        <v>91</v>
      </c>
    </row>
    <row r="4870" spans="1:20" x14ac:dyDescent="0.25">
      <c r="A4870" s="49" t="str">
        <f t="shared" si="76"/>
        <v>41852KernN/A_22SmartAC Only</v>
      </c>
      <c r="B4870" s="7">
        <v>41852</v>
      </c>
      <c r="C4870">
        <v>22</v>
      </c>
      <c r="D4870" t="s">
        <v>11</v>
      </c>
      <c r="E4870">
        <v>2.8835592000000001</v>
      </c>
      <c r="F4870">
        <v>3.1060653999999999</v>
      </c>
      <c r="G4870" t="s">
        <v>33</v>
      </c>
      <c r="H4870" s="49">
        <v>982.83199999999999</v>
      </c>
      <c r="I4870" s="49">
        <v>5131.6719999999996</v>
      </c>
      <c r="J4870">
        <v>96.5</v>
      </c>
      <c r="M4870">
        <v>6.0387999999999997E-2</v>
      </c>
      <c r="N4870" s="49">
        <v>-0.22250619999999999</v>
      </c>
      <c r="O4870" s="49">
        <v>-0.29980284000000001</v>
      </c>
      <c r="P4870" s="49">
        <v>-0.25451183999999999</v>
      </c>
      <c r="Q4870" s="49">
        <v>-0.22250619999999999</v>
      </c>
      <c r="R4870" s="49">
        <v>-0.19050056000000001</v>
      </c>
      <c r="S4870" s="49">
        <v>-0.14520955999999999</v>
      </c>
      <c r="T4870" s="49" t="s">
        <v>91</v>
      </c>
    </row>
    <row r="4871" spans="1:20" x14ac:dyDescent="0.25">
      <c r="A4871" s="49" t="str">
        <f t="shared" si="76"/>
        <v>41852KernN/A_9SmartAC Only</v>
      </c>
      <c r="B4871" s="7">
        <v>41852</v>
      </c>
      <c r="C4871">
        <v>9</v>
      </c>
      <c r="D4871" t="s">
        <v>11</v>
      </c>
      <c r="E4871">
        <v>1.1749156000000001</v>
      </c>
      <c r="F4871">
        <v>1.1534423</v>
      </c>
      <c r="G4871" t="s">
        <v>33</v>
      </c>
      <c r="H4871" s="49">
        <v>982.83199999999999</v>
      </c>
      <c r="I4871" s="49">
        <v>5131.6719999999996</v>
      </c>
      <c r="J4871">
        <v>88.5</v>
      </c>
      <c r="M4871">
        <v>3.8150900000000001E-2</v>
      </c>
      <c r="N4871" s="49">
        <v>2.1473300000000001E-2</v>
      </c>
      <c r="O4871" s="49">
        <v>-2.7359850000000002E-2</v>
      </c>
      <c r="P4871" s="49">
        <v>1.25332E-3</v>
      </c>
      <c r="Q4871" s="49">
        <v>2.1473300000000001E-2</v>
      </c>
      <c r="R4871" s="49">
        <v>4.1693279999999999E-2</v>
      </c>
      <c r="S4871" s="49">
        <v>7.0306450000000006E-2</v>
      </c>
      <c r="T4871" s="49" t="s">
        <v>91</v>
      </c>
    </row>
    <row r="4872" spans="1:20" x14ac:dyDescent="0.25">
      <c r="A4872" s="49" t="str">
        <f t="shared" si="76"/>
        <v>41852KernN/A_19SmartAC Only</v>
      </c>
      <c r="B4872" s="7">
        <v>41852</v>
      </c>
      <c r="C4872">
        <v>19</v>
      </c>
      <c r="D4872" t="s">
        <v>11</v>
      </c>
      <c r="E4872">
        <v>3.6758093000000001</v>
      </c>
      <c r="F4872">
        <v>3.9118233</v>
      </c>
      <c r="G4872" t="s">
        <v>33</v>
      </c>
      <c r="H4872" s="49">
        <v>982.83199999999999</v>
      </c>
      <c r="I4872" s="49">
        <v>5131.6719999999996</v>
      </c>
      <c r="J4872">
        <v>105</v>
      </c>
      <c r="M4872">
        <v>6.5648499999999999E-2</v>
      </c>
      <c r="N4872" s="49">
        <v>-0.236014</v>
      </c>
      <c r="O4872" s="49">
        <v>-0.32004408000000001</v>
      </c>
      <c r="P4872" s="49">
        <v>-0.27080769999999998</v>
      </c>
      <c r="Q4872" s="49">
        <v>-0.236014</v>
      </c>
      <c r="R4872" s="49">
        <v>-0.20122029</v>
      </c>
      <c r="S4872" s="49">
        <v>-0.15198391999999999</v>
      </c>
      <c r="T4872" s="49" t="s">
        <v>91</v>
      </c>
    </row>
    <row r="4873" spans="1:20" x14ac:dyDescent="0.25">
      <c r="A4873" s="49" t="str">
        <f t="shared" si="76"/>
        <v>41852KernN/A_2SmartAC Only</v>
      </c>
      <c r="B4873" s="7">
        <v>41852</v>
      </c>
      <c r="C4873">
        <v>2</v>
      </c>
      <c r="D4873" t="s">
        <v>11</v>
      </c>
      <c r="E4873">
        <v>1.5401748</v>
      </c>
      <c r="F4873">
        <v>1.5074904</v>
      </c>
      <c r="G4873" t="s">
        <v>33</v>
      </c>
      <c r="H4873" s="49">
        <v>982.83199999999999</v>
      </c>
      <c r="I4873" s="49">
        <v>5131.6719999999996</v>
      </c>
      <c r="J4873">
        <v>87</v>
      </c>
      <c r="M4873">
        <v>4.0321200000000001E-2</v>
      </c>
      <c r="N4873" s="49">
        <v>3.2684400000000002E-2</v>
      </c>
      <c r="O4873" s="49">
        <v>-1.8926740000000001E-2</v>
      </c>
      <c r="P4873" s="49">
        <v>1.131416E-2</v>
      </c>
      <c r="Q4873" s="49">
        <v>3.2684400000000002E-2</v>
      </c>
      <c r="R4873" s="49">
        <v>5.4054640000000001E-2</v>
      </c>
      <c r="S4873" s="49">
        <v>8.4295540000000002E-2</v>
      </c>
      <c r="T4873" s="49" t="s">
        <v>91</v>
      </c>
    </row>
    <row r="4874" spans="1:20" x14ac:dyDescent="0.25">
      <c r="A4874" s="49" t="str">
        <f t="shared" si="76"/>
        <v>41893KernN/A_2SmartAC Only</v>
      </c>
      <c r="B4874" s="7">
        <v>41893</v>
      </c>
      <c r="C4874">
        <v>2</v>
      </c>
      <c r="D4874" t="s">
        <v>11</v>
      </c>
      <c r="E4874">
        <v>0.83896627000000001</v>
      </c>
      <c r="F4874">
        <v>0.85409637000000005</v>
      </c>
      <c r="G4874" t="s">
        <v>33</v>
      </c>
      <c r="H4874" s="49">
        <v>4642.2700000000004</v>
      </c>
      <c r="I4874" s="49">
        <v>5147.7839999999997</v>
      </c>
      <c r="J4874">
        <v>77</v>
      </c>
      <c r="M4874">
        <v>3.37065E-2</v>
      </c>
      <c r="N4874" s="49">
        <v>-1.51301E-2</v>
      </c>
      <c r="O4874" s="49">
        <v>-5.827442E-2</v>
      </c>
      <c r="P4874" s="49">
        <v>-3.2994549999999997E-2</v>
      </c>
      <c r="Q4874" s="49">
        <v>-1.51301E-2</v>
      </c>
      <c r="R4874" s="49">
        <v>2.73434E-3</v>
      </c>
      <c r="S4874" s="49">
        <v>2.8014219999999999E-2</v>
      </c>
      <c r="T4874" s="49" t="s">
        <v>91</v>
      </c>
    </row>
    <row r="4875" spans="1:20" x14ac:dyDescent="0.25">
      <c r="A4875" s="49" t="str">
        <f t="shared" si="76"/>
        <v>41893KernN/A_16SmartAC Only</v>
      </c>
      <c r="B4875" s="7">
        <v>41893</v>
      </c>
      <c r="C4875">
        <v>16</v>
      </c>
      <c r="D4875" t="s">
        <v>11</v>
      </c>
      <c r="E4875">
        <v>2.5695872</v>
      </c>
      <c r="F4875">
        <v>1.9673673</v>
      </c>
      <c r="G4875" t="s">
        <v>33</v>
      </c>
      <c r="H4875" s="49">
        <v>4642.2700000000004</v>
      </c>
      <c r="I4875" s="49">
        <v>5147.7839999999997</v>
      </c>
      <c r="J4875">
        <v>99</v>
      </c>
      <c r="M4875">
        <v>8.5344799999999998E-2</v>
      </c>
      <c r="N4875" s="49">
        <v>0.60221990000000003</v>
      </c>
      <c r="O4875" s="49">
        <v>0.49297856000000001</v>
      </c>
      <c r="P4875" s="49">
        <v>0.55698716000000004</v>
      </c>
      <c r="Q4875" s="49">
        <v>0.60221990000000003</v>
      </c>
      <c r="R4875" s="49">
        <v>0.64745264000000002</v>
      </c>
      <c r="S4875" s="49">
        <v>0.71146123999999999</v>
      </c>
      <c r="T4875" s="49" t="s">
        <v>91</v>
      </c>
    </row>
    <row r="4876" spans="1:20" x14ac:dyDescent="0.25">
      <c r="A4876" s="49" t="str">
        <f t="shared" si="76"/>
        <v>41893KernN/A_19SmartAC Only</v>
      </c>
      <c r="B4876" s="7">
        <v>41893</v>
      </c>
      <c r="C4876">
        <v>19</v>
      </c>
      <c r="D4876" t="s">
        <v>11</v>
      </c>
      <c r="E4876">
        <v>2.8315220999999999</v>
      </c>
      <c r="F4876">
        <v>3.2767499</v>
      </c>
      <c r="G4876" t="s">
        <v>33</v>
      </c>
      <c r="H4876" s="49">
        <v>4642.2700000000004</v>
      </c>
      <c r="I4876" s="49">
        <v>5147.7839999999997</v>
      </c>
      <c r="J4876">
        <v>97</v>
      </c>
      <c r="M4876">
        <v>8.0433000000000004E-2</v>
      </c>
      <c r="N4876" s="49">
        <v>-0.44522780000000001</v>
      </c>
      <c r="O4876" s="49">
        <v>-0.54818204000000004</v>
      </c>
      <c r="P4876" s="49">
        <v>-0.48785729</v>
      </c>
      <c r="Q4876" s="49">
        <v>-0.44522780000000001</v>
      </c>
      <c r="R4876" s="49">
        <v>-0.40259831000000001</v>
      </c>
      <c r="S4876" s="49">
        <v>-0.34227355999999998</v>
      </c>
      <c r="T4876" s="49" t="s">
        <v>91</v>
      </c>
    </row>
    <row r="4877" spans="1:20" x14ac:dyDescent="0.25">
      <c r="A4877" s="49" t="str">
        <f t="shared" si="76"/>
        <v>41893KernN/A_4SmartAC Only</v>
      </c>
      <c r="B4877" s="7">
        <v>41893</v>
      </c>
      <c r="C4877">
        <v>4</v>
      </c>
      <c r="D4877" t="s">
        <v>11</v>
      </c>
      <c r="E4877">
        <v>0.73446222999999999</v>
      </c>
      <c r="F4877">
        <v>0.69346454999999996</v>
      </c>
      <c r="G4877" t="s">
        <v>33</v>
      </c>
      <c r="H4877" s="49">
        <v>4642.2700000000004</v>
      </c>
      <c r="I4877" s="49">
        <v>5147.7839999999997</v>
      </c>
      <c r="J4877">
        <v>75</v>
      </c>
      <c r="M4877">
        <v>3.5599699999999998E-2</v>
      </c>
      <c r="N4877" s="49">
        <v>4.0997680000000002E-2</v>
      </c>
      <c r="O4877" s="49">
        <v>-4.5699399999999998E-3</v>
      </c>
      <c r="P4877" s="49">
        <v>2.2129840000000001E-2</v>
      </c>
      <c r="Q4877" s="49">
        <v>4.0997680000000002E-2</v>
      </c>
      <c r="R4877" s="49">
        <v>5.9865519999999998E-2</v>
      </c>
      <c r="S4877" s="49">
        <v>8.6565299999999998E-2</v>
      </c>
      <c r="T4877" s="49" t="s">
        <v>91</v>
      </c>
    </row>
    <row r="4878" spans="1:20" x14ac:dyDescent="0.25">
      <c r="A4878" s="49" t="str">
        <f t="shared" si="76"/>
        <v>41893KernN/A_3SmartAC Only</v>
      </c>
      <c r="B4878" s="7">
        <v>41893</v>
      </c>
      <c r="C4878">
        <v>3</v>
      </c>
      <c r="D4878" t="s">
        <v>11</v>
      </c>
      <c r="E4878">
        <v>0.76416388999999996</v>
      </c>
      <c r="F4878">
        <v>0.74986383000000001</v>
      </c>
      <c r="G4878" t="s">
        <v>33</v>
      </c>
      <c r="H4878" s="49">
        <v>4642.2700000000004</v>
      </c>
      <c r="I4878" s="49">
        <v>5147.7839999999997</v>
      </c>
      <c r="J4878">
        <v>76</v>
      </c>
      <c r="M4878">
        <v>3.2668999999999997E-2</v>
      </c>
      <c r="N4878" s="49">
        <v>1.430006E-2</v>
      </c>
      <c r="O4878" s="49">
        <v>-2.7516260000000001E-2</v>
      </c>
      <c r="P4878" s="49">
        <v>-3.0145100000000002E-3</v>
      </c>
      <c r="Q4878" s="49">
        <v>1.430006E-2</v>
      </c>
      <c r="R4878" s="49">
        <v>3.1614629999999998E-2</v>
      </c>
      <c r="S4878" s="49">
        <v>5.611638E-2</v>
      </c>
      <c r="T4878" s="49" t="s">
        <v>91</v>
      </c>
    </row>
    <row r="4879" spans="1:20" x14ac:dyDescent="0.25">
      <c r="A4879" s="49" t="str">
        <f t="shared" si="76"/>
        <v>41893KernN/A_7SmartAC Only</v>
      </c>
      <c r="B4879" s="7">
        <v>41893</v>
      </c>
      <c r="C4879">
        <v>7</v>
      </c>
      <c r="D4879" t="s">
        <v>11</v>
      </c>
      <c r="E4879">
        <v>0.77855700999999999</v>
      </c>
      <c r="F4879">
        <v>0.76070945999999995</v>
      </c>
      <c r="G4879" t="s">
        <v>33</v>
      </c>
      <c r="H4879" s="49">
        <v>4642.2700000000004</v>
      </c>
      <c r="I4879" s="49">
        <v>5147.7839999999997</v>
      </c>
      <c r="J4879">
        <v>69.5</v>
      </c>
      <c r="M4879">
        <v>3.1373900000000003E-2</v>
      </c>
      <c r="N4879" s="49">
        <v>1.784755E-2</v>
      </c>
      <c r="O4879" s="49">
        <v>-2.2311040000000001E-2</v>
      </c>
      <c r="P4879" s="49">
        <v>1.2193799999999999E-3</v>
      </c>
      <c r="Q4879" s="49">
        <v>1.784755E-2</v>
      </c>
      <c r="R4879" s="49">
        <v>3.4475720000000001E-2</v>
      </c>
      <c r="S4879" s="49">
        <v>5.8006139999999998E-2</v>
      </c>
      <c r="T4879" s="49" t="s">
        <v>91</v>
      </c>
    </row>
    <row r="4880" spans="1:20" x14ac:dyDescent="0.25">
      <c r="A4880" s="49" t="str">
        <f t="shared" si="76"/>
        <v>41893KernN/A_17SmartAC Only</v>
      </c>
      <c r="B4880" s="7">
        <v>41893</v>
      </c>
      <c r="C4880">
        <v>17</v>
      </c>
      <c r="D4880" t="s">
        <v>11</v>
      </c>
      <c r="E4880">
        <v>2.8858210999999998</v>
      </c>
      <c r="F4880">
        <v>2.2111847</v>
      </c>
      <c r="G4880" t="s">
        <v>33</v>
      </c>
      <c r="H4880" s="49">
        <v>4642.2700000000004</v>
      </c>
      <c r="I4880" s="49">
        <v>5147.7839999999997</v>
      </c>
      <c r="J4880">
        <v>99.5</v>
      </c>
      <c r="M4880">
        <v>8.3466799999999994E-2</v>
      </c>
      <c r="N4880" s="49">
        <v>0.67463640000000002</v>
      </c>
      <c r="O4880" s="49">
        <v>0.5677989</v>
      </c>
      <c r="P4880" s="49">
        <v>0.63039900000000004</v>
      </c>
      <c r="Q4880" s="49">
        <v>0.67463640000000002</v>
      </c>
      <c r="R4880" s="49">
        <v>0.71887380000000001</v>
      </c>
      <c r="S4880" s="49">
        <v>0.78147390000000005</v>
      </c>
      <c r="T4880" s="49" t="s">
        <v>91</v>
      </c>
    </row>
    <row r="4881" spans="1:20" x14ac:dyDescent="0.25">
      <c r="A4881" s="49" t="str">
        <f t="shared" si="76"/>
        <v>41893KernN/A_8SmartAC Only</v>
      </c>
      <c r="B4881" s="7">
        <v>41893</v>
      </c>
      <c r="C4881">
        <v>8</v>
      </c>
      <c r="D4881" t="s">
        <v>11</v>
      </c>
      <c r="E4881">
        <v>0.76339049999999997</v>
      </c>
      <c r="F4881">
        <v>0.75377647999999997</v>
      </c>
      <c r="G4881" t="s">
        <v>33</v>
      </c>
      <c r="H4881" s="49">
        <v>4642.2700000000004</v>
      </c>
      <c r="I4881" s="49">
        <v>5147.7839999999997</v>
      </c>
      <c r="J4881">
        <v>71.5</v>
      </c>
      <c r="M4881">
        <v>3.2283100000000002E-2</v>
      </c>
      <c r="N4881" s="49">
        <v>9.6140199999999992E-3</v>
      </c>
      <c r="O4881" s="49">
        <v>-3.1708350000000003E-2</v>
      </c>
      <c r="P4881" s="49">
        <v>-7.4960199999999999E-3</v>
      </c>
      <c r="Q4881" s="49">
        <v>9.6140199999999992E-3</v>
      </c>
      <c r="R4881" s="49">
        <v>2.6724060000000001E-2</v>
      </c>
      <c r="S4881" s="49">
        <v>5.0936389999999998E-2</v>
      </c>
      <c r="T4881" s="49" t="s">
        <v>91</v>
      </c>
    </row>
    <row r="4882" spans="1:20" x14ac:dyDescent="0.25">
      <c r="A4882" s="49" t="str">
        <f t="shared" si="76"/>
        <v>41893KernN/A_9SmartAC Only</v>
      </c>
      <c r="B4882" s="7">
        <v>41893</v>
      </c>
      <c r="C4882">
        <v>9</v>
      </c>
      <c r="D4882" t="s">
        <v>11</v>
      </c>
      <c r="E4882">
        <v>0.67698195000000005</v>
      </c>
      <c r="F4882">
        <v>0.68908970000000003</v>
      </c>
      <c r="G4882" t="s">
        <v>33</v>
      </c>
      <c r="H4882" s="49">
        <v>4642.2700000000004</v>
      </c>
      <c r="I4882" s="49">
        <v>5147.7839999999997</v>
      </c>
      <c r="J4882">
        <v>75.5</v>
      </c>
      <c r="M4882">
        <v>3.3684199999999997E-2</v>
      </c>
      <c r="N4882" s="49">
        <v>-1.210775E-2</v>
      </c>
      <c r="O4882" s="49">
        <v>-5.522353E-2</v>
      </c>
      <c r="P4882" s="49">
        <v>-2.9960380000000002E-2</v>
      </c>
      <c r="Q4882" s="49">
        <v>-1.210775E-2</v>
      </c>
      <c r="R4882" s="49">
        <v>5.74488E-3</v>
      </c>
      <c r="S4882" s="49">
        <v>3.1008029999999999E-2</v>
      </c>
      <c r="T4882" s="49" t="s">
        <v>91</v>
      </c>
    </row>
    <row r="4883" spans="1:20" x14ac:dyDescent="0.25">
      <c r="A4883" s="49" t="str">
        <f t="shared" si="76"/>
        <v>41893KernN/A_12SmartAC Only</v>
      </c>
      <c r="B4883" s="7">
        <v>41893</v>
      </c>
      <c r="C4883">
        <v>12</v>
      </c>
      <c r="D4883" t="s">
        <v>11</v>
      </c>
      <c r="E4883">
        <v>1.1408385000000001</v>
      </c>
      <c r="F4883">
        <v>1.0401800000000001</v>
      </c>
      <c r="G4883" t="s">
        <v>33</v>
      </c>
      <c r="H4883" s="49">
        <v>4642.2700000000004</v>
      </c>
      <c r="I4883" s="49">
        <v>5147.7839999999997</v>
      </c>
      <c r="J4883">
        <v>91</v>
      </c>
      <c r="M4883">
        <v>6.2801200000000001E-2</v>
      </c>
      <c r="N4883" s="49">
        <v>0.1006585</v>
      </c>
      <c r="O4883" s="49">
        <v>2.027296E-2</v>
      </c>
      <c r="P4883" s="49">
        <v>6.7373859999999994E-2</v>
      </c>
      <c r="Q4883" s="49">
        <v>0.1006585</v>
      </c>
      <c r="R4883" s="49">
        <v>0.13394313999999999</v>
      </c>
      <c r="S4883" s="49">
        <v>0.18104403999999999</v>
      </c>
      <c r="T4883" s="49" t="s">
        <v>91</v>
      </c>
    </row>
    <row r="4884" spans="1:20" x14ac:dyDescent="0.25">
      <c r="A4884" s="49" t="str">
        <f t="shared" si="76"/>
        <v>41893KernN/A_20SmartAC Only</v>
      </c>
      <c r="B4884" s="7">
        <v>41893</v>
      </c>
      <c r="C4884">
        <v>20</v>
      </c>
      <c r="D4884" t="s">
        <v>11</v>
      </c>
      <c r="E4884">
        <v>2.7347204000000001</v>
      </c>
      <c r="F4884">
        <v>3.1683276</v>
      </c>
      <c r="G4884" t="s">
        <v>33</v>
      </c>
      <c r="H4884" s="49">
        <v>4642.2700000000004</v>
      </c>
      <c r="I4884" s="49">
        <v>5147.7839999999997</v>
      </c>
      <c r="J4884">
        <v>94</v>
      </c>
      <c r="M4884">
        <v>7.74281E-2</v>
      </c>
      <c r="N4884" s="49">
        <v>-0.43360720000000003</v>
      </c>
      <c r="O4884" s="49">
        <v>-0.53271517000000002</v>
      </c>
      <c r="P4884" s="49">
        <v>-0.47464409000000002</v>
      </c>
      <c r="Q4884" s="49">
        <v>-0.43360720000000003</v>
      </c>
      <c r="R4884" s="49">
        <v>-0.39257030999999998</v>
      </c>
      <c r="S4884" s="49">
        <v>-0.33449922999999998</v>
      </c>
      <c r="T4884" s="49" t="s">
        <v>91</v>
      </c>
    </row>
    <row r="4885" spans="1:20" x14ac:dyDescent="0.25">
      <c r="A4885" s="49" t="str">
        <f t="shared" si="76"/>
        <v>41893KernN/A_18SmartAC Only</v>
      </c>
      <c r="B4885" s="7">
        <v>41893</v>
      </c>
      <c r="C4885">
        <v>18</v>
      </c>
      <c r="D4885" t="s">
        <v>11</v>
      </c>
      <c r="E4885">
        <v>3.0130992999999999</v>
      </c>
      <c r="F4885">
        <v>2.3601934</v>
      </c>
      <c r="G4885" t="s">
        <v>33</v>
      </c>
      <c r="H4885" s="49">
        <v>4642.2700000000004</v>
      </c>
      <c r="I4885" s="49">
        <v>5147.7839999999997</v>
      </c>
      <c r="J4885">
        <v>99.5</v>
      </c>
      <c r="M4885">
        <v>8.1200499999999995E-2</v>
      </c>
      <c r="N4885" s="49">
        <v>0.65290590000000004</v>
      </c>
      <c r="O4885" s="49">
        <v>0.54896926000000001</v>
      </c>
      <c r="P4885" s="49">
        <v>0.60986963000000005</v>
      </c>
      <c r="Q4885" s="49">
        <v>0.65290590000000004</v>
      </c>
      <c r="R4885" s="49">
        <v>0.69594215999999998</v>
      </c>
      <c r="S4885" s="49">
        <v>0.75684253999999995</v>
      </c>
      <c r="T4885" s="49" t="s">
        <v>91</v>
      </c>
    </row>
    <row r="4886" spans="1:20" x14ac:dyDescent="0.25">
      <c r="A4886" s="49" t="str">
        <f t="shared" si="76"/>
        <v>41893KernN/A_6SmartAC Only</v>
      </c>
      <c r="B4886" s="7">
        <v>41893</v>
      </c>
      <c r="C4886">
        <v>6</v>
      </c>
      <c r="D4886" t="s">
        <v>11</v>
      </c>
      <c r="E4886">
        <v>0.70050047999999998</v>
      </c>
      <c r="F4886">
        <v>0.68938728000000005</v>
      </c>
      <c r="G4886" t="s">
        <v>33</v>
      </c>
      <c r="H4886" s="49">
        <v>4642.2700000000004</v>
      </c>
      <c r="I4886" s="49">
        <v>5147.7839999999997</v>
      </c>
      <c r="J4886">
        <v>71.5</v>
      </c>
      <c r="M4886">
        <v>2.82706E-2</v>
      </c>
      <c r="N4886" s="49">
        <v>1.11132E-2</v>
      </c>
      <c r="O4886" s="49">
        <v>-2.5073169999999999E-2</v>
      </c>
      <c r="P4886" s="49">
        <v>-3.8702200000000002E-3</v>
      </c>
      <c r="Q4886" s="49">
        <v>1.11132E-2</v>
      </c>
      <c r="R4886" s="49">
        <v>2.6096620000000001E-2</v>
      </c>
      <c r="S4886" s="49">
        <v>4.7299569999999999E-2</v>
      </c>
      <c r="T4886" s="49" t="s">
        <v>91</v>
      </c>
    </row>
    <row r="4887" spans="1:20" x14ac:dyDescent="0.25">
      <c r="A4887" s="49" t="str">
        <f t="shared" si="76"/>
        <v>41893KernN/A_22SmartAC Only</v>
      </c>
      <c r="B4887" s="7">
        <v>41893</v>
      </c>
      <c r="C4887">
        <v>22</v>
      </c>
      <c r="D4887" t="s">
        <v>11</v>
      </c>
      <c r="E4887">
        <v>2.1047454000000001</v>
      </c>
      <c r="F4887">
        <v>2.2676555999999999</v>
      </c>
      <c r="G4887" t="s">
        <v>33</v>
      </c>
      <c r="H4887" s="49">
        <v>4642.2700000000004</v>
      </c>
      <c r="I4887" s="49">
        <v>5147.7839999999997</v>
      </c>
      <c r="J4887">
        <v>86.5</v>
      </c>
      <c r="M4887">
        <v>6.8558099999999997E-2</v>
      </c>
      <c r="N4887" s="49">
        <v>-0.16291020000000001</v>
      </c>
      <c r="O4887" s="49">
        <v>-0.25066456999999998</v>
      </c>
      <c r="P4887" s="49">
        <v>-0.19924599000000001</v>
      </c>
      <c r="Q4887" s="49">
        <v>-0.16291020000000001</v>
      </c>
      <c r="R4887" s="49">
        <v>-0.12657441</v>
      </c>
      <c r="S4887" s="49">
        <v>-7.5155830000000007E-2</v>
      </c>
      <c r="T4887" s="49" t="s">
        <v>91</v>
      </c>
    </row>
    <row r="4888" spans="1:20" x14ac:dyDescent="0.25">
      <c r="A4888" s="49" t="str">
        <f t="shared" si="76"/>
        <v>41893KernN/A_13SmartAC Only</v>
      </c>
      <c r="B4888" s="7">
        <v>41893</v>
      </c>
      <c r="C4888">
        <v>13</v>
      </c>
      <c r="D4888" t="s">
        <v>11</v>
      </c>
      <c r="E4888">
        <v>1.4520397</v>
      </c>
      <c r="F4888">
        <v>1.3588571</v>
      </c>
      <c r="G4888" t="s">
        <v>33</v>
      </c>
      <c r="H4888" s="49">
        <v>4642.2700000000004</v>
      </c>
      <c r="I4888" s="49">
        <v>5147.7839999999997</v>
      </c>
      <c r="J4888">
        <v>94.5</v>
      </c>
      <c r="M4888">
        <v>7.2026999999999994E-2</v>
      </c>
      <c r="N4888" s="49">
        <v>9.3182600000000004E-2</v>
      </c>
      <c r="O4888" s="49">
        <v>9.8803999999999993E-4</v>
      </c>
      <c r="P4888" s="49">
        <v>5.5008290000000001E-2</v>
      </c>
      <c r="Q4888" s="49">
        <v>9.3182600000000004E-2</v>
      </c>
      <c r="R4888" s="49">
        <v>0.13135690999999999</v>
      </c>
      <c r="S4888" s="49">
        <v>0.18537716000000001</v>
      </c>
      <c r="T4888" s="49" t="s">
        <v>91</v>
      </c>
    </row>
    <row r="4889" spans="1:20" x14ac:dyDescent="0.25">
      <c r="A4889" s="49" t="str">
        <f t="shared" si="76"/>
        <v>41893KernN/A_15SmartAC Only</v>
      </c>
      <c r="B4889" s="7">
        <v>41893</v>
      </c>
      <c r="C4889">
        <v>15</v>
      </c>
      <c r="D4889" t="s">
        <v>11</v>
      </c>
      <c r="E4889">
        <v>2.2134646</v>
      </c>
      <c r="F4889">
        <v>1.9441005</v>
      </c>
      <c r="G4889" t="s">
        <v>33</v>
      </c>
      <c r="H4889" s="49">
        <v>4642.2700000000004</v>
      </c>
      <c r="I4889" s="49">
        <v>5147.7839999999997</v>
      </c>
      <c r="J4889">
        <v>98.5</v>
      </c>
      <c r="M4889">
        <v>8.49472E-2</v>
      </c>
      <c r="N4889" s="49">
        <v>0.2693641</v>
      </c>
      <c r="O4889" s="49">
        <v>0.16063168</v>
      </c>
      <c r="P4889" s="49">
        <v>0.22434208</v>
      </c>
      <c r="Q4889" s="49">
        <v>0.2693641</v>
      </c>
      <c r="R4889" s="49">
        <v>0.31438611999999999</v>
      </c>
      <c r="S4889" s="49">
        <v>0.37809651999999999</v>
      </c>
      <c r="T4889" s="49" t="s">
        <v>91</v>
      </c>
    </row>
    <row r="4890" spans="1:20" x14ac:dyDescent="0.25">
      <c r="A4890" s="49" t="str">
        <f t="shared" si="76"/>
        <v>41893KernN/A_14SmartAC Only</v>
      </c>
      <c r="B4890" s="7">
        <v>41893</v>
      </c>
      <c r="C4890">
        <v>14</v>
      </c>
      <c r="D4890" t="s">
        <v>11</v>
      </c>
      <c r="E4890">
        <v>1.8589271000000001</v>
      </c>
      <c r="F4890">
        <v>1.7193986000000001</v>
      </c>
      <c r="G4890" t="s">
        <v>33</v>
      </c>
      <c r="H4890" s="49">
        <v>4642.2700000000004</v>
      </c>
      <c r="I4890" s="49">
        <v>5147.7839999999997</v>
      </c>
      <c r="J4890">
        <v>96.5</v>
      </c>
      <c r="M4890">
        <v>7.7816700000000003E-2</v>
      </c>
      <c r="N4890" s="49">
        <v>0.1395285</v>
      </c>
      <c r="O4890" s="49">
        <v>3.9923119999999999E-2</v>
      </c>
      <c r="P4890" s="49">
        <v>9.8285650000000002E-2</v>
      </c>
      <c r="Q4890" s="49">
        <v>0.1395285</v>
      </c>
      <c r="R4890" s="49">
        <v>0.18077135</v>
      </c>
      <c r="S4890" s="49">
        <v>0.23913387999999999</v>
      </c>
      <c r="T4890" s="49" t="s">
        <v>91</v>
      </c>
    </row>
    <row r="4891" spans="1:20" x14ac:dyDescent="0.25">
      <c r="A4891" s="49" t="str">
        <f t="shared" si="76"/>
        <v>41893KernN/A_21SmartAC Only</v>
      </c>
      <c r="B4891" s="7">
        <v>41893</v>
      </c>
      <c r="C4891">
        <v>21</v>
      </c>
      <c r="D4891" t="s">
        <v>11</v>
      </c>
      <c r="E4891">
        <v>2.5000543999999998</v>
      </c>
      <c r="F4891">
        <v>2.7466984999999999</v>
      </c>
      <c r="G4891" t="s">
        <v>33</v>
      </c>
      <c r="H4891" s="49">
        <v>4642.2700000000004</v>
      </c>
      <c r="I4891" s="49">
        <v>5147.7839999999997</v>
      </c>
      <c r="J4891">
        <v>90.5</v>
      </c>
      <c r="M4891">
        <v>7.3899699999999999E-2</v>
      </c>
      <c r="N4891" s="49">
        <v>-0.24664410000000001</v>
      </c>
      <c r="O4891" s="49">
        <v>-0.34123572000000002</v>
      </c>
      <c r="P4891" s="49">
        <v>-0.28581094000000001</v>
      </c>
      <c r="Q4891" s="49">
        <v>-0.24664410000000001</v>
      </c>
      <c r="R4891" s="49">
        <v>-0.20747726</v>
      </c>
      <c r="S4891" s="49">
        <v>-0.15205247999999999</v>
      </c>
      <c r="T4891" s="49" t="s">
        <v>91</v>
      </c>
    </row>
    <row r="4892" spans="1:20" x14ac:dyDescent="0.25">
      <c r="A4892" s="49" t="str">
        <f t="shared" si="76"/>
        <v>41893KernN/A_10SmartAC Only</v>
      </c>
      <c r="B4892" s="7">
        <v>41893</v>
      </c>
      <c r="C4892">
        <v>10</v>
      </c>
      <c r="D4892" t="s">
        <v>11</v>
      </c>
      <c r="E4892">
        <v>0.75096057000000005</v>
      </c>
      <c r="F4892">
        <v>0.70537070000000002</v>
      </c>
      <c r="G4892" t="s">
        <v>33</v>
      </c>
      <c r="H4892" s="49">
        <v>4642.2700000000004</v>
      </c>
      <c r="I4892" s="49">
        <v>5147.7839999999997</v>
      </c>
      <c r="J4892">
        <v>81</v>
      </c>
      <c r="M4892">
        <v>4.3985000000000003E-2</v>
      </c>
      <c r="N4892" s="49">
        <v>4.5589869999999998E-2</v>
      </c>
      <c r="O4892" s="49">
        <v>-1.071093E-2</v>
      </c>
      <c r="P4892" s="49">
        <v>2.227782E-2</v>
      </c>
      <c r="Q4892" s="49">
        <v>4.5589869999999998E-2</v>
      </c>
      <c r="R4892" s="49">
        <v>6.8901920000000005E-2</v>
      </c>
      <c r="S4892" s="49">
        <v>0.10189067</v>
      </c>
      <c r="T4892" s="49" t="s">
        <v>91</v>
      </c>
    </row>
    <row r="4893" spans="1:20" x14ac:dyDescent="0.25">
      <c r="A4893" s="49" t="str">
        <f t="shared" si="76"/>
        <v>41893KernN/A_24SmartAC Only</v>
      </c>
      <c r="B4893" s="7">
        <v>41893</v>
      </c>
      <c r="C4893">
        <v>24</v>
      </c>
      <c r="D4893" t="s">
        <v>11</v>
      </c>
      <c r="E4893">
        <v>1.3558905000000001</v>
      </c>
      <c r="F4893">
        <v>1.4069282999999999</v>
      </c>
      <c r="G4893" t="s">
        <v>33</v>
      </c>
      <c r="H4893" s="49">
        <v>4642.2700000000004</v>
      </c>
      <c r="I4893" s="49">
        <v>5147.7839999999997</v>
      </c>
      <c r="J4893">
        <v>80.5</v>
      </c>
      <c r="M4893">
        <v>5.20264E-2</v>
      </c>
      <c r="N4893" s="49">
        <v>-5.1037800000000001E-2</v>
      </c>
      <c r="O4893" s="49">
        <v>-0.11763158999999999</v>
      </c>
      <c r="P4893" s="49">
        <v>-7.8611790000000001E-2</v>
      </c>
      <c r="Q4893" s="49">
        <v>-5.1037800000000001E-2</v>
      </c>
      <c r="R4893" s="49">
        <v>-2.3463810000000002E-2</v>
      </c>
      <c r="S4893" s="49">
        <v>1.555599E-2</v>
      </c>
      <c r="T4893" s="49" t="s">
        <v>91</v>
      </c>
    </row>
    <row r="4894" spans="1:20" x14ac:dyDescent="0.25">
      <c r="A4894" s="49" t="str">
        <f t="shared" si="76"/>
        <v>41893KernN/A_5SmartAC Only</v>
      </c>
      <c r="B4894" s="7">
        <v>41893</v>
      </c>
      <c r="C4894">
        <v>5</v>
      </c>
      <c r="D4894" t="s">
        <v>11</v>
      </c>
      <c r="E4894">
        <v>0.71322257</v>
      </c>
      <c r="F4894">
        <v>0.67225210000000002</v>
      </c>
      <c r="G4894" t="s">
        <v>33</v>
      </c>
      <c r="H4894" s="49">
        <v>4642.2700000000004</v>
      </c>
      <c r="I4894" s="49">
        <v>5147.7839999999997</v>
      </c>
      <c r="J4894">
        <v>73.5</v>
      </c>
      <c r="M4894">
        <v>3.3256399999999998E-2</v>
      </c>
      <c r="N4894" s="49">
        <v>4.0970470000000002E-2</v>
      </c>
      <c r="O4894" s="49">
        <v>-1.59772E-3</v>
      </c>
      <c r="P4894" s="49">
        <v>2.334458E-2</v>
      </c>
      <c r="Q4894" s="49">
        <v>4.0970470000000002E-2</v>
      </c>
      <c r="R4894" s="49">
        <v>5.859636E-2</v>
      </c>
      <c r="S4894" s="49">
        <v>8.3538660000000001E-2</v>
      </c>
      <c r="T4894" s="49" t="s">
        <v>91</v>
      </c>
    </row>
    <row r="4895" spans="1:20" x14ac:dyDescent="0.25">
      <c r="A4895" s="49" t="str">
        <f t="shared" si="76"/>
        <v>41893KernN/A_11SmartAC Only</v>
      </c>
      <c r="B4895" s="7">
        <v>41893</v>
      </c>
      <c r="C4895">
        <v>11</v>
      </c>
      <c r="D4895" t="s">
        <v>11</v>
      </c>
      <c r="E4895">
        <v>0.92053348999999995</v>
      </c>
      <c r="F4895">
        <v>0.82242846000000003</v>
      </c>
      <c r="G4895" t="s">
        <v>33</v>
      </c>
      <c r="H4895" s="49">
        <v>4642.2700000000004</v>
      </c>
      <c r="I4895" s="49">
        <v>5147.7839999999997</v>
      </c>
      <c r="J4895">
        <v>85.5</v>
      </c>
      <c r="M4895">
        <v>5.1056200000000003E-2</v>
      </c>
      <c r="N4895" s="49">
        <v>9.8105029999999996E-2</v>
      </c>
      <c r="O4895" s="49">
        <v>3.2753089999999999E-2</v>
      </c>
      <c r="P4895" s="49">
        <v>7.1045239999999996E-2</v>
      </c>
      <c r="Q4895" s="49">
        <v>9.8105029999999996E-2</v>
      </c>
      <c r="R4895" s="49">
        <v>0.12516482000000001</v>
      </c>
      <c r="S4895" s="49">
        <v>0.16345697000000001</v>
      </c>
      <c r="T4895" s="49" t="s">
        <v>91</v>
      </c>
    </row>
    <row r="4896" spans="1:20" x14ac:dyDescent="0.25">
      <c r="A4896" s="49" t="str">
        <f t="shared" si="76"/>
        <v>41893KernN/A_23SmartAC Only</v>
      </c>
      <c r="B4896" s="7">
        <v>41893</v>
      </c>
      <c r="C4896">
        <v>23</v>
      </c>
      <c r="D4896" t="s">
        <v>11</v>
      </c>
      <c r="E4896">
        <v>1.6522676999999999</v>
      </c>
      <c r="F4896">
        <v>1.7947595999999999</v>
      </c>
      <c r="G4896" t="s">
        <v>33</v>
      </c>
      <c r="H4896" s="49">
        <v>4642.2700000000004</v>
      </c>
      <c r="I4896" s="49">
        <v>5147.7839999999997</v>
      </c>
      <c r="J4896">
        <v>83.5</v>
      </c>
      <c r="M4896">
        <v>6.0689E-2</v>
      </c>
      <c r="N4896" s="49">
        <v>-0.1424919</v>
      </c>
      <c r="O4896" s="49">
        <v>-0.22017381999999999</v>
      </c>
      <c r="P4896" s="49">
        <v>-0.17465707</v>
      </c>
      <c r="Q4896" s="49">
        <v>-0.1424919</v>
      </c>
      <c r="R4896" s="49">
        <v>-0.11032673</v>
      </c>
      <c r="S4896" s="49">
        <v>-6.4809980000000003E-2</v>
      </c>
      <c r="T4896" s="49" t="s">
        <v>91</v>
      </c>
    </row>
    <row r="4897" spans="1:20" x14ac:dyDescent="0.25">
      <c r="A4897" s="49" t="str">
        <f t="shared" si="76"/>
        <v>41893KernN/A_1SmartAC Only</v>
      </c>
      <c r="B4897" s="7">
        <v>41893</v>
      </c>
      <c r="C4897">
        <v>1</v>
      </c>
      <c r="D4897" t="s">
        <v>11</v>
      </c>
      <c r="E4897">
        <v>1.0044728999999999</v>
      </c>
      <c r="F4897">
        <v>0.99876942000000002</v>
      </c>
      <c r="G4897" t="s">
        <v>33</v>
      </c>
      <c r="H4897" s="49">
        <v>4642.2700000000004</v>
      </c>
      <c r="I4897" s="49">
        <v>5147.7839999999997</v>
      </c>
      <c r="J4897">
        <v>77</v>
      </c>
      <c r="M4897">
        <v>3.83386E-2</v>
      </c>
      <c r="N4897" s="49">
        <v>5.7034800000000004E-3</v>
      </c>
      <c r="O4897" s="49">
        <v>-4.3369930000000001E-2</v>
      </c>
      <c r="P4897" s="49">
        <v>-1.4615980000000001E-2</v>
      </c>
      <c r="Q4897" s="49">
        <v>5.7034800000000004E-3</v>
      </c>
      <c r="R4897" s="49">
        <v>2.6022940000000001E-2</v>
      </c>
      <c r="S4897" s="49">
        <v>5.4776890000000002E-2</v>
      </c>
      <c r="T4897" s="49" t="s">
        <v>91</v>
      </c>
    </row>
    <row r="4898" spans="1:20" x14ac:dyDescent="0.25">
      <c r="A4898" s="49" t="str">
        <f t="shared" si="76"/>
        <v>41820North Coast and North BayN/A_10SmartAC Only</v>
      </c>
      <c r="B4898" s="7">
        <v>41820</v>
      </c>
      <c r="C4898">
        <v>10</v>
      </c>
      <c r="D4898" t="s">
        <v>47</v>
      </c>
      <c r="E4898">
        <v>0.70128056999999999</v>
      </c>
      <c r="F4898">
        <v>0.79463717</v>
      </c>
      <c r="G4898" t="s">
        <v>33</v>
      </c>
      <c r="H4898" s="49">
        <v>1292.9880000000001</v>
      </c>
      <c r="I4898" s="49">
        <v>6634.116</v>
      </c>
      <c r="J4898">
        <v>78.668459999999996</v>
      </c>
      <c r="M4898">
        <v>3.2810100000000002E-2</v>
      </c>
      <c r="N4898" s="49">
        <v>-9.3356599999999998E-2</v>
      </c>
      <c r="O4898" s="49">
        <v>-0.13535353</v>
      </c>
      <c r="P4898" s="49">
        <v>-0.11074595</v>
      </c>
      <c r="Q4898" s="49">
        <v>-9.3356599999999998E-2</v>
      </c>
      <c r="R4898" s="49">
        <v>-7.596725E-2</v>
      </c>
      <c r="S4898" s="49">
        <v>-5.1359670000000003E-2</v>
      </c>
      <c r="T4898" s="49" t="s">
        <v>91</v>
      </c>
    </row>
    <row r="4899" spans="1:20" x14ac:dyDescent="0.25">
      <c r="A4899" s="49" t="str">
        <f t="shared" si="76"/>
        <v>41820North Coast and North BayN/A_8SmartAC Only</v>
      </c>
      <c r="B4899" s="7">
        <v>41820</v>
      </c>
      <c r="C4899">
        <v>8</v>
      </c>
      <c r="D4899" t="s">
        <v>47</v>
      </c>
      <c r="E4899">
        <v>0.66190866000000004</v>
      </c>
      <c r="F4899">
        <v>0.65279098999999996</v>
      </c>
      <c r="G4899" t="s">
        <v>33</v>
      </c>
      <c r="H4899" s="49">
        <v>1292.9880000000001</v>
      </c>
      <c r="I4899" s="49">
        <v>6634.116</v>
      </c>
      <c r="J4899">
        <v>64.223010000000002</v>
      </c>
      <c r="M4899">
        <v>1.9846900000000001E-2</v>
      </c>
      <c r="N4899" s="49">
        <v>9.1176699999999996E-3</v>
      </c>
      <c r="O4899" s="49">
        <v>-1.628636E-2</v>
      </c>
      <c r="P4899" s="49">
        <v>-1.4011900000000001E-3</v>
      </c>
      <c r="Q4899" s="49">
        <v>9.1176699999999996E-3</v>
      </c>
      <c r="R4899" s="49">
        <v>1.9636529999999999E-2</v>
      </c>
      <c r="S4899" s="49">
        <v>3.4521700000000002E-2</v>
      </c>
      <c r="T4899" s="49" t="s">
        <v>91</v>
      </c>
    </row>
    <row r="4900" spans="1:20" x14ac:dyDescent="0.25">
      <c r="A4900" s="49" t="str">
        <f t="shared" si="76"/>
        <v>41820North Coast and North BayN/A_19SmartAC Only</v>
      </c>
      <c r="B4900" s="7">
        <v>41820</v>
      </c>
      <c r="C4900">
        <v>19</v>
      </c>
      <c r="D4900" t="s">
        <v>47</v>
      </c>
      <c r="E4900">
        <v>2.063161</v>
      </c>
      <c r="F4900">
        <v>2.2205523999999999</v>
      </c>
      <c r="G4900" t="s">
        <v>33</v>
      </c>
      <c r="H4900" s="49">
        <v>1292.9880000000001</v>
      </c>
      <c r="I4900" s="49">
        <v>6634.116</v>
      </c>
      <c r="J4900">
        <v>82.909930000000003</v>
      </c>
      <c r="M4900">
        <v>5.9624200000000002E-2</v>
      </c>
      <c r="N4900" s="49">
        <v>-0.15739139999999999</v>
      </c>
      <c r="O4900" s="49">
        <v>-0.23371038</v>
      </c>
      <c r="P4900" s="49">
        <v>-0.18899223000000001</v>
      </c>
      <c r="Q4900" s="49">
        <v>-0.15739139999999999</v>
      </c>
      <c r="R4900" s="49">
        <v>-0.12579056999999999</v>
      </c>
      <c r="S4900" s="49">
        <v>-8.1072420000000006E-2</v>
      </c>
      <c r="T4900" s="49" t="s">
        <v>91</v>
      </c>
    </row>
    <row r="4901" spans="1:20" x14ac:dyDescent="0.25">
      <c r="A4901" s="49" t="str">
        <f t="shared" si="76"/>
        <v>41820North Coast and North BayN/A_11SmartAC Only</v>
      </c>
      <c r="B4901" s="7">
        <v>41820</v>
      </c>
      <c r="C4901">
        <v>11</v>
      </c>
      <c r="D4901" t="s">
        <v>47</v>
      </c>
      <c r="E4901">
        <v>0.75197875999999997</v>
      </c>
      <c r="F4901">
        <v>0.83456386000000005</v>
      </c>
      <c r="G4901" t="s">
        <v>33</v>
      </c>
      <c r="H4901" s="49">
        <v>1292.9880000000001</v>
      </c>
      <c r="I4901" s="49">
        <v>6634.116</v>
      </c>
      <c r="J4901">
        <v>83.988</v>
      </c>
      <c r="M4901">
        <v>3.6718599999999997E-2</v>
      </c>
      <c r="N4901" s="49">
        <v>-8.2585099999999995E-2</v>
      </c>
      <c r="O4901" s="49">
        <v>-0.12958491</v>
      </c>
      <c r="P4901" s="49">
        <v>-0.10204596</v>
      </c>
      <c r="Q4901" s="49">
        <v>-8.2585099999999995E-2</v>
      </c>
      <c r="R4901" s="49">
        <v>-6.3124239999999998E-2</v>
      </c>
      <c r="S4901" s="49">
        <v>-3.5585289999999999E-2</v>
      </c>
      <c r="T4901" s="49" t="s">
        <v>91</v>
      </c>
    </row>
    <row r="4902" spans="1:20" x14ac:dyDescent="0.25">
      <c r="A4902" s="49" t="str">
        <f t="shared" si="76"/>
        <v>41820North Coast and North BayN/A_3SmartAC Only</v>
      </c>
      <c r="B4902" s="7">
        <v>41820</v>
      </c>
      <c r="C4902">
        <v>3</v>
      </c>
      <c r="D4902" t="s">
        <v>47</v>
      </c>
      <c r="E4902">
        <v>0.54251280999999996</v>
      </c>
      <c r="F4902">
        <v>0.51849425000000005</v>
      </c>
      <c r="G4902" t="s">
        <v>33</v>
      </c>
      <c r="H4902" s="49">
        <v>1292.9880000000001</v>
      </c>
      <c r="I4902" s="49">
        <v>6634.116</v>
      </c>
      <c r="J4902">
        <v>61.780259999999998</v>
      </c>
      <c r="M4902">
        <v>1.6480499999999999E-2</v>
      </c>
      <c r="N4902" s="49">
        <v>2.4018560000000001E-2</v>
      </c>
      <c r="O4902" s="49">
        <v>2.9235200000000002E-3</v>
      </c>
      <c r="P4902" s="49">
        <v>1.528389E-2</v>
      </c>
      <c r="Q4902" s="49">
        <v>2.4018560000000001E-2</v>
      </c>
      <c r="R4902" s="49">
        <v>3.275322E-2</v>
      </c>
      <c r="S4902" s="49">
        <v>4.5113599999999997E-2</v>
      </c>
      <c r="T4902" s="49" t="s">
        <v>91</v>
      </c>
    </row>
    <row r="4903" spans="1:20" x14ac:dyDescent="0.25">
      <c r="A4903" s="49" t="str">
        <f t="shared" si="76"/>
        <v>41820North Coast and North BayN/A_15SmartAC Only</v>
      </c>
      <c r="B4903" s="7">
        <v>41820</v>
      </c>
      <c r="C4903">
        <v>15</v>
      </c>
      <c r="D4903" t="s">
        <v>47</v>
      </c>
      <c r="E4903">
        <v>1.6797133</v>
      </c>
      <c r="F4903">
        <v>1.5357247000000001</v>
      </c>
      <c r="G4903" t="s">
        <v>33</v>
      </c>
      <c r="H4903" s="49">
        <v>1292.9880000000001</v>
      </c>
      <c r="I4903" s="49">
        <v>6634.116</v>
      </c>
      <c r="J4903">
        <v>92.082840000000004</v>
      </c>
      <c r="M4903">
        <v>5.9006299999999998E-2</v>
      </c>
      <c r="N4903" s="49">
        <v>0.14398859999999999</v>
      </c>
      <c r="O4903" s="49">
        <v>6.846054E-2</v>
      </c>
      <c r="P4903" s="49">
        <v>0.11271526</v>
      </c>
      <c r="Q4903" s="49">
        <v>0.14398859999999999</v>
      </c>
      <c r="R4903" s="49">
        <v>0.17526194</v>
      </c>
      <c r="S4903" s="49">
        <v>0.21951666</v>
      </c>
      <c r="T4903" s="49" t="s">
        <v>91</v>
      </c>
    </row>
    <row r="4904" spans="1:20" x14ac:dyDescent="0.25">
      <c r="A4904" s="49" t="str">
        <f t="shared" si="76"/>
        <v>41820North Coast and North BayN/A_24SmartAC Only</v>
      </c>
      <c r="B4904" s="7">
        <v>41820</v>
      </c>
      <c r="C4904">
        <v>24</v>
      </c>
      <c r="D4904" t="s">
        <v>47</v>
      </c>
      <c r="E4904">
        <v>0.77757350000000003</v>
      </c>
      <c r="F4904">
        <v>0.73086644000000001</v>
      </c>
      <c r="G4904" t="s">
        <v>33</v>
      </c>
      <c r="H4904" s="49">
        <v>1292.9880000000001</v>
      </c>
      <c r="I4904" s="49">
        <v>6634.116</v>
      </c>
      <c r="J4904">
        <v>61.075209999999998</v>
      </c>
      <c r="M4904">
        <v>2.31448E-2</v>
      </c>
      <c r="N4904" s="49">
        <v>4.6707060000000002E-2</v>
      </c>
      <c r="O4904" s="49">
        <v>1.7081720000000002E-2</v>
      </c>
      <c r="P4904" s="49">
        <v>3.4440320000000003E-2</v>
      </c>
      <c r="Q4904" s="49">
        <v>4.6707060000000002E-2</v>
      </c>
      <c r="R4904" s="49">
        <v>5.89738E-2</v>
      </c>
      <c r="S4904" s="49">
        <v>7.6332399999999995E-2</v>
      </c>
      <c r="T4904" s="49" t="s">
        <v>91</v>
      </c>
    </row>
    <row r="4905" spans="1:20" x14ac:dyDescent="0.25">
      <c r="A4905" s="49" t="str">
        <f t="shared" si="76"/>
        <v>41820North Coast and North BayN/A_17SmartAC Only</v>
      </c>
      <c r="B4905" s="7">
        <v>41820</v>
      </c>
      <c r="C4905">
        <v>17</v>
      </c>
      <c r="D4905" t="s">
        <v>47</v>
      </c>
      <c r="E4905">
        <v>2.0215611</v>
      </c>
      <c r="F4905">
        <v>1.6312682000000001</v>
      </c>
      <c r="G4905" t="s">
        <v>33</v>
      </c>
      <c r="H4905" s="49">
        <v>1292.9880000000001</v>
      </c>
      <c r="I4905" s="49">
        <v>6634.116</v>
      </c>
      <c r="J4905">
        <v>89.360919999999993</v>
      </c>
      <c r="M4905">
        <v>5.1730699999999998E-2</v>
      </c>
      <c r="N4905" s="49">
        <v>0.3902929</v>
      </c>
      <c r="O4905" s="49">
        <v>0.32407760000000002</v>
      </c>
      <c r="P4905" s="49">
        <v>0.36287563</v>
      </c>
      <c r="Q4905" s="49">
        <v>0.3902929</v>
      </c>
      <c r="R4905" s="49">
        <v>0.41771016999999999</v>
      </c>
      <c r="S4905" s="49">
        <v>0.45650819999999998</v>
      </c>
      <c r="T4905" s="49" t="s">
        <v>91</v>
      </c>
    </row>
    <row r="4906" spans="1:20" x14ac:dyDescent="0.25">
      <c r="A4906" s="49" t="str">
        <f t="shared" si="76"/>
        <v>41820North Coast and North BayN/A_9SmartAC Only</v>
      </c>
      <c r="B4906" s="7">
        <v>41820</v>
      </c>
      <c r="C4906">
        <v>9</v>
      </c>
      <c r="D4906" t="s">
        <v>47</v>
      </c>
      <c r="E4906">
        <v>0.68204841000000005</v>
      </c>
      <c r="F4906">
        <v>0.71828292000000005</v>
      </c>
      <c r="G4906" t="s">
        <v>33</v>
      </c>
      <c r="H4906" s="49">
        <v>1292.9880000000001</v>
      </c>
      <c r="I4906" s="49">
        <v>6634.116</v>
      </c>
      <c r="J4906">
        <v>71.615579999999994</v>
      </c>
      <c r="M4906">
        <v>2.53776E-2</v>
      </c>
      <c r="N4906" s="49">
        <v>-3.6234509999999998E-2</v>
      </c>
      <c r="O4906" s="49">
        <v>-6.8717840000000002E-2</v>
      </c>
      <c r="P4906" s="49">
        <v>-4.9684640000000002E-2</v>
      </c>
      <c r="Q4906" s="49">
        <v>-3.6234509999999998E-2</v>
      </c>
      <c r="R4906" s="49">
        <v>-2.278438E-2</v>
      </c>
      <c r="S4906" s="49">
        <v>-3.7511799999999998E-3</v>
      </c>
      <c r="T4906" s="49" t="s">
        <v>91</v>
      </c>
    </row>
    <row r="4907" spans="1:20" x14ac:dyDescent="0.25">
      <c r="A4907" s="49" t="str">
        <f t="shared" si="76"/>
        <v>41820North Coast and North BayN/A_14SmartAC Only</v>
      </c>
      <c r="B4907" s="7">
        <v>41820</v>
      </c>
      <c r="C4907">
        <v>14</v>
      </c>
      <c r="D4907" t="s">
        <v>47</v>
      </c>
      <c r="E4907">
        <v>1.4351313999999999</v>
      </c>
      <c r="F4907">
        <v>1.3893089000000001</v>
      </c>
      <c r="G4907" t="s">
        <v>33</v>
      </c>
      <c r="H4907" s="49">
        <v>1292.9880000000001</v>
      </c>
      <c r="I4907" s="49">
        <v>6634.116</v>
      </c>
      <c r="J4907">
        <v>93.250799999999998</v>
      </c>
      <c r="M4907">
        <v>5.7429000000000001E-2</v>
      </c>
      <c r="N4907" s="49">
        <v>4.5822500000000002E-2</v>
      </c>
      <c r="O4907" s="49">
        <v>-2.7686619999999999E-2</v>
      </c>
      <c r="P4907" s="49">
        <v>1.538513E-2</v>
      </c>
      <c r="Q4907" s="49">
        <v>4.5822500000000002E-2</v>
      </c>
      <c r="R4907" s="49">
        <v>7.6259869999999993E-2</v>
      </c>
      <c r="S4907" s="49">
        <v>0.11933162</v>
      </c>
      <c r="T4907" s="49" t="s">
        <v>91</v>
      </c>
    </row>
    <row r="4908" spans="1:20" x14ac:dyDescent="0.25">
      <c r="A4908" s="49" t="str">
        <f t="shared" si="76"/>
        <v>41820North Coast and North BayN/A_6SmartAC Only</v>
      </c>
      <c r="B4908" s="7">
        <v>41820</v>
      </c>
      <c r="C4908">
        <v>6</v>
      </c>
      <c r="D4908" t="s">
        <v>47</v>
      </c>
      <c r="E4908">
        <v>0.53456110000000001</v>
      </c>
      <c r="F4908">
        <v>0.52929115999999998</v>
      </c>
      <c r="G4908" t="s">
        <v>33</v>
      </c>
      <c r="H4908" s="49">
        <v>1292.9880000000001</v>
      </c>
      <c r="I4908" s="49">
        <v>6634.116</v>
      </c>
      <c r="J4908">
        <v>58.16686</v>
      </c>
      <c r="M4908">
        <v>1.6034E-2</v>
      </c>
      <c r="N4908" s="49">
        <v>5.2699399999999999E-3</v>
      </c>
      <c r="O4908" s="49">
        <v>-1.5253579999999999E-2</v>
      </c>
      <c r="P4908" s="49">
        <v>-3.2280799999999999E-3</v>
      </c>
      <c r="Q4908" s="49">
        <v>5.2699399999999999E-3</v>
      </c>
      <c r="R4908" s="49">
        <v>1.3767959999999999E-2</v>
      </c>
      <c r="S4908" s="49">
        <v>2.5793460000000001E-2</v>
      </c>
      <c r="T4908" s="49" t="s">
        <v>91</v>
      </c>
    </row>
    <row r="4909" spans="1:20" x14ac:dyDescent="0.25">
      <c r="A4909" s="49" t="str">
        <f t="shared" si="76"/>
        <v>41820North Coast and North BayN/A_7SmartAC Only</v>
      </c>
      <c r="B4909" s="7">
        <v>41820</v>
      </c>
      <c r="C4909">
        <v>7</v>
      </c>
      <c r="D4909" t="s">
        <v>47</v>
      </c>
      <c r="E4909">
        <v>0.59696795000000002</v>
      </c>
      <c r="F4909">
        <v>0.59506420999999998</v>
      </c>
      <c r="G4909" t="s">
        <v>33</v>
      </c>
      <c r="H4909" s="49">
        <v>1292.9880000000001</v>
      </c>
      <c r="I4909" s="49">
        <v>6634.116</v>
      </c>
      <c r="J4909">
        <v>58.886600000000001</v>
      </c>
      <c r="M4909">
        <v>1.8006299999999999E-2</v>
      </c>
      <c r="N4909" s="49">
        <v>1.9037399999999999E-3</v>
      </c>
      <c r="O4909" s="49">
        <v>-2.1144320000000001E-2</v>
      </c>
      <c r="P4909" s="49">
        <v>-7.6395999999999999E-3</v>
      </c>
      <c r="Q4909" s="49">
        <v>1.9037399999999999E-3</v>
      </c>
      <c r="R4909" s="49">
        <v>1.144708E-2</v>
      </c>
      <c r="S4909" s="49">
        <v>2.49518E-2</v>
      </c>
      <c r="T4909" s="49" t="s">
        <v>91</v>
      </c>
    </row>
    <row r="4910" spans="1:20" x14ac:dyDescent="0.25">
      <c r="A4910" s="49" t="str">
        <f t="shared" si="76"/>
        <v>41820North Coast and North BayN/A_4SmartAC Only</v>
      </c>
      <c r="B4910" s="7">
        <v>41820</v>
      </c>
      <c r="C4910">
        <v>4</v>
      </c>
      <c r="D4910" t="s">
        <v>47</v>
      </c>
      <c r="E4910">
        <v>0.51458176</v>
      </c>
      <c r="F4910">
        <v>0.50266292000000001</v>
      </c>
      <c r="G4910" t="s">
        <v>33</v>
      </c>
      <c r="H4910" s="49">
        <v>1292.9880000000001</v>
      </c>
      <c r="I4910" s="49">
        <v>6634.116</v>
      </c>
      <c r="J4910">
        <v>60.004359999999998</v>
      </c>
      <c r="M4910">
        <v>1.6053999999999999E-2</v>
      </c>
      <c r="N4910" s="49">
        <v>1.191884E-2</v>
      </c>
      <c r="O4910" s="49">
        <v>-8.6302800000000006E-3</v>
      </c>
      <c r="P4910" s="49">
        <v>3.4102199999999998E-3</v>
      </c>
      <c r="Q4910" s="49">
        <v>1.191884E-2</v>
      </c>
      <c r="R4910" s="49">
        <v>2.0427460000000001E-2</v>
      </c>
      <c r="S4910" s="49">
        <v>3.2467959999999997E-2</v>
      </c>
      <c r="T4910" s="49" t="s">
        <v>91</v>
      </c>
    </row>
    <row r="4911" spans="1:20" x14ac:dyDescent="0.25">
      <c r="A4911" s="49" t="str">
        <f t="shared" si="76"/>
        <v>41820North Coast and North BayN/A_22SmartAC Only</v>
      </c>
      <c r="B4911" s="7">
        <v>41820</v>
      </c>
      <c r="C4911">
        <v>22</v>
      </c>
      <c r="D4911" t="s">
        <v>47</v>
      </c>
      <c r="E4911">
        <v>1.2290713</v>
      </c>
      <c r="F4911">
        <v>1.2295224</v>
      </c>
      <c r="G4911" t="s">
        <v>33</v>
      </c>
      <c r="H4911" s="49">
        <v>1292.9880000000001</v>
      </c>
      <c r="I4911" s="49">
        <v>6634.116</v>
      </c>
      <c r="J4911">
        <v>64.851100000000002</v>
      </c>
      <c r="M4911">
        <v>3.5018000000000001E-2</v>
      </c>
      <c r="N4911" s="49">
        <v>-4.5110000000000001E-4</v>
      </c>
      <c r="O4911" s="49">
        <v>-4.5274139999999997E-2</v>
      </c>
      <c r="P4911" s="49">
        <v>-1.9010639999999999E-2</v>
      </c>
      <c r="Q4911" s="49">
        <v>-4.5110000000000001E-4</v>
      </c>
      <c r="R4911" s="49">
        <v>1.810844E-2</v>
      </c>
      <c r="S4911" s="49">
        <v>4.4371939999999999E-2</v>
      </c>
      <c r="T4911" s="49" t="s">
        <v>91</v>
      </c>
    </row>
    <row r="4912" spans="1:20" x14ac:dyDescent="0.25">
      <c r="A4912" s="49" t="str">
        <f t="shared" si="76"/>
        <v>41820North Coast and North BayN/A_23SmartAC Only</v>
      </c>
      <c r="B4912" s="7">
        <v>41820</v>
      </c>
      <c r="C4912">
        <v>23</v>
      </c>
      <c r="D4912" t="s">
        <v>47</v>
      </c>
      <c r="E4912">
        <v>1.0045390000000001</v>
      </c>
      <c r="F4912">
        <v>0.97275811000000001</v>
      </c>
      <c r="G4912" t="s">
        <v>33</v>
      </c>
      <c r="H4912" s="49">
        <v>1292.9880000000001</v>
      </c>
      <c r="I4912" s="49">
        <v>6634.116</v>
      </c>
      <c r="J4912">
        <v>62.85219</v>
      </c>
      <c r="M4912">
        <v>2.9700000000000001E-2</v>
      </c>
      <c r="N4912" s="49">
        <v>3.1780889999999999E-2</v>
      </c>
      <c r="O4912" s="49">
        <v>-6.2351100000000003E-3</v>
      </c>
      <c r="P4912" s="49">
        <v>1.6039890000000001E-2</v>
      </c>
      <c r="Q4912" s="49">
        <v>3.1780889999999999E-2</v>
      </c>
      <c r="R4912" s="49">
        <v>4.7521889999999997E-2</v>
      </c>
      <c r="S4912" s="49">
        <v>6.979689E-2</v>
      </c>
      <c r="T4912" s="49" t="s">
        <v>91</v>
      </c>
    </row>
    <row r="4913" spans="1:20" x14ac:dyDescent="0.25">
      <c r="A4913" s="49" t="str">
        <f t="shared" si="76"/>
        <v>41820North Coast and North BayN/A_13SmartAC Only</v>
      </c>
      <c r="B4913" s="7">
        <v>41820</v>
      </c>
      <c r="C4913">
        <v>13</v>
      </c>
      <c r="D4913" t="s">
        <v>47</v>
      </c>
      <c r="E4913">
        <v>1.1544428</v>
      </c>
      <c r="F4913">
        <v>1.1136499</v>
      </c>
      <c r="G4913" t="s">
        <v>33</v>
      </c>
      <c r="H4913" s="49">
        <v>1292.9880000000001</v>
      </c>
      <c r="I4913" s="49">
        <v>6634.116</v>
      </c>
      <c r="J4913">
        <v>94.196830000000006</v>
      </c>
      <c r="M4913">
        <v>4.9533199999999999E-2</v>
      </c>
      <c r="N4913" s="49">
        <v>4.07929E-2</v>
      </c>
      <c r="O4913" s="49">
        <v>-2.2609600000000001E-2</v>
      </c>
      <c r="P4913" s="49">
        <v>1.4540300000000001E-2</v>
      </c>
      <c r="Q4913" s="49">
        <v>4.07929E-2</v>
      </c>
      <c r="R4913" s="49">
        <v>6.7045499999999994E-2</v>
      </c>
      <c r="S4913" s="49">
        <v>0.10419539999999999</v>
      </c>
      <c r="T4913" s="49" t="s">
        <v>91</v>
      </c>
    </row>
    <row r="4914" spans="1:20" x14ac:dyDescent="0.25">
      <c r="A4914" s="49" t="str">
        <f t="shared" si="76"/>
        <v>41820North Coast and North BayN/A_16SmartAC Only</v>
      </c>
      <c r="B4914" s="7">
        <v>41820</v>
      </c>
      <c r="C4914">
        <v>16</v>
      </c>
      <c r="D4914" t="s">
        <v>47</v>
      </c>
      <c r="E4914">
        <v>1.8704031999999999</v>
      </c>
      <c r="F4914">
        <v>1.5075012000000001</v>
      </c>
      <c r="G4914" t="s">
        <v>33</v>
      </c>
      <c r="H4914" s="49">
        <v>1292.9880000000001</v>
      </c>
      <c r="I4914" s="49">
        <v>6634.116</v>
      </c>
      <c r="J4914">
        <v>90.859830000000002</v>
      </c>
      <c r="M4914">
        <v>5.3308099999999997E-2</v>
      </c>
      <c r="N4914" s="49">
        <v>0.362902</v>
      </c>
      <c r="O4914" s="49">
        <v>0.29466763000000001</v>
      </c>
      <c r="P4914" s="49">
        <v>0.33464871000000002</v>
      </c>
      <c r="Q4914" s="49">
        <v>0.362902</v>
      </c>
      <c r="R4914" s="49">
        <v>0.39115528999999999</v>
      </c>
      <c r="S4914" s="49">
        <v>0.43113636999999999</v>
      </c>
      <c r="T4914" s="49" t="s">
        <v>91</v>
      </c>
    </row>
    <row r="4915" spans="1:20" x14ac:dyDescent="0.25">
      <c r="A4915" s="49" t="str">
        <f t="shared" si="76"/>
        <v>41820North Coast and North BayN/A_1SmartAC Only</v>
      </c>
      <c r="B4915" s="7">
        <v>41820</v>
      </c>
      <c r="C4915">
        <v>1</v>
      </c>
      <c r="D4915" t="s">
        <v>47</v>
      </c>
      <c r="E4915">
        <v>0.68935122999999998</v>
      </c>
      <c r="F4915">
        <v>0.66698093999999997</v>
      </c>
      <c r="G4915" t="s">
        <v>33</v>
      </c>
      <c r="H4915" s="49">
        <v>1292.9880000000001</v>
      </c>
      <c r="I4915" s="49">
        <v>6634.116</v>
      </c>
      <c r="J4915">
        <v>63.338590000000003</v>
      </c>
      <c r="M4915">
        <v>2.33242E-2</v>
      </c>
      <c r="N4915" s="49">
        <v>2.2370290000000001E-2</v>
      </c>
      <c r="O4915" s="49">
        <v>-7.4846899999999996E-3</v>
      </c>
      <c r="P4915" s="49">
        <v>1.000846E-2</v>
      </c>
      <c r="Q4915" s="49">
        <v>2.2370290000000001E-2</v>
      </c>
      <c r="R4915" s="49">
        <v>3.4732119999999998E-2</v>
      </c>
      <c r="S4915" s="49">
        <v>5.2225269999999997E-2</v>
      </c>
      <c r="T4915" s="49" t="s">
        <v>91</v>
      </c>
    </row>
    <row r="4916" spans="1:20" x14ac:dyDescent="0.25">
      <c r="A4916" s="49" t="str">
        <f t="shared" si="76"/>
        <v>41820North Coast and North BayN/A_21SmartAC Only</v>
      </c>
      <c r="B4916" s="7">
        <v>41820</v>
      </c>
      <c r="C4916">
        <v>21</v>
      </c>
      <c r="D4916" t="s">
        <v>47</v>
      </c>
      <c r="E4916">
        <v>1.4020182000000001</v>
      </c>
      <c r="F4916">
        <v>1.5014190999999999</v>
      </c>
      <c r="G4916" t="s">
        <v>33</v>
      </c>
      <c r="H4916" s="49">
        <v>1292.9880000000001</v>
      </c>
      <c r="I4916" s="49">
        <v>6634.116</v>
      </c>
      <c r="J4916">
        <v>67.788399999999996</v>
      </c>
      <c r="M4916">
        <v>4.3150800000000003E-2</v>
      </c>
      <c r="N4916" s="49">
        <v>-9.94009E-2</v>
      </c>
      <c r="O4916" s="49">
        <v>-0.15463392000000001</v>
      </c>
      <c r="P4916" s="49">
        <v>-0.12227082</v>
      </c>
      <c r="Q4916" s="49">
        <v>-9.94009E-2</v>
      </c>
      <c r="R4916" s="49">
        <v>-7.6530979999999998E-2</v>
      </c>
      <c r="S4916" s="49">
        <v>-4.416788E-2</v>
      </c>
      <c r="T4916" s="49" t="s">
        <v>91</v>
      </c>
    </row>
    <row r="4917" spans="1:20" x14ac:dyDescent="0.25">
      <c r="A4917" s="49" t="str">
        <f t="shared" si="76"/>
        <v>41820North Coast and North BayN/A_18SmartAC Only</v>
      </c>
      <c r="B4917" s="7">
        <v>41820</v>
      </c>
      <c r="C4917">
        <v>18</v>
      </c>
      <c r="D4917" t="s">
        <v>47</v>
      </c>
      <c r="E4917">
        <v>2.1292474000000001</v>
      </c>
      <c r="F4917">
        <v>1.6947871999999999</v>
      </c>
      <c r="G4917" t="s">
        <v>33</v>
      </c>
      <c r="H4917" s="49">
        <v>1292.9880000000001</v>
      </c>
      <c r="I4917" s="49">
        <v>6634.116</v>
      </c>
      <c r="J4917">
        <v>87.822730000000007</v>
      </c>
      <c r="M4917">
        <v>4.9756599999999998E-2</v>
      </c>
      <c r="N4917" s="49">
        <v>0.43446020000000002</v>
      </c>
      <c r="O4917" s="49">
        <v>0.37077175000000001</v>
      </c>
      <c r="P4917" s="49">
        <v>0.40808919999999999</v>
      </c>
      <c r="Q4917" s="49">
        <v>0.43446020000000002</v>
      </c>
      <c r="R4917" s="49">
        <v>0.4608312</v>
      </c>
      <c r="S4917" s="49">
        <v>0.49814865000000003</v>
      </c>
      <c r="T4917" s="49" t="s">
        <v>91</v>
      </c>
    </row>
    <row r="4918" spans="1:20" x14ac:dyDescent="0.25">
      <c r="A4918" s="49" t="str">
        <f t="shared" si="76"/>
        <v>41820North Coast and North BayN/A_20SmartAC Only</v>
      </c>
      <c r="B4918" s="7">
        <v>41820</v>
      </c>
      <c r="C4918">
        <v>20</v>
      </c>
      <c r="D4918" t="s">
        <v>47</v>
      </c>
      <c r="E4918">
        <v>1.7341723</v>
      </c>
      <c r="F4918">
        <v>1.9169734</v>
      </c>
      <c r="G4918" t="s">
        <v>33</v>
      </c>
      <c r="H4918" s="49">
        <v>1292.9880000000001</v>
      </c>
      <c r="I4918" s="49">
        <v>6634.116</v>
      </c>
      <c r="J4918">
        <v>74.51737</v>
      </c>
      <c r="M4918">
        <v>5.3711099999999998E-2</v>
      </c>
      <c r="N4918" s="49">
        <v>-0.18280109999999999</v>
      </c>
      <c r="O4918" s="49">
        <v>-0.25155130999999997</v>
      </c>
      <c r="P4918" s="49">
        <v>-0.21126797999999999</v>
      </c>
      <c r="Q4918" s="49">
        <v>-0.18280109999999999</v>
      </c>
      <c r="R4918" s="49">
        <v>-0.15433421999999999</v>
      </c>
      <c r="S4918" s="49">
        <v>-0.11405089</v>
      </c>
      <c r="T4918" s="49" t="s">
        <v>91</v>
      </c>
    </row>
    <row r="4919" spans="1:20" x14ac:dyDescent="0.25">
      <c r="A4919" s="49" t="str">
        <f t="shared" si="76"/>
        <v>41820North Coast and North BayN/A_5SmartAC Only</v>
      </c>
      <c r="B4919" s="7">
        <v>41820</v>
      </c>
      <c r="C4919">
        <v>5</v>
      </c>
      <c r="D4919" t="s">
        <v>47</v>
      </c>
      <c r="E4919">
        <v>0.50564374000000001</v>
      </c>
      <c r="F4919">
        <v>0.49279854000000001</v>
      </c>
      <c r="G4919" t="s">
        <v>33</v>
      </c>
      <c r="H4919" s="49">
        <v>1292.9880000000001</v>
      </c>
      <c r="I4919" s="49">
        <v>6634.116</v>
      </c>
      <c r="J4919">
        <v>58.947119999999998</v>
      </c>
      <c r="M4919">
        <v>1.47613E-2</v>
      </c>
      <c r="N4919" s="49">
        <v>1.2845199999999999E-2</v>
      </c>
      <c r="O4919" s="49">
        <v>-6.0492599999999999E-3</v>
      </c>
      <c r="P4919" s="49">
        <v>5.0217100000000004E-3</v>
      </c>
      <c r="Q4919" s="49">
        <v>1.2845199999999999E-2</v>
      </c>
      <c r="R4919" s="49">
        <v>2.066869E-2</v>
      </c>
      <c r="S4919" s="49">
        <v>3.1739660000000003E-2</v>
      </c>
      <c r="T4919" s="49" t="s">
        <v>91</v>
      </c>
    </row>
    <row r="4920" spans="1:20" x14ac:dyDescent="0.25">
      <c r="A4920" s="49" t="str">
        <f t="shared" si="76"/>
        <v>41820North Coast and North BayN/A_12SmartAC Only</v>
      </c>
      <c r="B4920" s="7">
        <v>41820</v>
      </c>
      <c r="C4920">
        <v>12</v>
      </c>
      <c r="D4920" t="s">
        <v>47</v>
      </c>
      <c r="E4920">
        <v>0.89680015000000002</v>
      </c>
      <c r="F4920">
        <v>0.92361055999999997</v>
      </c>
      <c r="G4920" t="s">
        <v>33</v>
      </c>
      <c r="H4920" s="49">
        <v>1292.9880000000001</v>
      </c>
      <c r="I4920" s="49">
        <v>6634.116</v>
      </c>
      <c r="J4920">
        <v>89.483630000000005</v>
      </c>
      <c r="M4920">
        <v>4.2690800000000001E-2</v>
      </c>
      <c r="N4920" s="49">
        <v>-2.681041E-2</v>
      </c>
      <c r="O4920" s="49">
        <v>-8.145463E-2</v>
      </c>
      <c r="P4920" s="49">
        <v>-4.9436529999999999E-2</v>
      </c>
      <c r="Q4920" s="49">
        <v>-2.681041E-2</v>
      </c>
      <c r="R4920" s="49">
        <v>-4.1842900000000002E-3</v>
      </c>
      <c r="S4920" s="49">
        <v>2.783381E-2</v>
      </c>
      <c r="T4920" s="49" t="s">
        <v>91</v>
      </c>
    </row>
    <row r="4921" spans="1:20" x14ac:dyDescent="0.25">
      <c r="A4921" s="49" t="str">
        <f t="shared" si="76"/>
        <v>41820North Coast and North BayN/A_2SmartAC Only</v>
      </c>
      <c r="B4921" s="7">
        <v>41820</v>
      </c>
      <c r="C4921">
        <v>2</v>
      </c>
      <c r="D4921" t="s">
        <v>47</v>
      </c>
      <c r="E4921">
        <v>0.59070328000000005</v>
      </c>
      <c r="F4921">
        <v>0.57691484999999998</v>
      </c>
      <c r="G4921" t="s">
        <v>33</v>
      </c>
      <c r="H4921" s="49">
        <v>1292.9880000000001</v>
      </c>
      <c r="I4921" s="49">
        <v>6634.116</v>
      </c>
      <c r="J4921">
        <v>62</v>
      </c>
      <c r="M4921">
        <v>1.9157E-2</v>
      </c>
      <c r="N4921" s="49">
        <v>1.3788430000000001E-2</v>
      </c>
      <c r="O4921" s="49">
        <v>-1.0732530000000001E-2</v>
      </c>
      <c r="P4921" s="49">
        <v>3.6352200000000002E-3</v>
      </c>
      <c r="Q4921" s="49">
        <v>1.3788430000000001E-2</v>
      </c>
      <c r="R4921" s="49">
        <v>2.394164E-2</v>
      </c>
      <c r="S4921" s="49">
        <v>3.8309389999999999E-2</v>
      </c>
      <c r="T4921" s="49" t="s">
        <v>91</v>
      </c>
    </row>
    <row r="4922" spans="1:20" x14ac:dyDescent="0.25">
      <c r="A4922" s="49" t="str">
        <f t="shared" si="76"/>
        <v>41850North Coast and North Bay1_8SmartAC Only</v>
      </c>
      <c r="B4922" s="7">
        <v>41850</v>
      </c>
      <c r="C4922">
        <v>8</v>
      </c>
      <c r="D4922" t="s">
        <v>47</v>
      </c>
      <c r="E4922">
        <v>0.66880342000000004</v>
      </c>
      <c r="F4922">
        <v>0.61129476999999999</v>
      </c>
      <c r="G4922">
        <v>1</v>
      </c>
      <c r="H4922">
        <v>633.40300000000002</v>
      </c>
      <c r="I4922" s="49">
        <v>6598.8710000000001</v>
      </c>
      <c r="J4922">
        <v>58.442570000000003</v>
      </c>
      <c r="M4922">
        <v>3.2913900000000003E-2</v>
      </c>
      <c r="N4922" s="49">
        <v>5.7508650000000001E-2</v>
      </c>
      <c r="O4922" s="49">
        <v>1.5378859999999999E-2</v>
      </c>
      <c r="P4922" s="49">
        <v>4.0064280000000001E-2</v>
      </c>
      <c r="Q4922" s="49">
        <v>5.7508650000000001E-2</v>
      </c>
      <c r="R4922" s="49">
        <v>7.4953019999999995E-2</v>
      </c>
      <c r="S4922" s="49">
        <v>9.9638439999999995E-2</v>
      </c>
      <c r="T4922" s="49" t="s">
        <v>91</v>
      </c>
    </row>
    <row r="4923" spans="1:20" x14ac:dyDescent="0.25">
      <c r="A4923" s="49" t="str">
        <f t="shared" si="76"/>
        <v>41850North Coast and North Bay1_23SmartAC Only</v>
      </c>
      <c r="B4923" s="7">
        <v>41850</v>
      </c>
      <c r="C4923">
        <v>23</v>
      </c>
      <c r="D4923" t="s">
        <v>47</v>
      </c>
      <c r="E4923">
        <v>0.99689607000000002</v>
      </c>
      <c r="F4923">
        <v>0.93554373000000002</v>
      </c>
      <c r="G4923">
        <v>1</v>
      </c>
      <c r="H4923">
        <v>633.40300000000002</v>
      </c>
      <c r="I4923" s="49">
        <v>6598.8710000000001</v>
      </c>
      <c r="J4923">
        <v>62.020479999999999</v>
      </c>
      <c r="M4923">
        <v>4.91633E-2</v>
      </c>
      <c r="N4923" s="49">
        <v>6.1352339999999998E-2</v>
      </c>
      <c r="O4923" s="49">
        <v>-1.57668E-3</v>
      </c>
      <c r="P4923" s="49">
        <v>3.529579E-2</v>
      </c>
      <c r="Q4923" s="49">
        <v>6.1352339999999998E-2</v>
      </c>
      <c r="R4923" s="49">
        <v>8.7408890000000003E-2</v>
      </c>
      <c r="S4923" s="49">
        <v>0.12428135999999999</v>
      </c>
      <c r="T4923" s="49" t="s">
        <v>91</v>
      </c>
    </row>
    <row r="4924" spans="1:20" x14ac:dyDescent="0.25">
      <c r="A4924" s="49" t="str">
        <f t="shared" si="76"/>
        <v>41850North Coast and North Bay1_7SmartAC Only</v>
      </c>
      <c r="B4924" s="7">
        <v>41850</v>
      </c>
      <c r="C4924">
        <v>7</v>
      </c>
      <c r="D4924" t="s">
        <v>47</v>
      </c>
      <c r="E4924">
        <v>0.60603624</v>
      </c>
      <c r="F4924">
        <v>0.56671934000000002</v>
      </c>
      <c r="G4924">
        <v>1</v>
      </c>
      <c r="H4924">
        <v>633.40300000000002</v>
      </c>
      <c r="I4924" s="49">
        <v>6598.8710000000001</v>
      </c>
      <c r="J4924">
        <v>57.104410000000001</v>
      </c>
      <c r="M4924">
        <v>3.0248299999999999E-2</v>
      </c>
      <c r="N4924" s="49">
        <v>3.9316900000000002E-2</v>
      </c>
      <c r="O4924" s="49">
        <v>5.9907999999999999E-4</v>
      </c>
      <c r="P4924" s="49">
        <v>2.3285299999999998E-2</v>
      </c>
      <c r="Q4924" s="49">
        <v>3.9316900000000002E-2</v>
      </c>
      <c r="R4924" s="49">
        <v>5.5348500000000002E-2</v>
      </c>
      <c r="S4924" s="49">
        <v>7.8034720000000002E-2</v>
      </c>
      <c r="T4924" s="49" t="s">
        <v>91</v>
      </c>
    </row>
    <row r="4925" spans="1:20" x14ac:dyDescent="0.25">
      <c r="A4925" s="49" t="str">
        <f t="shared" si="76"/>
        <v>41850North Coast and North Bay1_19SmartAC Only</v>
      </c>
      <c r="B4925" s="7">
        <v>41850</v>
      </c>
      <c r="C4925">
        <v>19</v>
      </c>
      <c r="D4925" t="s">
        <v>47</v>
      </c>
      <c r="E4925">
        <v>1.6682538</v>
      </c>
      <c r="F4925">
        <v>1.5496927</v>
      </c>
      <c r="G4925">
        <v>1</v>
      </c>
      <c r="H4925">
        <v>633.40300000000002</v>
      </c>
      <c r="I4925" s="49">
        <v>6598.8710000000001</v>
      </c>
      <c r="J4925">
        <v>80.183750000000003</v>
      </c>
      <c r="M4925">
        <v>9.4028600000000004E-2</v>
      </c>
      <c r="N4925" s="49">
        <v>0.1185611</v>
      </c>
      <c r="O4925" s="49">
        <v>-1.7955099999999999E-3</v>
      </c>
      <c r="P4925" s="49">
        <v>6.8725939999999999E-2</v>
      </c>
      <c r="Q4925" s="49">
        <v>0.1185611</v>
      </c>
      <c r="R4925" s="49">
        <v>0.16839625999999999</v>
      </c>
      <c r="S4925" s="49">
        <v>0.23891771000000001</v>
      </c>
      <c r="T4925" s="49" t="s">
        <v>91</v>
      </c>
    </row>
    <row r="4926" spans="1:20" x14ac:dyDescent="0.25">
      <c r="A4926" s="49" t="str">
        <f t="shared" si="76"/>
        <v>41850North Coast and North Bay1_10SmartAC Only</v>
      </c>
      <c r="B4926" s="7">
        <v>41850</v>
      </c>
      <c r="C4926">
        <v>10</v>
      </c>
      <c r="D4926" t="s">
        <v>47</v>
      </c>
      <c r="E4926">
        <v>0.64519846000000003</v>
      </c>
      <c r="F4926">
        <v>0.62102020999999996</v>
      </c>
      <c r="G4926">
        <v>1</v>
      </c>
      <c r="H4926">
        <v>633.40300000000002</v>
      </c>
      <c r="I4926" s="49">
        <v>6598.8710000000001</v>
      </c>
      <c r="J4926">
        <v>63.619880000000002</v>
      </c>
      <c r="M4926">
        <v>4.4269700000000002E-2</v>
      </c>
      <c r="N4926" s="49">
        <v>2.4178249999999998E-2</v>
      </c>
      <c r="O4926" s="49">
        <v>-3.2486969999999997E-2</v>
      </c>
      <c r="P4926" s="49">
        <v>7.1531000000000003E-4</v>
      </c>
      <c r="Q4926" s="49">
        <v>2.4178249999999998E-2</v>
      </c>
      <c r="R4926" s="49">
        <v>4.764119E-2</v>
      </c>
      <c r="S4926" s="49">
        <v>8.0843470000000001E-2</v>
      </c>
      <c r="T4926" s="49" t="s">
        <v>91</v>
      </c>
    </row>
    <row r="4927" spans="1:20" x14ac:dyDescent="0.25">
      <c r="A4927" s="49" t="str">
        <f t="shared" si="76"/>
        <v>41850North Coast and North Bay1_3SmartAC Only</v>
      </c>
      <c r="B4927" s="7">
        <v>41850</v>
      </c>
      <c r="C4927">
        <v>3</v>
      </c>
      <c r="D4927" t="s">
        <v>47</v>
      </c>
      <c r="E4927">
        <v>0.53937657999999999</v>
      </c>
      <c r="F4927">
        <v>0.48678623999999998</v>
      </c>
      <c r="G4927">
        <v>1</v>
      </c>
      <c r="H4927">
        <v>633.40300000000002</v>
      </c>
      <c r="I4927" s="49">
        <v>6598.8710000000001</v>
      </c>
      <c r="J4927">
        <v>58.782730000000001</v>
      </c>
      <c r="M4927">
        <v>2.6185300000000002E-2</v>
      </c>
      <c r="N4927" s="49">
        <v>5.2590339999999999E-2</v>
      </c>
      <c r="O4927" s="49">
        <v>1.9073159999999999E-2</v>
      </c>
      <c r="P4927" s="49">
        <v>3.8712129999999997E-2</v>
      </c>
      <c r="Q4927" s="49">
        <v>5.2590339999999999E-2</v>
      </c>
      <c r="R4927" s="49">
        <v>6.6468550000000001E-2</v>
      </c>
      <c r="S4927" s="49">
        <v>8.6107520000000007E-2</v>
      </c>
      <c r="T4927" s="49" t="s">
        <v>91</v>
      </c>
    </row>
    <row r="4928" spans="1:20" x14ac:dyDescent="0.25">
      <c r="A4928" s="49" t="str">
        <f t="shared" si="76"/>
        <v>41850North Coast and North Bay1_14SmartAC Only</v>
      </c>
      <c r="B4928" s="7">
        <v>41850</v>
      </c>
      <c r="C4928">
        <v>14</v>
      </c>
      <c r="D4928" t="s">
        <v>47</v>
      </c>
      <c r="E4928">
        <v>0.68840752000000005</v>
      </c>
      <c r="F4928">
        <v>0.69769720999999996</v>
      </c>
      <c r="G4928">
        <v>1</v>
      </c>
      <c r="H4928">
        <v>633.40300000000002</v>
      </c>
      <c r="I4928" s="49">
        <v>6598.8710000000001</v>
      </c>
      <c r="J4928">
        <v>83.361059999999995</v>
      </c>
      <c r="M4928">
        <v>6.6426200000000005E-2</v>
      </c>
      <c r="N4928" s="49">
        <v>-9.2896899999999998E-3</v>
      </c>
      <c r="O4928" s="49">
        <v>-9.431523E-2</v>
      </c>
      <c r="P4928" s="49">
        <v>-4.449558E-2</v>
      </c>
      <c r="Q4928" s="49">
        <v>-9.2896899999999998E-3</v>
      </c>
      <c r="R4928" s="49">
        <v>2.59162E-2</v>
      </c>
      <c r="S4928" s="49">
        <v>7.5735849999999993E-2</v>
      </c>
      <c r="T4928" s="49" t="s">
        <v>91</v>
      </c>
    </row>
    <row r="4929" spans="1:20" x14ac:dyDescent="0.25">
      <c r="A4929" s="49" t="str">
        <f t="shared" si="76"/>
        <v>41850North Coast and North Bay1_4SmartAC Only</v>
      </c>
      <c r="B4929" s="7">
        <v>41850</v>
      </c>
      <c r="C4929">
        <v>4</v>
      </c>
      <c r="D4929" t="s">
        <v>47</v>
      </c>
      <c r="E4929">
        <v>0.50535794999999994</v>
      </c>
      <c r="F4929">
        <v>0.48216253999999997</v>
      </c>
      <c r="G4929">
        <v>1</v>
      </c>
      <c r="H4929" s="49">
        <v>633.40300000000002</v>
      </c>
      <c r="I4929" s="49">
        <v>6598.8710000000001</v>
      </c>
      <c r="J4929">
        <v>58.442570000000003</v>
      </c>
      <c r="M4929">
        <v>2.4885999999999998E-2</v>
      </c>
      <c r="N4929" s="49">
        <v>2.319541E-2</v>
      </c>
      <c r="O4929" s="49">
        <v>-8.6586700000000003E-3</v>
      </c>
      <c r="P4929" s="49">
        <v>1.000583E-2</v>
      </c>
      <c r="Q4929" s="49">
        <v>2.319541E-2</v>
      </c>
      <c r="R4929" s="49">
        <v>3.6384989999999999E-2</v>
      </c>
      <c r="S4929" s="49">
        <v>5.504949E-2</v>
      </c>
      <c r="T4929" s="49" t="s">
        <v>91</v>
      </c>
    </row>
    <row r="4930" spans="1:20" x14ac:dyDescent="0.25">
      <c r="A4930" s="49" t="str">
        <f t="shared" si="76"/>
        <v>41850North Coast and North Bay1_22SmartAC Only</v>
      </c>
      <c r="B4930" s="7">
        <v>41850</v>
      </c>
      <c r="C4930">
        <v>22</v>
      </c>
      <c r="D4930" t="s">
        <v>47</v>
      </c>
      <c r="E4930">
        <v>1.2273514999999999</v>
      </c>
      <c r="F4930">
        <v>1.1059874999999999</v>
      </c>
      <c r="G4930">
        <v>1</v>
      </c>
      <c r="H4930" s="49">
        <v>633.40300000000002</v>
      </c>
      <c r="I4930" s="49">
        <v>6598.8710000000001</v>
      </c>
      <c r="J4930">
        <v>64.358630000000005</v>
      </c>
      <c r="M4930">
        <v>5.6421100000000002E-2</v>
      </c>
      <c r="N4930" s="49">
        <v>0.121364</v>
      </c>
      <c r="O4930" s="49">
        <v>4.914499E-2</v>
      </c>
      <c r="P4930" s="49">
        <v>9.1460819999999998E-2</v>
      </c>
      <c r="Q4930" s="49">
        <v>0.121364</v>
      </c>
      <c r="R4930" s="49">
        <v>0.15126718</v>
      </c>
      <c r="S4930" s="49">
        <v>0.19358301</v>
      </c>
      <c r="T4930" s="49" t="s">
        <v>91</v>
      </c>
    </row>
    <row r="4931" spans="1:20" x14ac:dyDescent="0.25">
      <c r="A4931" s="49" t="str">
        <f t="shared" ref="A4931:A4994" si="77">CONCATENATE(B4931,D4931,G4931,"_",C4931,T4931)</f>
        <v>41850North Coast and North Bay1_11SmartAC Only</v>
      </c>
      <c r="B4931" s="7">
        <v>41850</v>
      </c>
      <c r="C4931">
        <v>11</v>
      </c>
      <c r="D4931" t="s">
        <v>47</v>
      </c>
      <c r="E4931">
        <v>0.59692957000000002</v>
      </c>
      <c r="F4931">
        <v>0.57810139000000005</v>
      </c>
      <c r="G4931">
        <v>1</v>
      </c>
      <c r="H4931" s="49">
        <v>633.40300000000002</v>
      </c>
      <c r="I4931" s="49">
        <v>6598.8710000000001</v>
      </c>
      <c r="J4931">
        <v>68.615870000000001</v>
      </c>
      <c r="M4931">
        <v>4.9636300000000001E-2</v>
      </c>
      <c r="N4931" s="49">
        <v>1.882818E-2</v>
      </c>
      <c r="O4931" s="49">
        <v>-4.4706280000000001E-2</v>
      </c>
      <c r="P4931" s="49">
        <v>-7.47906E-3</v>
      </c>
      <c r="Q4931" s="49">
        <v>1.882818E-2</v>
      </c>
      <c r="R4931" s="49">
        <v>4.5135420000000002E-2</v>
      </c>
      <c r="S4931" s="49">
        <v>8.2362640000000001E-2</v>
      </c>
      <c r="T4931" s="49" t="s">
        <v>91</v>
      </c>
    </row>
    <row r="4932" spans="1:20" x14ac:dyDescent="0.25">
      <c r="A4932" s="49" t="str">
        <f t="shared" si="77"/>
        <v>41850North Coast and North Bay1_15SmartAC Only</v>
      </c>
      <c r="B4932" s="7">
        <v>41850</v>
      </c>
      <c r="C4932">
        <v>15</v>
      </c>
      <c r="D4932" t="s">
        <v>47</v>
      </c>
      <c r="E4932">
        <v>0.81563026000000005</v>
      </c>
      <c r="F4932">
        <v>0.81534373000000004</v>
      </c>
      <c r="G4932">
        <v>1</v>
      </c>
      <c r="H4932" s="49">
        <v>633.40300000000002</v>
      </c>
      <c r="I4932" s="49">
        <v>6598.8710000000001</v>
      </c>
      <c r="J4932">
        <v>86.457449999999994</v>
      </c>
      <c r="M4932">
        <v>7.4247099999999996E-2</v>
      </c>
      <c r="N4932" s="49">
        <v>2.8653000000000001E-4</v>
      </c>
      <c r="O4932" s="49">
        <v>-9.4749760000000002E-2</v>
      </c>
      <c r="P4932" s="49">
        <v>-3.9064429999999997E-2</v>
      </c>
      <c r="Q4932" s="49">
        <v>2.8653000000000001E-4</v>
      </c>
      <c r="R4932" s="49">
        <v>3.9637489999999997E-2</v>
      </c>
      <c r="S4932" s="49">
        <v>9.5322820000000003E-2</v>
      </c>
      <c r="T4932" s="49" t="s">
        <v>91</v>
      </c>
    </row>
    <row r="4933" spans="1:20" x14ac:dyDescent="0.25">
      <c r="A4933" s="49" t="str">
        <f t="shared" si="77"/>
        <v>41850North Coast and North Bay1_18SmartAC Only</v>
      </c>
      <c r="B4933" s="7">
        <v>41850</v>
      </c>
      <c r="C4933">
        <v>18</v>
      </c>
      <c r="D4933" t="s">
        <v>47</v>
      </c>
      <c r="E4933">
        <v>1.6390115000000001</v>
      </c>
      <c r="F4933">
        <v>1.4673765000000001</v>
      </c>
      <c r="G4933">
        <v>1</v>
      </c>
      <c r="H4933" s="49">
        <v>633.40300000000002</v>
      </c>
      <c r="I4933" s="49">
        <v>6598.8710000000001</v>
      </c>
      <c r="J4933">
        <v>84.121300000000005</v>
      </c>
      <c r="M4933">
        <v>9.5674300000000004E-2</v>
      </c>
      <c r="N4933" s="49">
        <v>0.17163500000000001</v>
      </c>
      <c r="O4933" s="49">
        <v>4.9171899999999998E-2</v>
      </c>
      <c r="P4933" s="49">
        <v>0.12092762</v>
      </c>
      <c r="Q4933" s="49">
        <v>0.17163500000000001</v>
      </c>
      <c r="R4933" s="49">
        <v>0.22234238000000001</v>
      </c>
      <c r="S4933" s="49">
        <v>0.29409809999999997</v>
      </c>
      <c r="T4933" s="49" t="s">
        <v>91</v>
      </c>
    </row>
    <row r="4934" spans="1:20" x14ac:dyDescent="0.25">
      <c r="A4934" s="49" t="str">
        <f t="shared" si="77"/>
        <v>41850North Coast and North Bay1_12SmartAC Only</v>
      </c>
      <c r="B4934" s="7">
        <v>41850</v>
      </c>
      <c r="C4934">
        <v>12</v>
      </c>
      <c r="D4934" t="s">
        <v>47</v>
      </c>
      <c r="E4934">
        <v>0.57781282</v>
      </c>
      <c r="F4934">
        <v>0.59630260999999996</v>
      </c>
      <c r="G4934">
        <v>1</v>
      </c>
      <c r="H4934" s="49">
        <v>633.40300000000002</v>
      </c>
      <c r="I4934" s="49">
        <v>6598.8710000000001</v>
      </c>
      <c r="J4934">
        <v>74.051410000000004</v>
      </c>
      <c r="M4934">
        <v>5.4761799999999999E-2</v>
      </c>
      <c r="N4934" s="49">
        <v>-1.8489789999999999E-2</v>
      </c>
      <c r="O4934" s="49">
        <v>-8.8584889999999999E-2</v>
      </c>
      <c r="P4934" s="49">
        <v>-4.751354E-2</v>
      </c>
      <c r="Q4934" s="49">
        <v>-1.8489789999999999E-2</v>
      </c>
      <c r="R4934" s="49">
        <v>1.053396E-2</v>
      </c>
      <c r="S4934" s="49">
        <v>5.1605310000000001E-2</v>
      </c>
      <c r="T4934" s="49" t="s">
        <v>91</v>
      </c>
    </row>
    <row r="4935" spans="1:20" x14ac:dyDescent="0.25">
      <c r="A4935" s="49" t="str">
        <f t="shared" si="77"/>
        <v>41850North Coast and North Bay1_21SmartAC Only</v>
      </c>
      <c r="B4935" s="7">
        <v>41850</v>
      </c>
      <c r="C4935">
        <v>21</v>
      </c>
      <c r="D4935" t="s">
        <v>47</v>
      </c>
      <c r="E4935">
        <v>1.3859958999999999</v>
      </c>
      <c r="F4935">
        <v>1.2210486</v>
      </c>
      <c r="G4935">
        <v>1</v>
      </c>
      <c r="H4935" s="49">
        <v>633.40300000000002</v>
      </c>
      <c r="I4935" s="49">
        <v>6598.8710000000001</v>
      </c>
      <c r="J4935">
        <v>68.693780000000004</v>
      </c>
      <c r="M4935">
        <v>6.7655999999999994E-2</v>
      </c>
      <c r="N4935" s="49">
        <v>0.16494729999999999</v>
      </c>
      <c r="O4935" s="49">
        <v>7.8347620000000007E-2</v>
      </c>
      <c r="P4935" s="49">
        <v>0.12908961999999999</v>
      </c>
      <c r="Q4935" s="49">
        <v>0.16494729999999999</v>
      </c>
      <c r="R4935" s="49">
        <v>0.20080497999999999</v>
      </c>
      <c r="S4935" s="49">
        <v>0.25154697999999998</v>
      </c>
      <c r="T4935" s="49" t="s">
        <v>91</v>
      </c>
    </row>
    <row r="4936" spans="1:20" x14ac:dyDescent="0.25">
      <c r="A4936" s="49" t="str">
        <f t="shared" si="77"/>
        <v>41850North Coast and North Bay1_6SmartAC Only</v>
      </c>
      <c r="B4936" s="7">
        <v>41850</v>
      </c>
      <c r="C4936">
        <v>6</v>
      </c>
      <c r="D4936" t="s">
        <v>47</v>
      </c>
      <c r="E4936">
        <v>0.54268614999999998</v>
      </c>
      <c r="F4936">
        <v>0.50938850000000002</v>
      </c>
      <c r="G4936">
        <v>1</v>
      </c>
      <c r="H4936" s="49">
        <v>633.40300000000002</v>
      </c>
      <c r="I4936" s="49">
        <v>6598.8710000000001</v>
      </c>
      <c r="J4936">
        <v>56.884129999999999</v>
      </c>
      <c r="M4936">
        <v>2.76321E-2</v>
      </c>
      <c r="N4936" s="49">
        <v>3.3297649999999998E-2</v>
      </c>
      <c r="O4936" s="49">
        <v>-2.0714399999999999E-3</v>
      </c>
      <c r="P4936" s="49">
        <v>1.8652640000000002E-2</v>
      </c>
      <c r="Q4936" s="49">
        <v>3.3297649999999998E-2</v>
      </c>
      <c r="R4936" s="49">
        <v>4.7942659999999998E-2</v>
      </c>
      <c r="S4936" s="49">
        <v>6.8666740000000004E-2</v>
      </c>
      <c r="T4936" s="49" t="s">
        <v>91</v>
      </c>
    </row>
    <row r="4937" spans="1:20" x14ac:dyDescent="0.25">
      <c r="A4937" s="49" t="str">
        <f t="shared" si="77"/>
        <v>41850North Coast and North Bay1_20SmartAC Only</v>
      </c>
      <c r="B4937" s="7">
        <v>41850</v>
      </c>
      <c r="C4937">
        <v>20</v>
      </c>
      <c r="D4937" t="s">
        <v>47</v>
      </c>
      <c r="E4937">
        <v>1.5553281999999999</v>
      </c>
      <c r="F4937">
        <v>1.4404641</v>
      </c>
      <c r="G4937">
        <v>1</v>
      </c>
      <c r="H4937" s="49">
        <v>633.40300000000002</v>
      </c>
      <c r="I4937" s="49">
        <v>6598.8710000000001</v>
      </c>
      <c r="J4937">
        <v>75.809650000000005</v>
      </c>
      <c r="M4937">
        <v>8.3415299999999998E-2</v>
      </c>
      <c r="N4937" s="49">
        <v>0.1148641</v>
      </c>
      <c r="O4937" s="49">
        <v>8.0925200000000006E-3</v>
      </c>
      <c r="P4937" s="49">
        <v>7.065399E-2</v>
      </c>
      <c r="Q4937" s="49">
        <v>0.1148641</v>
      </c>
      <c r="R4937" s="49">
        <v>0.15907420999999999</v>
      </c>
      <c r="S4937" s="49">
        <v>0.22163568</v>
      </c>
      <c r="T4937" s="49" t="s">
        <v>91</v>
      </c>
    </row>
    <row r="4938" spans="1:20" x14ac:dyDescent="0.25">
      <c r="A4938" s="49" t="str">
        <f t="shared" si="77"/>
        <v>41850North Coast and North Bay1_1SmartAC Only</v>
      </c>
      <c r="B4938" s="7">
        <v>41850</v>
      </c>
      <c r="C4938">
        <v>1</v>
      </c>
      <c r="D4938" t="s">
        <v>47</v>
      </c>
      <c r="E4938">
        <v>0.67059265000000001</v>
      </c>
      <c r="F4938">
        <v>0.60334982999999998</v>
      </c>
      <c r="G4938">
        <v>1</v>
      </c>
      <c r="H4938" s="49">
        <v>633.40300000000002</v>
      </c>
      <c r="I4938" s="49">
        <v>6598.8710000000001</v>
      </c>
      <c r="J4938">
        <v>60.96405</v>
      </c>
      <c r="M4938">
        <v>3.8741200000000003E-2</v>
      </c>
      <c r="N4938" s="49">
        <v>6.7242819999999995E-2</v>
      </c>
      <c r="O4938" s="49">
        <v>1.7654079999999999E-2</v>
      </c>
      <c r="P4938" s="49">
        <v>4.6709979999999998E-2</v>
      </c>
      <c r="Q4938" s="49">
        <v>6.7242819999999995E-2</v>
      </c>
      <c r="R4938" s="49">
        <v>8.7775660000000005E-2</v>
      </c>
      <c r="S4938" s="49">
        <v>0.11683156</v>
      </c>
      <c r="T4938" s="49" t="s">
        <v>91</v>
      </c>
    </row>
    <row r="4939" spans="1:20" x14ac:dyDescent="0.25">
      <c r="A4939" s="49" t="str">
        <f t="shared" si="77"/>
        <v>41850North Coast and North Bay1_13SmartAC Only</v>
      </c>
      <c r="B4939" s="7">
        <v>41850</v>
      </c>
      <c r="C4939">
        <v>13</v>
      </c>
      <c r="D4939" t="s">
        <v>47</v>
      </c>
      <c r="E4939">
        <v>0.57072290999999997</v>
      </c>
      <c r="F4939">
        <v>0.61312560999999999</v>
      </c>
      <c r="G4939">
        <v>1</v>
      </c>
      <c r="H4939" s="49">
        <v>633.40300000000002</v>
      </c>
      <c r="I4939" s="49">
        <v>6598.8710000000001</v>
      </c>
      <c r="J4939">
        <v>79.146799999999999</v>
      </c>
      <c r="M4939">
        <v>5.7061300000000002E-2</v>
      </c>
      <c r="N4939" s="49">
        <v>-4.2402700000000002E-2</v>
      </c>
      <c r="O4939" s="49">
        <v>-0.11544116</v>
      </c>
      <c r="P4939" s="49">
        <v>-7.2645189999999998E-2</v>
      </c>
      <c r="Q4939" s="49">
        <v>-4.2402700000000002E-2</v>
      </c>
      <c r="R4939" s="49">
        <v>-1.2160209999999999E-2</v>
      </c>
      <c r="S4939" s="49">
        <v>3.0635760000000001E-2</v>
      </c>
      <c r="T4939" s="49" t="s">
        <v>91</v>
      </c>
    </row>
    <row r="4940" spans="1:20" x14ac:dyDescent="0.25">
      <c r="A4940" s="49" t="str">
        <f t="shared" si="77"/>
        <v>41850North Coast and North Bay1_16SmartAC Only</v>
      </c>
      <c r="B4940" s="7">
        <v>41850</v>
      </c>
      <c r="C4940">
        <v>16</v>
      </c>
      <c r="D4940" t="s">
        <v>47</v>
      </c>
      <c r="E4940">
        <v>1.0707743999999999</v>
      </c>
      <c r="F4940">
        <v>1.1186908</v>
      </c>
      <c r="G4940">
        <v>1</v>
      </c>
      <c r="H4940" s="49">
        <v>633.40300000000002</v>
      </c>
      <c r="I4940" s="49">
        <v>6598.8710000000001</v>
      </c>
      <c r="J4940">
        <v>87.514880000000005</v>
      </c>
      <c r="M4940">
        <v>8.4334800000000001E-2</v>
      </c>
      <c r="N4940" s="49">
        <v>-4.7916399999999998E-2</v>
      </c>
      <c r="O4940" s="49">
        <v>-0.15586494000000001</v>
      </c>
      <c r="P4940" s="49">
        <v>-9.2613840000000003E-2</v>
      </c>
      <c r="Q4940" s="49">
        <v>-4.7916399999999998E-2</v>
      </c>
      <c r="R4940" s="49">
        <v>-3.2189599999999999E-3</v>
      </c>
      <c r="S4940" s="49">
        <v>6.0032139999999998E-2</v>
      </c>
      <c r="T4940" s="49" t="s">
        <v>91</v>
      </c>
    </row>
    <row r="4941" spans="1:20" x14ac:dyDescent="0.25">
      <c r="A4941" s="49" t="str">
        <f t="shared" si="77"/>
        <v>41850North Coast and North Bay1_24SmartAC Only</v>
      </c>
      <c r="B4941" s="7">
        <v>41850</v>
      </c>
      <c r="C4941">
        <v>24</v>
      </c>
      <c r="D4941" t="s">
        <v>47</v>
      </c>
      <c r="E4941">
        <v>0.77011503999999997</v>
      </c>
      <c r="F4941">
        <v>0.75471829000000001</v>
      </c>
      <c r="G4941">
        <v>1</v>
      </c>
      <c r="H4941" s="49">
        <v>633.40300000000002</v>
      </c>
      <c r="I4941" s="49">
        <v>6598.8710000000001</v>
      </c>
      <c r="J4941">
        <v>60.181319999999999</v>
      </c>
      <c r="M4941">
        <v>4.19292E-2</v>
      </c>
      <c r="N4941" s="49">
        <v>1.5396750000000001E-2</v>
      </c>
      <c r="O4941" s="49">
        <v>-3.8272630000000002E-2</v>
      </c>
      <c r="P4941" s="49">
        <v>-6.8257300000000003E-3</v>
      </c>
      <c r="Q4941" s="49">
        <v>1.5396750000000001E-2</v>
      </c>
      <c r="R4941" s="49">
        <v>3.7619229999999997E-2</v>
      </c>
      <c r="S4941" s="49">
        <v>6.9066130000000003E-2</v>
      </c>
      <c r="T4941" s="49" t="s">
        <v>91</v>
      </c>
    </row>
    <row r="4942" spans="1:20" x14ac:dyDescent="0.25">
      <c r="A4942" s="49" t="str">
        <f t="shared" si="77"/>
        <v>41850North Coast and North Bay1_2SmartAC Only</v>
      </c>
      <c r="B4942" s="7">
        <v>41850</v>
      </c>
      <c r="C4942">
        <v>2</v>
      </c>
      <c r="D4942" t="s">
        <v>47</v>
      </c>
      <c r="E4942">
        <v>0.58754359</v>
      </c>
      <c r="F4942">
        <v>0.52775766999999996</v>
      </c>
      <c r="G4942">
        <v>1</v>
      </c>
      <c r="H4942" s="49">
        <v>633.40300000000002</v>
      </c>
      <c r="I4942" s="49">
        <v>6598.8710000000001</v>
      </c>
      <c r="J4942">
        <v>59.842170000000003</v>
      </c>
      <c r="M4942">
        <v>3.2930800000000003E-2</v>
      </c>
      <c r="N4942" s="49">
        <v>5.9785919999999999E-2</v>
      </c>
      <c r="O4942" s="49">
        <v>1.7634500000000001E-2</v>
      </c>
      <c r="P4942" s="49">
        <v>4.2332599999999998E-2</v>
      </c>
      <c r="Q4942" s="49">
        <v>5.9785919999999999E-2</v>
      </c>
      <c r="R4942" s="49">
        <v>7.7239240000000001E-2</v>
      </c>
      <c r="S4942" s="49">
        <v>0.10193734</v>
      </c>
      <c r="T4942" s="49" t="s">
        <v>91</v>
      </c>
    </row>
    <row r="4943" spans="1:20" x14ac:dyDescent="0.25">
      <c r="A4943" s="49" t="str">
        <f t="shared" si="77"/>
        <v>41850North Coast and North Bay1_17SmartAC Only</v>
      </c>
      <c r="B4943" s="7">
        <v>41850</v>
      </c>
      <c r="C4943">
        <v>17</v>
      </c>
      <c r="D4943" t="s">
        <v>47</v>
      </c>
      <c r="E4943">
        <v>1.3864595</v>
      </c>
      <c r="F4943">
        <v>1.3468967000000001</v>
      </c>
      <c r="G4943">
        <v>1</v>
      </c>
      <c r="H4943" s="49">
        <v>633.40300000000002</v>
      </c>
      <c r="I4943" s="49">
        <v>6598.8710000000001</v>
      </c>
      <c r="J4943">
        <v>86.537369999999996</v>
      </c>
      <c r="M4943">
        <v>9.4254699999999997E-2</v>
      </c>
      <c r="N4943" s="49">
        <v>3.9562800000000002E-2</v>
      </c>
      <c r="O4943" s="49">
        <v>-8.1083219999999998E-2</v>
      </c>
      <c r="P4943" s="49">
        <v>-1.0392190000000001E-2</v>
      </c>
      <c r="Q4943" s="49">
        <v>3.9562800000000002E-2</v>
      </c>
      <c r="R4943" s="49">
        <v>8.951779E-2</v>
      </c>
      <c r="S4943" s="49">
        <v>0.16020882</v>
      </c>
      <c r="T4943" s="49" t="s">
        <v>91</v>
      </c>
    </row>
    <row r="4944" spans="1:20" x14ac:dyDescent="0.25">
      <c r="A4944" s="49" t="str">
        <f t="shared" si="77"/>
        <v>41850North Coast and North Bay1_5SmartAC Only</v>
      </c>
      <c r="B4944" s="7">
        <v>41850</v>
      </c>
      <c r="C4944">
        <v>5</v>
      </c>
      <c r="D4944" t="s">
        <v>47</v>
      </c>
      <c r="E4944">
        <v>0.50242513</v>
      </c>
      <c r="F4944">
        <v>0.46829408</v>
      </c>
      <c r="G4944">
        <v>1</v>
      </c>
      <c r="H4944" s="49">
        <v>633.40300000000002</v>
      </c>
      <c r="I4944" s="49">
        <v>6598.8710000000001</v>
      </c>
      <c r="J4944">
        <v>57.383130000000001</v>
      </c>
      <c r="M4944">
        <v>2.5015300000000001E-2</v>
      </c>
      <c r="N4944" s="49">
        <v>3.4131050000000003E-2</v>
      </c>
      <c r="O4944" s="49">
        <v>2.1114699999999998E-3</v>
      </c>
      <c r="P4944" s="49">
        <v>2.087294E-2</v>
      </c>
      <c r="Q4944" s="49">
        <v>3.4131050000000003E-2</v>
      </c>
      <c r="R4944" s="49">
        <v>4.738916E-2</v>
      </c>
      <c r="S4944" s="49">
        <v>6.6150630000000002E-2</v>
      </c>
      <c r="T4944" s="49" t="s">
        <v>91</v>
      </c>
    </row>
    <row r="4945" spans="1:20" x14ac:dyDescent="0.25">
      <c r="A4945" s="49" t="str">
        <f t="shared" si="77"/>
        <v>41850North Coast and North Bay1_9SmartAC Only</v>
      </c>
      <c r="B4945" s="7">
        <v>41850</v>
      </c>
      <c r="C4945">
        <v>9</v>
      </c>
      <c r="D4945" t="s">
        <v>47</v>
      </c>
      <c r="E4945">
        <v>0.66445332999999995</v>
      </c>
      <c r="F4945">
        <v>0.63594198999999996</v>
      </c>
      <c r="G4945">
        <v>1</v>
      </c>
      <c r="H4945" s="49">
        <v>633.40300000000002</v>
      </c>
      <c r="I4945" s="49">
        <v>6598.8710000000001</v>
      </c>
      <c r="J4945">
        <v>60.62088</v>
      </c>
      <c r="M4945">
        <v>3.3120999999999998E-2</v>
      </c>
      <c r="N4945" s="49">
        <v>2.851134E-2</v>
      </c>
      <c r="O4945" s="49">
        <v>-1.388354E-2</v>
      </c>
      <c r="P4945" s="49">
        <v>1.095721E-2</v>
      </c>
      <c r="Q4945" s="49">
        <v>2.851134E-2</v>
      </c>
      <c r="R4945" s="49">
        <v>4.6065469999999997E-2</v>
      </c>
      <c r="S4945" s="49">
        <v>7.0906220000000006E-2</v>
      </c>
      <c r="T4945" s="49" t="s">
        <v>91</v>
      </c>
    </row>
    <row r="4946" spans="1:20" x14ac:dyDescent="0.25">
      <c r="A4946" s="49" t="str">
        <f t="shared" si="77"/>
        <v>41850North Coast and North Bay2_18SmartAC Only</v>
      </c>
      <c r="B4946" s="7">
        <v>41850</v>
      </c>
      <c r="C4946">
        <v>18</v>
      </c>
      <c r="D4946" t="s">
        <v>47</v>
      </c>
      <c r="E4946">
        <v>1.6390115000000001</v>
      </c>
      <c r="F4946">
        <v>1.5415298</v>
      </c>
      <c r="G4946">
        <v>2</v>
      </c>
      <c r="H4946" s="49">
        <v>654.54999999999995</v>
      </c>
      <c r="I4946" s="49">
        <v>6598.8710000000001</v>
      </c>
      <c r="J4946">
        <v>84.121300000000005</v>
      </c>
      <c r="M4946">
        <v>9.8617499999999997E-2</v>
      </c>
      <c r="N4946" s="49">
        <v>9.7481700000000004E-2</v>
      </c>
      <c r="O4946" s="49">
        <v>-2.8748699999999999E-2</v>
      </c>
      <c r="P4946" s="49">
        <v>4.521443E-2</v>
      </c>
      <c r="Q4946" s="49">
        <v>9.7481700000000004E-2</v>
      </c>
      <c r="R4946" s="49">
        <v>0.14974898</v>
      </c>
      <c r="S4946" s="49">
        <v>0.2237121</v>
      </c>
      <c r="T4946" s="49" t="s">
        <v>91</v>
      </c>
    </row>
    <row r="4947" spans="1:20" x14ac:dyDescent="0.25">
      <c r="A4947" s="49" t="str">
        <f t="shared" si="77"/>
        <v>41850North Coast and North Bay2_16SmartAC Only</v>
      </c>
      <c r="B4947" s="7">
        <v>41850</v>
      </c>
      <c r="C4947">
        <v>16</v>
      </c>
      <c r="D4947" t="s">
        <v>47</v>
      </c>
      <c r="E4947">
        <v>1.0707743999999999</v>
      </c>
      <c r="F4947">
        <v>1.0917188</v>
      </c>
      <c r="G4947">
        <v>2</v>
      </c>
      <c r="H4947" s="49">
        <v>654.54999999999995</v>
      </c>
      <c r="I4947" s="49">
        <v>6598.8710000000001</v>
      </c>
      <c r="J4947">
        <v>87.514880000000005</v>
      </c>
      <c r="M4947">
        <v>8.7264599999999998E-2</v>
      </c>
      <c r="N4947" s="49">
        <v>-2.0944399999999998E-2</v>
      </c>
      <c r="O4947" s="49">
        <v>-0.13264308999999999</v>
      </c>
      <c r="P4947" s="49">
        <v>-6.719464E-2</v>
      </c>
      <c r="Q4947" s="49">
        <v>-2.0944399999999998E-2</v>
      </c>
      <c r="R4947" s="49">
        <v>2.530584E-2</v>
      </c>
      <c r="S4947" s="49">
        <v>9.0754290000000001E-2</v>
      </c>
      <c r="T4947" s="49" t="s">
        <v>91</v>
      </c>
    </row>
    <row r="4948" spans="1:20" x14ac:dyDescent="0.25">
      <c r="A4948" s="49" t="str">
        <f t="shared" si="77"/>
        <v>41850North Coast and North Bay2_13SmartAC Only</v>
      </c>
      <c r="B4948" s="7">
        <v>41850</v>
      </c>
      <c r="C4948">
        <v>13</v>
      </c>
      <c r="D4948" t="s">
        <v>47</v>
      </c>
      <c r="E4948">
        <v>0.57072290999999997</v>
      </c>
      <c r="F4948">
        <v>0.57517799999999997</v>
      </c>
      <c r="G4948">
        <v>2</v>
      </c>
      <c r="H4948" s="49">
        <v>654.54999999999995</v>
      </c>
      <c r="I4948" s="49">
        <v>6598.8710000000001</v>
      </c>
      <c r="J4948">
        <v>79.146799999999999</v>
      </c>
      <c r="M4948">
        <v>5.75062E-2</v>
      </c>
      <c r="N4948" s="49">
        <v>-4.4550900000000001E-3</v>
      </c>
      <c r="O4948" s="49">
        <v>-7.8063030000000005E-2</v>
      </c>
      <c r="P4948" s="49">
        <v>-3.493338E-2</v>
      </c>
      <c r="Q4948" s="49">
        <v>-4.4550900000000001E-3</v>
      </c>
      <c r="R4948" s="49">
        <v>2.60232E-2</v>
      </c>
      <c r="S4948" s="49">
        <v>6.9152850000000002E-2</v>
      </c>
      <c r="T4948" s="49" t="s">
        <v>91</v>
      </c>
    </row>
    <row r="4949" spans="1:20" x14ac:dyDescent="0.25">
      <c r="A4949" s="49" t="str">
        <f t="shared" si="77"/>
        <v>41850North Coast and North Bay2_20SmartAC Only</v>
      </c>
      <c r="B4949" s="7">
        <v>41850</v>
      </c>
      <c r="C4949">
        <v>20</v>
      </c>
      <c r="D4949" t="s">
        <v>47</v>
      </c>
      <c r="E4949">
        <v>1.5553281999999999</v>
      </c>
      <c r="F4949">
        <v>1.4017316</v>
      </c>
      <c r="G4949">
        <v>2</v>
      </c>
      <c r="H4949" s="49">
        <v>654.54999999999995</v>
      </c>
      <c r="I4949" s="49">
        <v>6598.8710000000001</v>
      </c>
      <c r="J4949">
        <v>75.809650000000005</v>
      </c>
      <c r="M4949">
        <v>8.2429799999999998E-2</v>
      </c>
      <c r="N4949" s="49">
        <v>0.1535966</v>
      </c>
      <c r="O4949" s="49">
        <v>4.8086459999999998E-2</v>
      </c>
      <c r="P4949" s="49">
        <v>0.10990881</v>
      </c>
      <c r="Q4949" s="49">
        <v>0.1535966</v>
      </c>
      <c r="R4949" s="49">
        <v>0.19728439</v>
      </c>
      <c r="S4949" s="49">
        <v>0.25910674</v>
      </c>
      <c r="T4949" s="49" t="s">
        <v>91</v>
      </c>
    </row>
    <row r="4950" spans="1:20" x14ac:dyDescent="0.25">
      <c r="A4950" s="49" t="str">
        <f t="shared" si="77"/>
        <v>41850North Coast and North Bay2_8SmartAC Only</v>
      </c>
      <c r="B4950" s="7">
        <v>41850</v>
      </c>
      <c r="C4950">
        <v>8</v>
      </c>
      <c r="D4950" t="s">
        <v>47</v>
      </c>
      <c r="E4950">
        <v>0.66880342000000004</v>
      </c>
      <c r="F4950">
        <v>0.66469356999999996</v>
      </c>
      <c r="G4950">
        <v>2</v>
      </c>
      <c r="H4950" s="49">
        <v>654.54999999999995</v>
      </c>
      <c r="I4950" s="49">
        <v>6598.8710000000001</v>
      </c>
      <c r="J4950">
        <v>58.442570000000003</v>
      </c>
      <c r="M4950">
        <v>3.4178300000000002E-2</v>
      </c>
      <c r="N4950" s="49">
        <v>4.10985E-3</v>
      </c>
      <c r="O4950" s="49">
        <v>-3.9638369999999999E-2</v>
      </c>
      <c r="P4950" s="49">
        <v>-1.400465E-2</v>
      </c>
      <c r="Q4950" s="49">
        <v>4.10985E-3</v>
      </c>
      <c r="R4950" s="49">
        <v>2.222435E-2</v>
      </c>
      <c r="S4950" s="49">
        <v>4.7858070000000003E-2</v>
      </c>
      <c r="T4950" s="49" t="s">
        <v>91</v>
      </c>
    </row>
    <row r="4951" spans="1:20" x14ac:dyDescent="0.25">
      <c r="A4951" s="49" t="str">
        <f t="shared" si="77"/>
        <v>41850North Coast and North Bay2_7SmartAC Only</v>
      </c>
      <c r="B4951" s="7">
        <v>41850</v>
      </c>
      <c r="C4951">
        <v>7</v>
      </c>
      <c r="D4951" t="s">
        <v>47</v>
      </c>
      <c r="E4951">
        <v>0.60603624</v>
      </c>
      <c r="F4951">
        <v>0.59825245000000005</v>
      </c>
      <c r="G4951">
        <v>2</v>
      </c>
      <c r="H4951" s="49">
        <v>654.54999999999995</v>
      </c>
      <c r="I4951" s="49">
        <v>6598.8710000000001</v>
      </c>
      <c r="J4951">
        <v>57.104410000000001</v>
      </c>
      <c r="M4951">
        <v>3.22449E-2</v>
      </c>
      <c r="N4951" s="49">
        <v>7.7837899999999996E-3</v>
      </c>
      <c r="O4951" s="49">
        <v>-3.3489680000000001E-2</v>
      </c>
      <c r="P4951" s="49">
        <v>-9.30601E-3</v>
      </c>
      <c r="Q4951" s="49">
        <v>7.7837899999999996E-3</v>
      </c>
      <c r="R4951" s="49">
        <v>2.4873590000000001E-2</v>
      </c>
      <c r="S4951" s="49">
        <v>4.9057259999999998E-2</v>
      </c>
      <c r="T4951" s="49" t="s">
        <v>91</v>
      </c>
    </row>
    <row r="4952" spans="1:20" x14ac:dyDescent="0.25">
      <c r="A4952" s="49" t="str">
        <f t="shared" si="77"/>
        <v>41850North Coast and North Bay2_11SmartAC Only</v>
      </c>
      <c r="B4952" s="7">
        <v>41850</v>
      </c>
      <c r="C4952">
        <v>11</v>
      </c>
      <c r="D4952" t="s">
        <v>47</v>
      </c>
      <c r="E4952">
        <v>0.59692957000000002</v>
      </c>
      <c r="F4952">
        <v>0.58345347000000003</v>
      </c>
      <c r="G4952">
        <v>2</v>
      </c>
      <c r="H4952" s="49">
        <v>654.54999999999995</v>
      </c>
      <c r="I4952" s="49">
        <v>6598.8710000000001</v>
      </c>
      <c r="J4952">
        <v>68.615870000000001</v>
      </c>
      <c r="M4952">
        <v>4.7792000000000001E-2</v>
      </c>
      <c r="N4952" s="49">
        <v>1.34761E-2</v>
      </c>
      <c r="O4952" s="49">
        <v>-4.7697660000000003E-2</v>
      </c>
      <c r="P4952" s="49">
        <v>-1.185366E-2</v>
      </c>
      <c r="Q4952" s="49">
        <v>1.34761E-2</v>
      </c>
      <c r="R4952" s="49">
        <v>3.8805859999999998E-2</v>
      </c>
      <c r="S4952" s="49">
        <v>7.4649859999999998E-2</v>
      </c>
      <c r="T4952" s="49" t="s">
        <v>91</v>
      </c>
    </row>
    <row r="4953" spans="1:20" x14ac:dyDescent="0.25">
      <c r="A4953" s="49" t="str">
        <f t="shared" si="77"/>
        <v>41850North Coast and North Bay2_21SmartAC Only</v>
      </c>
      <c r="B4953" s="7">
        <v>41850</v>
      </c>
      <c r="C4953">
        <v>21</v>
      </c>
      <c r="D4953" t="s">
        <v>47</v>
      </c>
      <c r="E4953">
        <v>1.3859958999999999</v>
      </c>
      <c r="F4953">
        <v>1.2414651000000001</v>
      </c>
      <c r="G4953">
        <v>2</v>
      </c>
      <c r="H4953" s="49">
        <v>654.54999999999995</v>
      </c>
      <c r="I4953" s="49">
        <v>6598.8710000000001</v>
      </c>
      <c r="J4953">
        <v>68.693780000000004</v>
      </c>
      <c r="M4953">
        <v>6.8182000000000006E-2</v>
      </c>
      <c r="N4953" s="49">
        <v>0.14453079999999999</v>
      </c>
      <c r="O4953" s="49">
        <v>5.7257839999999997E-2</v>
      </c>
      <c r="P4953" s="49">
        <v>0.10839434000000001</v>
      </c>
      <c r="Q4953" s="49">
        <v>0.14453079999999999</v>
      </c>
      <c r="R4953" s="49">
        <v>0.18066726</v>
      </c>
      <c r="S4953" s="49">
        <v>0.23180376</v>
      </c>
      <c r="T4953" s="49" t="s">
        <v>91</v>
      </c>
    </row>
    <row r="4954" spans="1:20" x14ac:dyDescent="0.25">
      <c r="A4954" s="49" t="str">
        <f t="shared" si="77"/>
        <v>41850North Coast and North Bay2_3SmartAC Only</v>
      </c>
      <c r="B4954" s="7">
        <v>41850</v>
      </c>
      <c r="C4954">
        <v>3</v>
      </c>
      <c r="D4954" t="s">
        <v>47</v>
      </c>
      <c r="E4954">
        <v>0.53937657999999999</v>
      </c>
      <c r="F4954">
        <v>0.48663113000000002</v>
      </c>
      <c r="G4954">
        <v>2</v>
      </c>
      <c r="H4954" s="49">
        <v>654.54999999999995</v>
      </c>
      <c r="I4954" s="49">
        <v>6598.8710000000001</v>
      </c>
      <c r="J4954">
        <v>58.782730000000001</v>
      </c>
      <c r="M4954">
        <v>2.8590399999999998E-2</v>
      </c>
      <c r="N4954" s="49">
        <v>5.2745449999999999E-2</v>
      </c>
      <c r="O4954" s="49">
        <v>1.6149739999999999E-2</v>
      </c>
      <c r="P4954" s="49">
        <v>3.7592540000000001E-2</v>
      </c>
      <c r="Q4954" s="49">
        <v>5.2745449999999999E-2</v>
      </c>
      <c r="R4954" s="49">
        <v>6.7898360000000005E-2</v>
      </c>
      <c r="S4954" s="49">
        <v>8.9341160000000003E-2</v>
      </c>
      <c r="T4954" s="49" t="s">
        <v>91</v>
      </c>
    </row>
    <row r="4955" spans="1:20" x14ac:dyDescent="0.25">
      <c r="A4955" s="49" t="str">
        <f t="shared" si="77"/>
        <v>41850North Coast and North Bay2_15SmartAC Only</v>
      </c>
      <c r="B4955" s="7">
        <v>41850</v>
      </c>
      <c r="C4955">
        <v>15</v>
      </c>
      <c r="D4955" t="s">
        <v>47</v>
      </c>
      <c r="E4955">
        <v>0.81563026000000005</v>
      </c>
      <c r="F4955">
        <v>0.78344128999999996</v>
      </c>
      <c r="G4955">
        <v>2</v>
      </c>
      <c r="H4955" s="49">
        <v>654.54999999999995</v>
      </c>
      <c r="I4955" s="49">
        <v>6598.8710000000001</v>
      </c>
      <c r="J4955">
        <v>86.457449999999994</v>
      </c>
      <c r="M4955">
        <v>7.6269600000000007E-2</v>
      </c>
      <c r="N4955" s="49">
        <v>3.2188969999999997E-2</v>
      </c>
      <c r="O4955" s="49">
        <v>-6.543612E-2</v>
      </c>
      <c r="P4955" s="49">
        <v>-8.2339200000000005E-3</v>
      </c>
      <c r="Q4955" s="49">
        <v>3.2188969999999997E-2</v>
      </c>
      <c r="R4955" s="49">
        <v>7.261186E-2</v>
      </c>
      <c r="S4955" s="49">
        <v>0.12981406000000001</v>
      </c>
      <c r="T4955" s="49" t="s">
        <v>91</v>
      </c>
    </row>
    <row r="4956" spans="1:20" x14ac:dyDescent="0.25">
      <c r="A4956" s="49" t="str">
        <f t="shared" si="77"/>
        <v>41850North Coast and North Bay2_9SmartAC Only</v>
      </c>
      <c r="B4956" s="7">
        <v>41850</v>
      </c>
      <c r="C4956">
        <v>9</v>
      </c>
      <c r="D4956" t="s">
        <v>47</v>
      </c>
      <c r="E4956">
        <v>0.66445332999999995</v>
      </c>
      <c r="F4956">
        <v>0.70036041000000004</v>
      </c>
      <c r="G4956">
        <v>2</v>
      </c>
      <c r="H4956" s="49">
        <v>654.54999999999995</v>
      </c>
      <c r="I4956" s="49">
        <v>6598.8710000000001</v>
      </c>
      <c r="J4956">
        <v>60.62088</v>
      </c>
      <c r="M4956">
        <v>3.7654699999999999E-2</v>
      </c>
      <c r="N4956" s="49">
        <v>-3.5907080000000001E-2</v>
      </c>
      <c r="O4956" s="49">
        <v>-8.4105100000000002E-2</v>
      </c>
      <c r="P4956" s="49">
        <v>-5.5864070000000002E-2</v>
      </c>
      <c r="Q4956" s="49">
        <v>-3.5907080000000001E-2</v>
      </c>
      <c r="R4956" s="49">
        <v>-1.595009E-2</v>
      </c>
      <c r="S4956" s="49">
        <v>1.229094E-2</v>
      </c>
      <c r="T4956" s="49" t="s">
        <v>91</v>
      </c>
    </row>
    <row r="4957" spans="1:20" x14ac:dyDescent="0.25">
      <c r="A4957" s="49" t="str">
        <f t="shared" si="77"/>
        <v>41850North Coast and North Bay2_5SmartAC Only</v>
      </c>
      <c r="B4957" s="7">
        <v>41850</v>
      </c>
      <c r="C4957">
        <v>5</v>
      </c>
      <c r="D4957" t="s">
        <v>47</v>
      </c>
      <c r="E4957">
        <v>0.50242513</v>
      </c>
      <c r="F4957">
        <v>0.45821150999999999</v>
      </c>
      <c r="G4957">
        <v>2</v>
      </c>
      <c r="H4957" s="49">
        <v>654.54999999999995</v>
      </c>
      <c r="I4957" s="49">
        <v>6598.8710000000001</v>
      </c>
      <c r="J4957">
        <v>57.383130000000001</v>
      </c>
      <c r="M4957">
        <v>2.4981900000000001E-2</v>
      </c>
      <c r="N4957" s="49">
        <v>4.4213620000000002E-2</v>
      </c>
      <c r="O4957" s="49">
        <v>1.2236790000000001E-2</v>
      </c>
      <c r="P4957" s="49">
        <v>3.0973210000000001E-2</v>
      </c>
      <c r="Q4957" s="49">
        <v>4.4213620000000002E-2</v>
      </c>
      <c r="R4957" s="49">
        <v>5.7454030000000003E-2</v>
      </c>
      <c r="S4957" s="49">
        <v>7.6190450000000007E-2</v>
      </c>
      <c r="T4957" s="49" t="s">
        <v>91</v>
      </c>
    </row>
    <row r="4958" spans="1:20" x14ac:dyDescent="0.25">
      <c r="A4958" s="49" t="str">
        <f t="shared" si="77"/>
        <v>41850North Coast and North Bay2_14SmartAC Only</v>
      </c>
      <c r="B4958" s="7">
        <v>41850</v>
      </c>
      <c r="C4958">
        <v>14</v>
      </c>
      <c r="D4958" t="s">
        <v>47</v>
      </c>
      <c r="E4958">
        <v>0.68840752000000005</v>
      </c>
      <c r="F4958">
        <v>0.62322606000000003</v>
      </c>
      <c r="G4958">
        <v>2</v>
      </c>
      <c r="H4958" s="49">
        <v>654.54999999999995</v>
      </c>
      <c r="I4958" s="49">
        <v>6598.8710000000001</v>
      </c>
      <c r="J4958">
        <v>83.361059999999995</v>
      </c>
      <c r="M4958">
        <v>6.7155099999999995E-2</v>
      </c>
      <c r="N4958" s="49">
        <v>6.5181459999999997E-2</v>
      </c>
      <c r="O4958" s="49">
        <v>-2.0777070000000002E-2</v>
      </c>
      <c r="P4958" s="49">
        <v>2.9589259999999999E-2</v>
      </c>
      <c r="Q4958" s="49">
        <v>6.5181459999999997E-2</v>
      </c>
      <c r="R4958" s="49">
        <v>0.10077366</v>
      </c>
      <c r="S4958" s="49">
        <v>0.15113999</v>
      </c>
      <c r="T4958" s="49" t="s">
        <v>91</v>
      </c>
    </row>
    <row r="4959" spans="1:20" x14ac:dyDescent="0.25">
      <c r="A4959" s="49" t="str">
        <f t="shared" si="77"/>
        <v>41850North Coast and North Bay2_19SmartAC Only</v>
      </c>
      <c r="B4959" s="7">
        <v>41850</v>
      </c>
      <c r="C4959">
        <v>19</v>
      </c>
      <c r="D4959" t="s">
        <v>47</v>
      </c>
      <c r="E4959">
        <v>1.6682538</v>
      </c>
      <c r="F4959">
        <v>1.585081</v>
      </c>
      <c r="G4959">
        <v>2</v>
      </c>
      <c r="H4959" s="49">
        <v>654.54999999999995</v>
      </c>
      <c r="I4959" s="49">
        <v>6598.8710000000001</v>
      </c>
      <c r="J4959">
        <v>80.183750000000003</v>
      </c>
      <c r="M4959">
        <v>9.3123499999999998E-2</v>
      </c>
      <c r="N4959" s="49">
        <v>8.3172800000000005E-2</v>
      </c>
      <c r="O4959" s="49">
        <v>-3.602528E-2</v>
      </c>
      <c r="P4959" s="49">
        <v>3.3817350000000003E-2</v>
      </c>
      <c r="Q4959" s="49">
        <v>8.3172800000000005E-2</v>
      </c>
      <c r="R4959" s="49">
        <v>0.13252826000000001</v>
      </c>
      <c r="S4959" s="49">
        <v>0.20237088</v>
      </c>
      <c r="T4959" s="49" t="s">
        <v>91</v>
      </c>
    </row>
    <row r="4960" spans="1:20" x14ac:dyDescent="0.25">
      <c r="A4960" s="49" t="str">
        <f t="shared" si="77"/>
        <v>41850North Coast and North Bay2_23SmartAC Only</v>
      </c>
      <c r="B4960" s="7">
        <v>41850</v>
      </c>
      <c r="C4960">
        <v>23</v>
      </c>
      <c r="D4960" t="s">
        <v>47</v>
      </c>
      <c r="E4960">
        <v>0.99689607000000002</v>
      </c>
      <c r="F4960">
        <v>0.88319188000000004</v>
      </c>
      <c r="G4960">
        <v>2</v>
      </c>
      <c r="H4960" s="49">
        <v>654.54999999999995</v>
      </c>
      <c r="I4960" s="49">
        <v>6598.8710000000001</v>
      </c>
      <c r="J4960">
        <v>62.020479999999999</v>
      </c>
      <c r="M4960">
        <v>4.8908399999999998E-2</v>
      </c>
      <c r="N4960" s="49">
        <v>0.11370419</v>
      </c>
      <c r="O4960" s="49">
        <v>5.1101439999999998E-2</v>
      </c>
      <c r="P4960" s="49">
        <v>8.7782739999999998E-2</v>
      </c>
      <c r="Q4960" s="49">
        <v>0.11370419</v>
      </c>
      <c r="R4960" s="49">
        <v>0.13962564</v>
      </c>
      <c r="S4960" s="49">
        <v>0.17630694</v>
      </c>
      <c r="T4960" s="49" t="s">
        <v>91</v>
      </c>
    </row>
    <row r="4961" spans="1:20" x14ac:dyDescent="0.25">
      <c r="A4961" s="49" t="str">
        <f t="shared" si="77"/>
        <v>41850North Coast and North Bay2_10SmartAC Only</v>
      </c>
      <c r="B4961" s="7">
        <v>41850</v>
      </c>
      <c r="C4961">
        <v>10</v>
      </c>
      <c r="D4961" t="s">
        <v>47</v>
      </c>
      <c r="E4961">
        <v>0.64519846000000003</v>
      </c>
      <c r="F4961">
        <v>0.64118951000000002</v>
      </c>
      <c r="G4961">
        <v>2</v>
      </c>
      <c r="H4961" s="49">
        <v>654.54999999999995</v>
      </c>
      <c r="I4961" s="49">
        <v>6598.8710000000001</v>
      </c>
      <c r="J4961">
        <v>63.619880000000002</v>
      </c>
      <c r="M4961">
        <v>4.3687900000000002E-2</v>
      </c>
      <c r="N4961" s="49">
        <v>4.0089499999999998E-3</v>
      </c>
      <c r="O4961" s="49">
        <v>-5.1911560000000002E-2</v>
      </c>
      <c r="P4961" s="49">
        <v>-1.9145639999999998E-2</v>
      </c>
      <c r="Q4961" s="49">
        <v>4.0089499999999998E-3</v>
      </c>
      <c r="R4961" s="49">
        <v>2.716354E-2</v>
      </c>
      <c r="S4961" s="49">
        <v>5.9929459999999997E-2</v>
      </c>
      <c r="T4961" s="49" t="s">
        <v>91</v>
      </c>
    </row>
    <row r="4962" spans="1:20" x14ac:dyDescent="0.25">
      <c r="A4962" s="49" t="str">
        <f t="shared" si="77"/>
        <v>41850North Coast and North Bay2_1SmartAC Only</v>
      </c>
      <c r="B4962" s="7">
        <v>41850</v>
      </c>
      <c r="C4962">
        <v>1</v>
      </c>
      <c r="D4962" t="s">
        <v>47</v>
      </c>
      <c r="E4962">
        <v>0.67059265000000001</v>
      </c>
      <c r="F4962">
        <v>0.58786311000000002</v>
      </c>
      <c r="G4962">
        <v>2</v>
      </c>
      <c r="H4962" s="49">
        <v>654.54999999999995</v>
      </c>
      <c r="I4962" s="49">
        <v>6598.8710000000001</v>
      </c>
      <c r="J4962">
        <v>60.96405</v>
      </c>
      <c r="M4962">
        <v>3.7894700000000003E-2</v>
      </c>
      <c r="N4962" s="49">
        <v>8.2729540000000004E-2</v>
      </c>
      <c r="O4962" s="49">
        <v>3.4224320000000003E-2</v>
      </c>
      <c r="P4962" s="49">
        <v>6.2645350000000002E-2</v>
      </c>
      <c r="Q4962" s="49">
        <v>8.2729540000000004E-2</v>
      </c>
      <c r="R4962" s="49">
        <v>0.10281373000000001</v>
      </c>
      <c r="S4962" s="49">
        <v>0.13123476000000001</v>
      </c>
      <c r="T4962" s="49" t="s">
        <v>91</v>
      </c>
    </row>
    <row r="4963" spans="1:20" x14ac:dyDescent="0.25">
      <c r="A4963" s="49" t="str">
        <f t="shared" si="77"/>
        <v>41850North Coast and North Bay2_24SmartAC Only</v>
      </c>
      <c r="B4963" s="7">
        <v>41850</v>
      </c>
      <c r="C4963">
        <v>24</v>
      </c>
      <c r="D4963" t="s">
        <v>47</v>
      </c>
      <c r="E4963">
        <v>0.77011503999999997</v>
      </c>
      <c r="F4963">
        <v>0.68517123999999996</v>
      </c>
      <c r="G4963">
        <v>2</v>
      </c>
      <c r="H4963" s="49">
        <v>654.54999999999995</v>
      </c>
      <c r="I4963" s="49">
        <v>6598.8710000000001</v>
      </c>
      <c r="J4963">
        <v>60.181319999999999</v>
      </c>
      <c r="M4963">
        <v>3.9555699999999999E-2</v>
      </c>
      <c r="N4963" s="49">
        <v>8.49438E-2</v>
      </c>
      <c r="O4963" s="49">
        <v>3.4312500000000003E-2</v>
      </c>
      <c r="P4963" s="49">
        <v>6.3979279999999999E-2</v>
      </c>
      <c r="Q4963" s="49">
        <v>8.49438E-2</v>
      </c>
      <c r="R4963" s="49">
        <v>0.10590832</v>
      </c>
      <c r="S4963" s="49">
        <v>0.1355751</v>
      </c>
      <c r="T4963" s="49" t="s">
        <v>91</v>
      </c>
    </row>
    <row r="4964" spans="1:20" x14ac:dyDescent="0.25">
      <c r="A4964" s="49" t="str">
        <f t="shared" si="77"/>
        <v>41850North Coast and North Bay2_6SmartAC Only</v>
      </c>
      <c r="B4964" s="7">
        <v>41850</v>
      </c>
      <c r="C4964">
        <v>6</v>
      </c>
      <c r="D4964" t="s">
        <v>47</v>
      </c>
      <c r="E4964">
        <v>0.54268614999999998</v>
      </c>
      <c r="F4964">
        <v>0.51055110000000004</v>
      </c>
      <c r="G4964">
        <v>2</v>
      </c>
      <c r="H4964" s="49">
        <v>654.54999999999995</v>
      </c>
      <c r="I4964" s="49">
        <v>6598.8710000000001</v>
      </c>
      <c r="J4964">
        <v>56.884129999999999</v>
      </c>
      <c r="M4964">
        <v>2.8342599999999999E-2</v>
      </c>
      <c r="N4964" s="49">
        <v>3.2135049999999998E-2</v>
      </c>
      <c r="O4964" s="49">
        <v>-4.1434799999999997E-3</v>
      </c>
      <c r="P4964" s="49">
        <v>1.7113469999999999E-2</v>
      </c>
      <c r="Q4964" s="49">
        <v>3.2135049999999998E-2</v>
      </c>
      <c r="R4964" s="49">
        <v>4.7156629999999998E-2</v>
      </c>
      <c r="S4964" s="49">
        <v>6.8413580000000002E-2</v>
      </c>
      <c r="T4964" s="49" t="s">
        <v>91</v>
      </c>
    </row>
    <row r="4965" spans="1:20" x14ac:dyDescent="0.25">
      <c r="A4965" s="49" t="str">
        <f t="shared" si="77"/>
        <v>41850North Coast and North Bay2_22SmartAC Only</v>
      </c>
      <c r="B4965" s="7">
        <v>41850</v>
      </c>
      <c r="C4965">
        <v>22</v>
      </c>
      <c r="D4965" t="s">
        <v>47</v>
      </c>
      <c r="E4965">
        <v>1.2273514999999999</v>
      </c>
      <c r="F4965">
        <v>1.1265885</v>
      </c>
      <c r="G4965">
        <v>2</v>
      </c>
      <c r="H4965" s="49">
        <v>654.54999999999995</v>
      </c>
      <c r="I4965" s="49">
        <v>6598.8710000000001</v>
      </c>
      <c r="J4965">
        <v>64.358630000000005</v>
      </c>
      <c r="M4965">
        <v>5.8605900000000002E-2</v>
      </c>
      <c r="N4965" s="49">
        <v>0.10076300000000001</v>
      </c>
      <c r="O4965" s="49">
        <v>2.5747450000000002E-2</v>
      </c>
      <c r="P4965" s="49">
        <v>6.9701869999999999E-2</v>
      </c>
      <c r="Q4965" s="49">
        <v>0.10076300000000001</v>
      </c>
      <c r="R4965" s="49">
        <v>0.13182413000000001</v>
      </c>
      <c r="S4965" s="49">
        <v>0.17577855000000001</v>
      </c>
      <c r="T4965" s="49" t="s">
        <v>91</v>
      </c>
    </row>
    <row r="4966" spans="1:20" x14ac:dyDescent="0.25">
      <c r="A4966" s="49" t="str">
        <f t="shared" si="77"/>
        <v>41850North Coast and North Bay2_17SmartAC Only</v>
      </c>
      <c r="B4966" s="7">
        <v>41850</v>
      </c>
      <c r="C4966">
        <v>17</v>
      </c>
      <c r="D4966" t="s">
        <v>47</v>
      </c>
      <c r="E4966">
        <v>1.3864595</v>
      </c>
      <c r="F4966">
        <v>1.3656212999999999</v>
      </c>
      <c r="G4966">
        <v>2</v>
      </c>
      <c r="H4966" s="49">
        <v>654.54999999999995</v>
      </c>
      <c r="I4966" s="49">
        <v>6598.8710000000001</v>
      </c>
      <c r="J4966">
        <v>86.537369999999996</v>
      </c>
      <c r="M4966">
        <v>9.72108E-2</v>
      </c>
      <c r="N4966" s="49">
        <v>2.0838200000000001E-2</v>
      </c>
      <c r="O4966" s="49">
        <v>-0.10359162</v>
      </c>
      <c r="P4966" s="49">
        <v>-3.0683519999999999E-2</v>
      </c>
      <c r="Q4966" s="49">
        <v>2.0838200000000001E-2</v>
      </c>
      <c r="R4966" s="49">
        <v>7.2359919999999994E-2</v>
      </c>
      <c r="S4966" s="49">
        <v>0.14526802</v>
      </c>
      <c r="T4966" s="49" t="s">
        <v>91</v>
      </c>
    </row>
    <row r="4967" spans="1:20" x14ac:dyDescent="0.25">
      <c r="A4967" s="49" t="str">
        <f t="shared" si="77"/>
        <v>41850North Coast and North Bay2_12SmartAC Only</v>
      </c>
      <c r="B4967" s="7">
        <v>41850</v>
      </c>
      <c r="C4967">
        <v>12</v>
      </c>
      <c r="D4967" t="s">
        <v>47</v>
      </c>
      <c r="E4967">
        <v>0.57781282</v>
      </c>
      <c r="F4967">
        <v>0.54862995000000003</v>
      </c>
      <c r="G4967">
        <v>2</v>
      </c>
      <c r="H4967" s="49">
        <v>654.54999999999995</v>
      </c>
      <c r="I4967" s="49">
        <v>6598.8710000000001</v>
      </c>
      <c r="J4967">
        <v>74.051410000000004</v>
      </c>
      <c r="M4967">
        <v>5.2033200000000002E-2</v>
      </c>
      <c r="N4967" s="49">
        <v>2.918287E-2</v>
      </c>
      <c r="O4967" s="49">
        <v>-3.7419630000000002E-2</v>
      </c>
      <c r="P4967" s="49">
        <v>1.60527E-3</v>
      </c>
      <c r="Q4967" s="49">
        <v>2.918287E-2</v>
      </c>
      <c r="R4967" s="49">
        <v>5.676047E-2</v>
      </c>
      <c r="S4967" s="49">
        <v>9.5785369999999995E-2</v>
      </c>
      <c r="T4967" s="49" t="s">
        <v>91</v>
      </c>
    </row>
    <row r="4968" spans="1:20" x14ac:dyDescent="0.25">
      <c r="A4968" s="49" t="str">
        <f t="shared" si="77"/>
        <v>41850North Coast and North Bay2_4SmartAC Only</v>
      </c>
      <c r="B4968" s="7">
        <v>41850</v>
      </c>
      <c r="C4968">
        <v>4</v>
      </c>
      <c r="D4968" t="s">
        <v>47</v>
      </c>
      <c r="E4968">
        <v>0.50535794999999994</v>
      </c>
      <c r="F4968">
        <v>0.47443840999999998</v>
      </c>
      <c r="G4968">
        <v>2</v>
      </c>
      <c r="H4968" s="49">
        <v>654.54999999999995</v>
      </c>
      <c r="I4968" s="49">
        <v>6598.8710000000001</v>
      </c>
      <c r="J4968">
        <v>58.442570000000003</v>
      </c>
      <c r="M4968">
        <v>2.6269799999999999E-2</v>
      </c>
      <c r="N4968" s="49">
        <v>3.0919539999999999E-2</v>
      </c>
      <c r="O4968" s="49">
        <v>-2.7058E-3</v>
      </c>
      <c r="P4968" s="49">
        <v>1.6996549999999999E-2</v>
      </c>
      <c r="Q4968" s="49">
        <v>3.0919539999999999E-2</v>
      </c>
      <c r="R4968" s="49">
        <v>4.4842529999999999E-2</v>
      </c>
      <c r="S4968" s="49">
        <v>6.4544879999999999E-2</v>
      </c>
      <c r="T4968" s="49" t="s">
        <v>91</v>
      </c>
    </row>
    <row r="4969" spans="1:20" x14ac:dyDescent="0.25">
      <c r="A4969" s="49" t="str">
        <f t="shared" si="77"/>
        <v>41850North Coast and North Bay2_2SmartAC Only</v>
      </c>
      <c r="B4969" s="7">
        <v>41850</v>
      </c>
      <c r="C4969">
        <v>2</v>
      </c>
      <c r="D4969" t="s">
        <v>47</v>
      </c>
      <c r="E4969">
        <v>0.58754359</v>
      </c>
      <c r="F4969">
        <v>0.51827376999999997</v>
      </c>
      <c r="G4969">
        <v>2</v>
      </c>
      <c r="H4969" s="49">
        <v>654.54999999999995</v>
      </c>
      <c r="I4969" s="49">
        <v>6598.8710000000001</v>
      </c>
      <c r="J4969">
        <v>59.842170000000003</v>
      </c>
      <c r="M4969">
        <v>3.2800299999999998E-2</v>
      </c>
      <c r="N4969" s="49">
        <v>6.9269819999999996E-2</v>
      </c>
      <c r="O4969" s="49">
        <v>2.7285440000000001E-2</v>
      </c>
      <c r="P4969" s="49">
        <v>5.188566E-2</v>
      </c>
      <c r="Q4969" s="49">
        <v>6.9269819999999996E-2</v>
      </c>
      <c r="R4969" s="49">
        <v>8.6653980000000005E-2</v>
      </c>
      <c r="S4969" s="49">
        <v>0.1112542</v>
      </c>
      <c r="T4969" s="49" t="s">
        <v>91</v>
      </c>
    </row>
    <row r="4970" spans="1:20" x14ac:dyDescent="0.25">
      <c r="A4970" s="49" t="str">
        <f t="shared" si="77"/>
        <v>41850North Coast and North Bay3_4SmartAC Only</v>
      </c>
      <c r="B4970" s="7">
        <v>41850</v>
      </c>
      <c r="C4970">
        <v>4</v>
      </c>
      <c r="D4970" t="s">
        <v>47</v>
      </c>
      <c r="E4970">
        <v>0.50535794999999994</v>
      </c>
      <c r="F4970">
        <v>0.52969951000000004</v>
      </c>
      <c r="G4970">
        <v>3</v>
      </c>
      <c r="H4970" s="49">
        <v>668.64800000000002</v>
      </c>
      <c r="I4970" s="49">
        <v>6598.8710000000001</v>
      </c>
      <c r="J4970">
        <v>58.442570000000003</v>
      </c>
      <c r="M4970">
        <v>3.5052699999999999E-2</v>
      </c>
      <c r="N4970" s="49">
        <v>-2.4341560000000002E-2</v>
      </c>
      <c r="O4970" s="49">
        <v>-6.9209019999999996E-2</v>
      </c>
      <c r="P4970" s="49">
        <v>-4.2919489999999998E-2</v>
      </c>
      <c r="Q4970" s="49">
        <v>-2.4341560000000002E-2</v>
      </c>
      <c r="R4970" s="49">
        <v>-5.7636299999999996E-3</v>
      </c>
      <c r="S4970" s="49">
        <v>2.05259E-2</v>
      </c>
      <c r="T4970" s="49" t="s">
        <v>91</v>
      </c>
    </row>
    <row r="4971" spans="1:20" x14ac:dyDescent="0.25">
      <c r="A4971" s="49" t="str">
        <f t="shared" si="77"/>
        <v>41850North Coast and North Bay3_12SmartAC Only</v>
      </c>
      <c r="B4971" s="7">
        <v>41850</v>
      </c>
      <c r="C4971">
        <v>12</v>
      </c>
      <c r="D4971" t="s">
        <v>47</v>
      </c>
      <c r="E4971">
        <v>0.57781282</v>
      </c>
      <c r="F4971">
        <v>0.48509674000000003</v>
      </c>
      <c r="G4971">
        <v>3</v>
      </c>
      <c r="H4971" s="49">
        <v>668.64800000000002</v>
      </c>
      <c r="I4971" s="49">
        <v>6598.8710000000001</v>
      </c>
      <c r="J4971">
        <v>74.051410000000004</v>
      </c>
      <c r="M4971">
        <v>6.3582399999999997E-2</v>
      </c>
      <c r="N4971" s="49">
        <v>9.2716080000000006E-2</v>
      </c>
      <c r="O4971" s="49">
        <v>1.133061E-2</v>
      </c>
      <c r="P4971" s="49">
        <v>5.9017409999999999E-2</v>
      </c>
      <c r="Q4971" s="49">
        <v>9.2716080000000006E-2</v>
      </c>
      <c r="R4971" s="49">
        <v>0.12641474999999999</v>
      </c>
      <c r="S4971" s="49">
        <v>0.17410154999999999</v>
      </c>
      <c r="T4971" s="49" t="s">
        <v>91</v>
      </c>
    </row>
    <row r="4972" spans="1:20" x14ac:dyDescent="0.25">
      <c r="A4972" s="49" t="str">
        <f t="shared" si="77"/>
        <v>41850North Coast and North Bay3_6SmartAC Only</v>
      </c>
      <c r="B4972" s="7">
        <v>41850</v>
      </c>
      <c r="C4972">
        <v>6</v>
      </c>
      <c r="D4972" t="s">
        <v>47</v>
      </c>
      <c r="E4972">
        <v>0.54268614999999998</v>
      </c>
      <c r="F4972">
        <v>0.53581387000000003</v>
      </c>
      <c r="G4972">
        <v>3</v>
      </c>
      <c r="H4972" s="49">
        <v>668.64800000000002</v>
      </c>
      <c r="I4972" s="49">
        <v>6598.8710000000001</v>
      </c>
      <c r="J4972">
        <v>56.884129999999999</v>
      </c>
      <c r="M4972">
        <v>3.3925400000000001E-2</v>
      </c>
      <c r="N4972" s="49">
        <v>6.8722799999999997E-3</v>
      </c>
      <c r="O4972" s="49">
        <v>-3.6552229999999998E-2</v>
      </c>
      <c r="P4972" s="49">
        <v>-1.110818E-2</v>
      </c>
      <c r="Q4972" s="49">
        <v>6.8722799999999997E-3</v>
      </c>
      <c r="R4972" s="49">
        <v>2.4852740000000002E-2</v>
      </c>
      <c r="S4972" s="49">
        <v>5.0296790000000001E-2</v>
      </c>
      <c r="T4972" s="49" t="s">
        <v>91</v>
      </c>
    </row>
    <row r="4973" spans="1:20" x14ac:dyDescent="0.25">
      <c r="A4973" s="49" t="str">
        <f t="shared" si="77"/>
        <v>41850North Coast and North Bay3_3SmartAC Only</v>
      </c>
      <c r="B4973" s="7">
        <v>41850</v>
      </c>
      <c r="C4973">
        <v>3</v>
      </c>
      <c r="D4973" t="s">
        <v>47</v>
      </c>
      <c r="E4973">
        <v>0.53937657999999999</v>
      </c>
      <c r="F4973">
        <v>0.53467944999999995</v>
      </c>
      <c r="G4973">
        <v>3</v>
      </c>
      <c r="H4973" s="49">
        <v>668.64800000000002</v>
      </c>
      <c r="I4973" s="49">
        <v>6598.8710000000001</v>
      </c>
      <c r="J4973">
        <v>58.782730000000001</v>
      </c>
      <c r="M4973">
        <v>3.5992000000000003E-2</v>
      </c>
      <c r="N4973" s="49">
        <v>4.6971299999999999E-3</v>
      </c>
      <c r="O4973" s="49">
        <v>-4.1372630000000001E-2</v>
      </c>
      <c r="P4973" s="49">
        <v>-1.437863E-2</v>
      </c>
      <c r="Q4973" s="49">
        <v>4.6971299999999999E-3</v>
      </c>
      <c r="R4973" s="49">
        <v>2.3772890000000001E-2</v>
      </c>
      <c r="S4973" s="49">
        <v>5.0766890000000002E-2</v>
      </c>
      <c r="T4973" s="49" t="s">
        <v>91</v>
      </c>
    </row>
    <row r="4974" spans="1:20" x14ac:dyDescent="0.25">
      <c r="A4974" s="49" t="str">
        <f t="shared" si="77"/>
        <v>41850North Coast and North Bay3_19SmartAC Only</v>
      </c>
      <c r="B4974" s="7">
        <v>41850</v>
      </c>
      <c r="C4974">
        <v>19</v>
      </c>
      <c r="D4974" t="s">
        <v>47</v>
      </c>
      <c r="E4974">
        <v>1.6682538</v>
      </c>
      <c r="F4974">
        <v>1.5827416000000001</v>
      </c>
      <c r="G4974">
        <v>3</v>
      </c>
      <c r="H4974" s="49">
        <v>668.64800000000002</v>
      </c>
      <c r="I4974" s="49">
        <v>6598.8710000000001</v>
      </c>
      <c r="J4974">
        <v>80.183750000000003</v>
      </c>
      <c r="M4974">
        <v>9.2458299999999993E-2</v>
      </c>
      <c r="N4974" s="49">
        <v>8.5512199999999997E-2</v>
      </c>
      <c r="O4974" s="49">
        <v>-3.2834420000000003E-2</v>
      </c>
      <c r="P4974" s="49">
        <v>3.6509300000000001E-2</v>
      </c>
      <c r="Q4974" s="49">
        <v>8.5512199999999997E-2</v>
      </c>
      <c r="R4974" s="49">
        <v>0.1345151</v>
      </c>
      <c r="S4974" s="49">
        <v>0.20385882</v>
      </c>
      <c r="T4974" s="49" t="s">
        <v>91</v>
      </c>
    </row>
    <row r="4975" spans="1:20" x14ac:dyDescent="0.25">
      <c r="A4975" s="49" t="str">
        <f t="shared" si="77"/>
        <v>41850North Coast and North Bay3_10SmartAC Only</v>
      </c>
      <c r="B4975" s="7">
        <v>41850</v>
      </c>
      <c r="C4975">
        <v>10</v>
      </c>
      <c r="D4975" t="s">
        <v>47</v>
      </c>
      <c r="E4975">
        <v>0.64519846000000003</v>
      </c>
      <c r="F4975">
        <v>0.57697977</v>
      </c>
      <c r="G4975">
        <v>3</v>
      </c>
      <c r="H4975" s="49">
        <v>668.64800000000002</v>
      </c>
      <c r="I4975" s="49">
        <v>6598.8710000000001</v>
      </c>
      <c r="J4975">
        <v>63.619880000000002</v>
      </c>
      <c r="M4975">
        <v>4.46632E-2</v>
      </c>
      <c r="N4975" s="49">
        <v>6.8218689999999998E-2</v>
      </c>
      <c r="O4975" s="49">
        <v>1.104979E-2</v>
      </c>
      <c r="P4975" s="49">
        <v>4.454719E-2</v>
      </c>
      <c r="Q4975" s="49">
        <v>6.8218689999999998E-2</v>
      </c>
      <c r="R4975" s="49">
        <v>9.1890189999999997E-2</v>
      </c>
      <c r="S4975" s="49">
        <v>0.12538758999999999</v>
      </c>
      <c r="T4975" s="49" t="s">
        <v>91</v>
      </c>
    </row>
    <row r="4976" spans="1:20" x14ac:dyDescent="0.25">
      <c r="A4976" s="49" t="str">
        <f t="shared" si="77"/>
        <v>41850North Coast and North Bay3_21SmartAC Only</v>
      </c>
      <c r="B4976" s="7">
        <v>41850</v>
      </c>
      <c r="C4976">
        <v>21</v>
      </c>
      <c r="D4976" t="s">
        <v>47</v>
      </c>
      <c r="E4976">
        <v>1.3859958999999999</v>
      </c>
      <c r="F4976">
        <v>1.2783542999999999</v>
      </c>
      <c r="G4976">
        <v>3</v>
      </c>
      <c r="H4976" s="49">
        <v>668.64800000000002</v>
      </c>
      <c r="I4976" s="49">
        <v>6598.8710000000001</v>
      </c>
      <c r="J4976">
        <v>68.693780000000004</v>
      </c>
      <c r="M4976">
        <v>7.1952100000000005E-2</v>
      </c>
      <c r="N4976" s="49">
        <v>0.1076416</v>
      </c>
      <c r="O4976" s="49">
        <v>1.554291E-2</v>
      </c>
      <c r="P4976" s="49">
        <v>6.9506990000000005E-2</v>
      </c>
      <c r="Q4976" s="49">
        <v>0.1076416</v>
      </c>
      <c r="R4976" s="49">
        <v>0.14577620999999999</v>
      </c>
      <c r="S4976" s="49">
        <v>0.19974028999999999</v>
      </c>
      <c r="T4976" s="49" t="s">
        <v>91</v>
      </c>
    </row>
    <row r="4977" spans="1:20" x14ac:dyDescent="0.25">
      <c r="A4977" s="49" t="str">
        <f t="shared" si="77"/>
        <v>41850North Coast and North Bay3_11SmartAC Only</v>
      </c>
      <c r="B4977" s="7">
        <v>41850</v>
      </c>
      <c r="C4977">
        <v>11</v>
      </c>
      <c r="D4977" t="s">
        <v>47</v>
      </c>
      <c r="E4977">
        <v>0.59692957000000002</v>
      </c>
      <c r="F4977">
        <v>0.51002055999999996</v>
      </c>
      <c r="G4977">
        <v>3</v>
      </c>
      <c r="H4977" s="49">
        <v>668.64800000000002</v>
      </c>
      <c r="I4977" s="49">
        <v>6598.8710000000001</v>
      </c>
      <c r="J4977">
        <v>68.615870000000001</v>
      </c>
      <c r="M4977">
        <v>5.6164800000000001E-2</v>
      </c>
      <c r="N4977" s="49">
        <v>8.6909009999999995E-2</v>
      </c>
      <c r="O4977" s="49">
        <v>1.501807E-2</v>
      </c>
      <c r="P4977" s="49">
        <v>5.7141669999999999E-2</v>
      </c>
      <c r="Q4977" s="49">
        <v>8.6909009999999995E-2</v>
      </c>
      <c r="R4977" s="49">
        <v>0.11667635</v>
      </c>
      <c r="S4977" s="49">
        <v>0.15879995</v>
      </c>
      <c r="T4977" s="49" t="s">
        <v>91</v>
      </c>
    </row>
    <row r="4978" spans="1:20" x14ac:dyDescent="0.25">
      <c r="A4978" s="49" t="str">
        <f t="shared" si="77"/>
        <v>41850North Coast and North Bay3_8SmartAC Only</v>
      </c>
      <c r="B4978" s="7">
        <v>41850</v>
      </c>
      <c r="C4978">
        <v>8</v>
      </c>
      <c r="D4978" t="s">
        <v>47</v>
      </c>
      <c r="E4978">
        <v>0.66880342000000004</v>
      </c>
      <c r="F4978">
        <v>0.64839069999999999</v>
      </c>
      <c r="G4978">
        <v>3</v>
      </c>
      <c r="H4978" s="49">
        <v>668.64800000000002</v>
      </c>
      <c r="I4978" s="49">
        <v>6598.8710000000001</v>
      </c>
      <c r="J4978">
        <v>58.442570000000003</v>
      </c>
      <c r="M4978">
        <v>3.70703E-2</v>
      </c>
      <c r="N4978" s="49">
        <v>2.0412719999999999E-2</v>
      </c>
      <c r="O4978" s="49">
        <v>-2.703726E-2</v>
      </c>
      <c r="P4978" s="49">
        <v>7.6546000000000003E-4</v>
      </c>
      <c r="Q4978" s="49">
        <v>2.0412719999999999E-2</v>
      </c>
      <c r="R4978" s="49">
        <v>4.0059980000000002E-2</v>
      </c>
      <c r="S4978" s="49">
        <v>6.7862699999999998E-2</v>
      </c>
      <c r="T4978" s="49" t="s">
        <v>91</v>
      </c>
    </row>
    <row r="4979" spans="1:20" x14ac:dyDescent="0.25">
      <c r="A4979" s="49" t="str">
        <f t="shared" si="77"/>
        <v>41850North Coast and North Bay3_13SmartAC Only</v>
      </c>
      <c r="B4979" s="7">
        <v>41850</v>
      </c>
      <c r="C4979">
        <v>13</v>
      </c>
      <c r="D4979" t="s">
        <v>47</v>
      </c>
      <c r="E4979">
        <v>0.57072290999999997</v>
      </c>
      <c r="F4979">
        <v>0.46593816999999998</v>
      </c>
      <c r="G4979">
        <v>3</v>
      </c>
      <c r="H4979" s="49">
        <v>668.64800000000002</v>
      </c>
      <c r="I4979" s="49">
        <v>6598.8710000000001</v>
      </c>
      <c r="J4979">
        <v>79.146799999999999</v>
      </c>
      <c r="M4979">
        <v>6.6800300000000007E-2</v>
      </c>
      <c r="N4979" s="49">
        <v>0.10478474</v>
      </c>
      <c r="O4979" s="49">
        <v>1.928036E-2</v>
      </c>
      <c r="P4979" s="49">
        <v>6.9380579999999997E-2</v>
      </c>
      <c r="Q4979" s="49">
        <v>0.10478474</v>
      </c>
      <c r="R4979" s="49">
        <v>0.14018890000000001</v>
      </c>
      <c r="S4979" s="49">
        <v>0.19028912000000001</v>
      </c>
      <c r="T4979" s="49" t="s">
        <v>91</v>
      </c>
    </row>
    <row r="4980" spans="1:20" x14ac:dyDescent="0.25">
      <c r="A4980" s="49" t="str">
        <f t="shared" si="77"/>
        <v>41850North Coast and North Bay3_5SmartAC Only</v>
      </c>
      <c r="B4980" s="7">
        <v>41850</v>
      </c>
      <c r="C4980">
        <v>5</v>
      </c>
      <c r="D4980" t="s">
        <v>47</v>
      </c>
      <c r="E4980">
        <v>0.50242513</v>
      </c>
      <c r="F4980">
        <v>0.51880082000000005</v>
      </c>
      <c r="G4980">
        <v>3</v>
      </c>
      <c r="H4980" s="49">
        <v>668.64800000000002</v>
      </c>
      <c r="I4980" s="49">
        <v>6598.8710000000001</v>
      </c>
      <c r="J4980">
        <v>57.383130000000001</v>
      </c>
      <c r="M4980">
        <v>3.40209E-2</v>
      </c>
      <c r="N4980" s="49">
        <v>-1.6375689999999998E-2</v>
      </c>
      <c r="O4980" s="49">
        <v>-5.992244E-2</v>
      </c>
      <c r="P4980" s="49">
        <v>-3.4406770000000003E-2</v>
      </c>
      <c r="Q4980" s="49">
        <v>-1.6375689999999998E-2</v>
      </c>
      <c r="R4980" s="49">
        <v>1.6553900000000001E-3</v>
      </c>
      <c r="S4980" s="49">
        <v>2.717106E-2</v>
      </c>
      <c r="T4980" s="49" t="s">
        <v>91</v>
      </c>
    </row>
    <row r="4981" spans="1:20" x14ac:dyDescent="0.25">
      <c r="A4981" s="49" t="str">
        <f t="shared" si="77"/>
        <v>41850North Coast and North Bay3_18SmartAC Only</v>
      </c>
      <c r="B4981" s="7">
        <v>41850</v>
      </c>
      <c r="C4981">
        <v>18</v>
      </c>
      <c r="D4981" t="s">
        <v>47</v>
      </c>
      <c r="E4981">
        <v>1.6390115000000001</v>
      </c>
      <c r="F4981">
        <v>1.5231843</v>
      </c>
      <c r="G4981">
        <v>3</v>
      </c>
      <c r="H4981" s="49">
        <v>668.64800000000002</v>
      </c>
      <c r="I4981" s="49">
        <v>6598.8710000000001</v>
      </c>
      <c r="J4981">
        <v>84.121300000000005</v>
      </c>
      <c r="M4981">
        <v>9.8504700000000001E-2</v>
      </c>
      <c r="N4981" s="49">
        <v>0.11582720000000001</v>
      </c>
      <c r="O4981" s="49">
        <v>-1.025882E-2</v>
      </c>
      <c r="P4981" s="49">
        <v>6.3619709999999996E-2</v>
      </c>
      <c r="Q4981" s="49">
        <v>0.11582720000000001</v>
      </c>
      <c r="R4981" s="49">
        <v>0.16803468999999999</v>
      </c>
      <c r="S4981" s="49">
        <v>0.24191322000000001</v>
      </c>
      <c r="T4981" s="49" t="s">
        <v>91</v>
      </c>
    </row>
    <row r="4982" spans="1:20" x14ac:dyDescent="0.25">
      <c r="A4982" s="49" t="str">
        <f t="shared" si="77"/>
        <v>41850North Coast and North Bay3_17SmartAC Only</v>
      </c>
      <c r="B4982" s="7">
        <v>41850</v>
      </c>
      <c r="C4982">
        <v>17</v>
      </c>
      <c r="D4982" t="s">
        <v>47</v>
      </c>
      <c r="E4982">
        <v>1.3864595</v>
      </c>
      <c r="F4982">
        <v>1.2391281999999999</v>
      </c>
      <c r="G4982">
        <v>3</v>
      </c>
      <c r="H4982" s="49">
        <v>668.64800000000002</v>
      </c>
      <c r="I4982" s="49">
        <v>6598.8710000000001</v>
      </c>
      <c r="J4982">
        <v>86.537369999999996</v>
      </c>
      <c r="M4982">
        <v>9.5783400000000005E-2</v>
      </c>
      <c r="N4982" s="49">
        <v>0.1473313</v>
      </c>
      <c r="O4982" s="49">
        <v>2.4728549999999998E-2</v>
      </c>
      <c r="P4982" s="49">
        <v>9.6566100000000002E-2</v>
      </c>
      <c r="Q4982" s="49">
        <v>0.1473313</v>
      </c>
      <c r="R4982" s="49">
        <v>0.19809650000000001</v>
      </c>
      <c r="S4982" s="49">
        <v>0.26993404999999998</v>
      </c>
      <c r="T4982" s="49" t="s">
        <v>91</v>
      </c>
    </row>
    <row r="4983" spans="1:20" x14ac:dyDescent="0.25">
      <c r="A4983" s="49" t="str">
        <f t="shared" si="77"/>
        <v>41850North Coast and North Bay3_24SmartAC Only</v>
      </c>
      <c r="B4983" s="7">
        <v>41850</v>
      </c>
      <c r="C4983">
        <v>24</v>
      </c>
      <c r="D4983" t="s">
        <v>47</v>
      </c>
      <c r="E4983">
        <v>0.77011503999999997</v>
      </c>
      <c r="F4983">
        <v>0.72776395000000005</v>
      </c>
      <c r="G4983">
        <v>3</v>
      </c>
      <c r="H4983" s="49">
        <v>668.64800000000002</v>
      </c>
      <c r="I4983" s="49">
        <v>6598.8710000000001</v>
      </c>
      <c r="J4983">
        <v>60.181319999999999</v>
      </c>
      <c r="M4983">
        <v>4.41176E-2</v>
      </c>
      <c r="N4983" s="49">
        <v>4.2351090000000001E-2</v>
      </c>
      <c r="O4983" s="49">
        <v>-1.411944E-2</v>
      </c>
      <c r="P4983" s="49">
        <v>1.8968760000000001E-2</v>
      </c>
      <c r="Q4983" s="49">
        <v>4.2351090000000001E-2</v>
      </c>
      <c r="R4983" s="49">
        <v>6.5733420000000001E-2</v>
      </c>
      <c r="S4983" s="49">
        <v>9.8821619999999999E-2</v>
      </c>
      <c r="T4983" s="49" t="s">
        <v>91</v>
      </c>
    </row>
    <row r="4984" spans="1:20" x14ac:dyDescent="0.25">
      <c r="A4984" s="49" t="str">
        <f t="shared" si="77"/>
        <v>41850North Coast and North Bay3_7SmartAC Only</v>
      </c>
      <c r="B4984" s="7">
        <v>41850</v>
      </c>
      <c r="C4984">
        <v>7</v>
      </c>
      <c r="D4984" t="s">
        <v>47</v>
      </c>
      <c r="E4984">
        <v>0.60603624</v>
      </c>
      <c r="F4984">
        <v>0.59984029000000005</v>
      </c>
      <c r="G4984">
        <v>3</v>
      </c>
      <c r="H4984" s="49">
        <v>668.64800000000002</v>
      </c>
      <c r="I4984" s="49">
        <v>6598.8710000000001</v>
      </c>
      <c r="J4984">
        <v>57.104410000000001</v>
      </c>
      <c r="M4984">
        <v>3.58879E-2</v>
      </c>
      <c r="N4984" s="49">
        <v>6.1959500000000004E-3</v>
      </c>
      <c r="O4984" s="49">
        <v>-3.9740560000000001E-2</v>
      </c>
      <c r="P4984" s="49">
        <v>-1.282464E-2</v>
      </c>
      <c r="Q4984" s="49">
        <v>6.1959500000000004E-3</v>
      </c>
      <c r="R4984" s="49">
        <v>2.5216539999999999E-2</v>
      </c>
      <c r="S4984" s="49">
        <v>5.2132459999999999E-2</v>
      </c>
      <c r="T4984" s="49" t="s">
        <v>91</v>
      </c>
    </row>
    <row r="4985" spans="1:20" x14ac:dyDescent="0.25">
      <c r="A4985" s="49" t="str">
        <f t="shared" si="77"/>
        <v>41850North Coast and North Bay3_23SmartAC Only</v>
      </c>
      <c r="B4985" s="7">
        <v>41850</v>
      </c>
      <c r="C4985">
        <v>23</v>
      </c>
      <c r="D4985" t="s">
        <v>47</v>
      </c>
      <c r="E4985">
        <v>0.99689607000000002</v>
      </c>
      <c r="F4985">
        <v>0.95527454999999994</v>
      </c>
      <c r="G4985">
        <v>3</v>
      </c>
      <c r="H4985" s="49">
        <v>668.64800000000002</v>
      </c>
      <c r="I4985" s="49">
        <v>6598.8710000000001</v>
      </c>
      <c r="J4985">
        <v>62.020479999999999</v>
      </c>
      <c r="M4985">
        <v>5.4477299999999999E-2</v>
      </c>
      <c r="N4985" s="49">
        <v>4.1621520000000002E-2</v>
      </c>
      <c r="O4985" s="49">
        <v>-2.810942E-2</v>
      </c>
      <c r="P4985" s="49">
        <v>1.2748550000000001E-2</v>
      </c>
      <c r="Q4985" s="49">
        <v>4.1621520000000002E-2</v>
      </c>
      <c r="R4985" s="49">
        <v>7.0494490000000007E-2</v>
      </c>
      <c r="S4985" s="49">
        <v>0.11135246</v>
      </c>
      <c r="T4985" s="49" t="s">
        <v>91</v>
      </c>
    </row>
    <row r="4986" spans="1:20" x14ac:dyDescent="0.25">
      <c r="A4986" s="49" t="str">
        <f t="shared" si="77"/>
        <v>41850North Coast and North Bay3_9SmartAC Only</v>
      </c>
      <c r="B4986" s="7">
        <v>41850</v>
      </c>
      <c r="C4986">
        <v>9</v>
      </c>
      <c r="D4986" t="s">
        <v>47</v>
      </c>
      <c r="E4986">
        <v>0.66445332999999995</v>
      </c>
      <c r="F4986">
        <v>0.63355987000000002</v>
      </c>
      <c r="G4986">
        <v>3</v>
      </c>
      <c r="H4986" s="49">
        <v>668.64800000000002</v>
      </c>
      <c r="I4986" s="49">
        <v>6598.8710000000001</v>
      </c>
      <c r="J4986">
        <v>60.62088</v>
      </c>
      <c r="M4986">
        <v>3.4571699999999997E-2</v>
      </c>
      <c r="N4986" s="49">
        <v>3.0893460000000001E-2</v>
      </c>
      <c r="O4986" s="49">
        <v>-1.335832E-2</v>
      </c>
      <c r="P4986" s="49">
        <v>1.257046E-2</v>
      </c>
      <c r="Q4986" s="49">
        <v>3.0893460000000001E-2</v>
      </c>
      <c r="R4986" s="49">
        <v>4.9216459999999997E-2</v>
      </c>
      <c r="S4986" s="49">
        <v>7.5145240000000002E-2</v>
      </c>
      <c r="T4986" s="49" t="s">
        <v>91</v>
      </c>
    </row>
    <row r="4987" spans="1:20" x14ac:dyDescent="0.25">
      <c r="A4987" s="49" t="str">
        <f t="shared" si="77"/>
        <v>41850North Coast and North Bay3_20SmartAC Only</v>
      </c>
      <c r="B4987" s="7">
        <v>41850</v>
      </c>
      <c r="C4987">
        <v>20</v>
      </c>
      <c r="D4987" t="s">
        <v>47</v>
      </c>
      <c r="E4987">
        <v>1.5553281999999999</v>
      </c>
      <c r="F4987">
        <v>1.4817498</v>
      </c>
      <c r="G4987">
        <v>3</v>
      </c>
      <c r="H4987" s="49">
        <v>668.64800000000002</v>
      </c>
      <c r="I4987" s="49">
        <v>6598.8710000000001</v>
      </c>
      <c r="J4987">
        <v>75.809650000000005</v>
      </c>
      <c r="M4987">
        <v>8.48106E-2</v>
      </c>
      <c r="N4987" s="49">
        <v>7.3578400000000002E-2</v>
      </c>
      <c r="O4987" s="49">
        <v>-3.4979169999999997E-2</v>
      </c>
      <c r="P4987" s="49">
        <v>2.862878E-2</v>
      </c>
      <c r="Q4987" s="49">
        <v>7.3578400000000002E-2</v>
      </c>
      <c r="R4987" s="49">
        <v>0.11852802</v>
      </c>
      <c r="S4987" s="49">
        <v>0.18213597000000001</v>
      </c>
      <c r="T4987" s="49" t="s">
        <v>91</v>
      </c>
    </row>
    <row r="4988" spans="1:20" x14ac:dyDescent="0.25">
      <c r="A4988" s="49" t="str">
        <f t="shared" si="77"/>
        <v>41850North Coast and North Bay3_1SmartAC Only</v>
      </c>
      <c r="B4988" s="7">
        <v>41850</v>
      </c>
      <c r="C4988">
        <v>1</v>
      </c>
      <c r="D4988" t="s">
        <v>47</v>
      </c>
      <c r="E4988">
        <v>0.67059265000000001</v>
      </c>
      <c r="F4988">
        <v>0.65012544999999999</v>
      </c>
      <c r="G4988">
        <v>3</v>
      </c>
      <c r="H4988" s="49">
        <v>668.64800000000002</v>
      </c>
      <c r="I4988" s="49">
        <v>6598.8710000000001</v>
      </c>
      <c r="J4988">
        <v>60.96405</v>
      </c>
      <c r="M4988">
        <v>4.7233200000000003E-2</v>
      </c>
      <c r="N4988" s="49">
        <v>2.0467200000000001E-2</v>
      </c>
      <c r="O4988" s="49">
        <v>-3.99913E-2</v>
      </c>
      <c r="P4988" s="49">
        <v>-4.5664E-3</v>
      </c>
      <c r="Q4988" s="49">
        <v>2.0467200000000001E-2</v>
      </c>
      <c r="R4988" s="49">
        <v>4.5500800000000001E-2</v>
      </c>
      <c r="S4988" s="49">
        <v>8.0925700000000003E-2</v>
      </c>
      <c r="T4988" s="49" t="s">
        <v>91</v>
      </c>
    </row>
    <row r="4989" spans="1:20" x14ac:dyDescent="0.25">
      <c r="A4989" s="49" t="str">
        <f t="shared" si="77"/>
        <v>41850North Coast and North Bay3_16SmartAC Only</v>
      </c>
      <c r="B4989" s="7">
        <v>41850</v>
      </c>
      <c r="C4989">
        <v>16</v>
      </c>
      <c r="D4989" t="s">
        <v>47</v>
      </c>
      <c r="E4989">
        <v>1.0707743999999999</v>
      </c>
      <c r="F4989">
        <v>0.92749168000000004</v>
      </c>
      <c r="G4989">
        <v>3</v>
      </c>
      <c r="H4989" s="49">
        <v>668.64800000000002</v>
      </c>
      <c r="I4989" s="49">
        <v>6598.8710000000001</v>
      </c>
      <c r="J4989">
        <v>87.514880000000005</v>
      </c>
      <c r="M4989">
        <v>8.8994900000000002E-2</v>
      </c>
      <c r="N4989" s="49">
        <v>0.14328272</v>
      </c>
      <c r="O4989" s="49">
        <v>2.936925E-2</v>
      </c>
      <c r="P4989" s="49">
        <v>9.6115419999999993E-2</v>
      </c>
      <c r="Q4989" s="49">
        <v>0.14328272</v>
      </c>
      <c r="R4989" s="49">
        <v>0.19045002</v>
      </c>
      <c r="S4989" s="49">
        <v>0.25719618999999999</v>
      </c>
      <c r="T4989" s="49" t="s">
        <v>91</v>
      </c>
    </row>
    <row r="4990" spans="1:20" x14ac:dyDescent="0.25">
      <c r="A4990" s="49" t="str">
        <f t="shared" si="77"/>
        <v>41850North Coast and North Bay3_14SmartAC Only</v>
      </c>
      <c r="B4990" s="7">
        <v>41850</v>
      </c>
      <c r="C4990">
        <v>14</v>
      </c>
      <c r="D4990" t="s">
        <v>47</v>
      </c>
      <c r="E4990">
        <v>0.68840752000000005</v>
      </c>
      <c r="F4990">
        <v>0.58291517000000004</v>
      </c>
      <c r="G4990">
        <v>3</v>
      </c>
      <c r="H4990" s="49">
        <v>668.64800000000002</v>
      </c>
      <c r="I4990" s="49">
        <v>6598.8710000000001</v>
      </c>
      <c r="J4990">
        <v>83.361059999999995</v>
      </c>
      <c r="M4990">
        <v>7.6773499999999995E-2</v>
      </c>
      <c r="N4990" s="49">
        <v>0.10549235</v>
      </c>
      <c r="O4990" s="49">
        <v>7.2222700000000003E-3</v>
      </c>
      <c r="P4990" s="49">
        <v>6.4802399999999996E-2</v>
      </c>
      <c r="Q4990" s="49">
        <v>0.10549235</v>
      </c>
      <c r="R4990" s="49">
        <v>0.14618231000000001</v>
      </c>
      <c r="S4990" s="49">
        <v>0.20376242999999999</v>
      </c>
      <c r="T4990" s="49" t="s">
        <v>91</v>
      </c>
    </row>
    <row r="4991" spans="1:20" x14ac:dyDescent="0.25">
      <c r="A4991" s="49" t="str">
        <f t="shared" si="77"/>
        <v>41850North Coast and North Bay3_2SmartAC Only</v>
      </c>
      <c r="B4991" s="7">
        <v>41850</v>
      </c>
      <c r="C4991">
        <v>2</v>
      </c>
      <c r="D4991" t="s">
        <v>47</v>
      </c>
      <c r="E4991">
        <v>0.58754359</v>
      </c>
      <c r="F4991">
        <v>0.55562674999999995</v>
      </c>
      <c r="G4991">
        <v>3</v>
      </c>
      <c r="H4991" s="49">
        <v>668.64800000000002</v>
      </c>
      <c r="I4991" s="49">
        <v>6598.8710000000001</v>
      </c>
      <c r="J4991">
        <v>59.842170000000003</v>
      </c>
      <c r="M4991">
        <v>3.96076E-2</v>
      </c>
      <c r="N4991" s="49">
        <v>3.1916840000000002E-2</v>
      </c>
      <c r="O4991" s="49">
        <v>-1.8780890000000001E-2</v>
      </c>
      <c r="P4991" s="49">
        <v>1.092481E-2</v>
      </c>
      <c r="Q4991" s="49">
        <v>3.1916840000000002E-2</v>
      </c>
      <c r="R4991" s="49">
        <v>5.2908869999999997E-2</v>
      </c>
      <c r="S4991" s="49">
        <v>8.2614569999999998E-2</v>
      </c>
      <c r="T4991" s="49" t="s">
        <v>91</v>
      </c>
    </row>
    <row r="4992" spans="1:20" x14ac:dyDescent="0.25">
      <c r="A4992" s="49" t="str">
        <f t="shared" si="77"/>
        <v>41850North Coast and North Bay3_22SmartAC Only</v>
      </c>
      <c r="B4992" s="7">
        <v>41850</v>
      </c>
      <c r="C4992">
        <v>22</v>
      </c>
      <c r="D4992" t="s">
        <v>47</v>
      </c>
      <c r="E4992">
        <v>1.2273514999999999</v>
      </c>
      <c r="F4992">
        <v>1.1444639000000001</v>
      </c>
      <c r="G4992">
        <v>3</v>
      </c>
      <c r="H4992" s="49">
        <v>668.64800000000002</v>
      </c>
      <c r="I4992" s="49">
        <v>6598.8710000000001</v>
      </c>
      <c r="J4992">
        <v>64.358630000000005</v>
      </c>
      <c r="M4992">
        <v>6.0834699999999998E-2</v>
      </c>
      <c r="N4992" s="49">
        <v>8.2887600000000006E-2</v>
      </c>
      <c r="O4992" s="49">
        <v>5.0191799999999998E-3</v>
      </c>
      <c r="P4992" s="49">
        <v>5.0645210000000003E-2</v>
      </c>
      <c r="Q4992" s="49">
        <v>8.2887600000000006E-2</v>
      </c>
      <c r="R4992" s="49">
        <v>0.11512999</v>
      </c>
      <c r="S4992" s="49">
        <v>0.16075602</v>
      </c>
      <c r="T4992" s="49" t="s">
        <v>91</v>
      </c>
    </row>
    <row r="4993" spans="1:20" x14ac:dyDescent="0.25">
      <c r="A4993" s="49" t="str">
        <f t="shared" si="77"/>
        <v>41850North Coast and North Bay3_15SmartAC Only</v>
      </c>
      <c r="B4993" s="7">
        <v>41850</v>
      </c>
      <c r="C4993">
        <v>15</v>
      </c>
      <c r="D4993" t="s">
        <v>47</v>
      </c>
      <c r="E4993">
        <v>0.81563026000000005</v>
      </c>
      <c r="F4993">
        <v>0.70584192000000001</v>
      </c>
      <c r="G4993">
        <v>3</v>
      </c>
      <c r="H4993" s="49">
        <v>668.64800000000002</v>
      </c>
      <c r="I4993" s="49">
        <v>6598.8710000000001</v>
      </c>
      <c r="J4993">
        <v>86.457449999999994</v>
      </c>
      <c r="M4993">
        <v>8.3712700000000001E-2</v>
      </c>
      <c r="N4993" s="49">
        <v>0.10978834</v>
      </c>
      <c r="O4993" s="49">
        <v>2.6360799999999998E-3</v>
      </c>
      <c r="P4993" s="49">
        <v>6.5420610000000004E-2</v>
      </c>
      <c r="Q4993" s="49">
        <v>0.10978834</v>
      </c>
      <c r="R4993" s="49">
        <v>0.15415607000000001</v>
      </c>
      <c r="S4993" s="49">
        <v>0.21694060000000001</v>
      </c>
      <c r="T4993" s="49" t="s">
        <v>91</v>
      </c>
    </row>
    <row r="4994" spans="1:20" x14ac:dyDescent="0.25">
      <c r="A4994" s="49" t="str">
        <f t="shared" si="77"/>
        <v>41850North Coast and North Bay4_3SmartAC Only</v>
      </c>
      <c r="B4994" s="7">
        <v>41850</v>
      </c>
      <c r="C4994">
        <v>3</v>
      </c>
      <c r="D4994" t="s">
        <v>47</v>
      </c>
      <c r="E4994">
        <v>0.53937657999999999</v>
      </c>
      <c r="F4994">
        <v>0.48191901999999998</v>
      </c>
      <c r="G4994">
        <v>4</v>
      </c>
      <c r="H4994" s="49">
        <v>664.62</v>
      </c>
      <c r="I4994" s="49">
        <v>6598.8710000000001</v>
      </c>
      <c r="J4994">
        <v>58.782730000000001</v>
      </c>
      <c r="M4994">
        <v>2.8422300000000001E-2</v>
      </c>
      <c r="N4994" s="49">
        <v>5.7457559999999998E-2</v>
      </c>
      <c r="O4994" s="49">
        <v>2.1077019999999998E-2</v>
      </c>
      <c r="P4994" s="49">
        <v>4.2393739999999999E-2</v>
      </c>
      <c r="Q4994" s="49">
        <v>5.7457559999999998E-2</v>
      </c>
      <c r="R4994" s="49">
        <v>7.2521379999999996E-2</v>
      </c>
      <c r="S4994" s="49">
        <v>9.3838099999999994E-2</v>
      </c>
      <c r="T4994" s="49" t="s">
        <v>91</v>
      </c>
    </row>
    <row r="4995" spans="1:20" x14ac:dyDescent="0.25">
      <c r="A4995" s="49" t="str">
        <f t="shared" ref="A4995:A5058" si="78">CONCATENATE(B4995,D4995,G4995,"_",C4995,T4995)</f>
        <v>41850North Coast and North Bay4_14SmartAC Only</v>
      </c>
      <c r="B4995" s="7">
        <v>41850</v>
      </c>
      <c r="C4995">
        <v>14</v>
      </c>
      <c r="D4995" t="s">
        <v>47</v>
      </c>
      <c r="E4995">
        <v>0.68840752000000005</v>
      </c>
      <c r="F4995">
        <v>0.54815639000000005</v>
      </c>
      <c r="G4995">
        <v>4</v>
      </c>
      <c r="H4995" s="49">
        <v>664.62</v>
      </c>
      <c r="I4995" s="49">
        <v>6598.8710000000001</v>
      </c>
      <c r="J4995">
        <v>83.361059999999995</v>
      </c>
      <c r="M4995">
        <v>6.6387799999999997E-2</v>
      </c>
      <c r="N4995" s="49">
        <v>0.14025113</v>
      </c>
      <c r="O4995" s="49">
        <v>5.5274749999999997E-2</v>
      </c>
      <c r="P4995" s="49">
        <v>0.1050656</v>
      </c>
      <c r="Q4995" s="49">
        <v>0.14025113</v>
      </c>
      <c r="R4995" s="49">
        <v>0.17543665999999999</v>
      </c>
      <c r="S4995" s="49">
        <v>0.22522750999999999</v>
      </c>
      <c r="T4995" s="49" t="s">
        <v>91</v>
      </c>
    </row>
    <row r="4996" spans="1:20" x14ac:dyDescent="0.25">
      <c r="A4996" s="49" t="str">
        <f t="shared" si="78"/>
        <v>41850North Coast and North Bay4_7SmartAC Only</v>
      </c>
      <c r="B4996" s="7">
        <v>41850</v>
      </c>
      <c r="C4996">
        <v>7</v>
      </c>
      <c r="D4996" t="s">
        <v>47</v>
      </c>
      <c r="E4996">
        <v>0.60603624</v>
      </c>
      <c r="F4996">
        <v>0.57861689000000005</v>
      </c>
      <c r="G4996">
        <v>4</v>
      </c>
      <c r="H4996" s="49">
        <v>664.62</v>
      </c>
      <c r="I4996" s="49">
        <v>6598.8710000000001</v>
      </c>
      <c r="J4996">
        <v>57.104410000000001</v>
      </c>
      <c r="M4996">
        <v>3.1567600000000001E-2</v>
      </c>
      <c r="N4996" s="49">
        <v>2.7419349999999999E-2</v>
      </c>
      <c r="O4996" s="49">
        <v>-1.2987179999999999E-2</v>
      </c>
      <c r="P4996" s="49">
        <v>1.068852E-2</v>
      </c>
      <c r="Q4996" s="49">
        <v>2.7419349999999999E-2</v>
      </c>
      <c r="R4996" s="49">
        <v>4.4150179999999997E-2</v>
      </c>
      <c r="S4996" s="49">
        <v>6.7825880000000005E-2</v>
      </c>
      <c r="T4996" s="49" t="s">
        <v>91</v>
      </c>
    </row>
    <row r="4997" spans="1:20" x14ac:dyDescent="0.25">
      <c r="A4997" s="49" t="str">
        <f t="shared" si="78"/>
        <v>41850North Coast and North Bay4_23SmartAC Only</v>
      </c>
      <c r="B4997" s="7">
        <v>41850</v>
      </c>
      <c r="C4997">
        <v>23</v>
      </c>
      <c r="D4997" t="s">
        <v>47</v>
      </c>
      <c r="E4997">
        <v>0.99689607000000002</v>
      </c>
      <c r="F4997">
        <v>0.91517261999999999</v>
      </c>
      <c r="G4997">
        <v>4</v>
      </c>
      <c r="H4997" s="49">
        <v>664.62</v>
      </c>
      <c r="I4997" s="49">
        <v>6598.8710000000001</v>
      </c>
      <c r="J4997">
        <v>62.020479999999999</v>
      </c>
      <c r="M4997">
        <v>5.0908799999999997E-2</v>
      </c>
      <c r="N4997" s="49">
        <v>8.1723450000000003E-2</v>
      </c>
      <c r="O4997" s="49">
        <v>1.6560189999999999E-2</v>
      </c>
      <c r="P4997" s="49">
        <v>5.4741789999999999E-2</v>
      </c>
      <c r="Q4997" s="49">
        <v>8.1723450000000003E-2</v>
      </c>
      <c r="R4997" s="49">
        <v>0.10870510999999999</v>
      </c>
      <c r="S4997" s="49">
        <v>0.14688671</v>
      </c>
      <c r="T4997" s="49" t="s">
        <v>91</v>
      </c>
    </row>
    <row r="4998" spans="1:20" x14ac:dyDescent="0.25">
      <c r="A4998" s="49" t="str">
        <f t="shared" si="78"/>
        <v>41850North Coast and North Bay4_8SmartAC Only</v>
      </c>
      <c r="B4998" s="7">
        <v>41850</v>
      </c>
      <c r="C4998">
        <v>8</v>
      </c>
      <c r="D4998" t="s">
        <v>47</v>
      </c>
      <c r="E4998">
        <v>0.66880342000000004</v>
      </c>
      <c r="F4998">
        <v>0.64598343999999996</v>
      </c>
      <c r="G4998">
        <v>4</v>
      </c>
      <c r="H4998" s="49">
        <v>664.62</v>
      </c>
      <c r="I4998" s="49">
        <v>6598.8710000000001</v>
      </c>
      <c r="J4998">
        <v>58.442570000000003</v>
      </c>
      <c r="M4998">
        <v>3.3958099999999998E-2</v>
      </c>
      <c r="N4998" s="49">
        <v>2.281998E-2</v>
      </c>
      <c r="O4998" s="49">
        <v>-2.0646390000000001E-2</v>
      </c>
      <c r="P4998" s="49">
        <v>4.8221899999999996E-3</v>
      </c>
      <c r="Q4998" s="49">
        <v>2.281998E-2</v>
      </c>
      <c r="R4998" s="49">
        <v>4.0817770000000003E-2</v>
      </c>
      <c r="S4998" s="49">
        <v>6.6286349999999994E-2</v>
      </c>
      <c r="T4998" s="49" t="s">
        <v>91</v>
      </c>
    </row>
    <row r="4999" spans="1:20" x14ac:dyDescent="0.25">
      <c r="A4999" s="49" t="str">
        <f t="shared" si="78"/>
        <v>41850North Coast and North Bay4_18SmartAC Only</v>
      </c>
      <c r="B4999" s="7">
        <v>41850</v>
      </c>
      <c r="C4999">
        <v>18</v>
      </c>
      <c r="D4999" t="s">
        <v>47</v>
      </c>
      <c r="E4999">
        <v>1.6390115000000001</v>
      </c>
      <c r="F4999">
        <v>1.6282885</v>
      </c>
      <c r="G4999">
        <v>4</v>
      </c>
      <c r="H4999" s="49">
        <v>664.62</v>
      </c>
      <c r="I4999" s="49">
        <v>6598.8710000000001</v>
      </c>
      <c r="J4999">
        <v>84.121300000000005</v>
      </c>
      <c r="M4999">
        <v>9.8951200000000003E-2</v>
      </c>
      <c r="N4999" s="49">
        <v>1.0723E-2</v>
      </c>
      <c r="O4999" s="49">
        <v>-0.11593454</v>
      </c>
      <c r="P4999" s="49">
        <v>-4.1721139999999997E-2</v>
      </c>
      <c r="Q4999" s="49">
        <v>1.0723E-2</v>
      </c>
      <c r="R4999" s="49">
        <v>6.3167139999999997E-2</v>
      </c>
      <c r="S4999" s="49">
        <v>0.13738054</v>
      </c>
      <c r="T4999" s="49" t="s">
        <v>91</v>
      </c>
    </row>
    <row r="5000" spans="1:20" x14ac:dyDescent="0.25">
      <c r="A5000" s="49" t="str">
        <f t="shared" si="78"/>
        <v>41850North Coast and North Bay4_10SmartAC Only</v>
      </c>
      <c r="B5000" s="7">
        <v>41850</v>
      </c>
      <c r="C5000">
        <v>10</v>
      </c>
      <c r="D5000" t="s">
        <v>47</v>
      </c>
      <c r="E5000">
        <v>0.64519846000000003</v>
      </c>
      <c r="F5000">
        <v>0.60432803000000002</v>
      </c>
      <c r="G5000">
        <v>4</v>
      </c>
      <c r="H5000" s="49">
        <v>664.62</v>
      </c>
      <c r="I5000" s="49">
        <v>6598.8710000000001</v>
      </c>
      <c r="J5000">
        <v>63.619880000000002</v>
      </c>
      <c r="M5000">
        <v>4.5255200000000002E-2</v>
      </c>
      <c r="N5000" s="49">
        <v>4.0870429999999999E-2</v>
      </c>
      <c r="O5000" s="49">
        <v>-1.7056229999999999E-2</v>
      </c>
      <c r="P5000" s="49">
        <v>1.6885170000000001E-2</v>
      </c>
      <c r="Q5000" s="49">
        <v>4.0870429999999999E-2</v>
      </c>
      <c r="R5000" s="49">
        <v>6.4855689999999994E-2</v>
      </c>
      <c r="S5000" s="49">
        <v>9.8797090000000004E-2</v>
      </c>
      <c r="T5000" s="49" t="s">
        <v>91</v>
      </c>
    </row>
    <row r="5001" spans="1:20" x14ac:dyDescent="0.25">
      <c r="A5001" s="49" t="str">
        <f t="shared" si="78"/>
        <v>41850North Coast and North Bay4_4SmartAC Only</v>
      </c>
      <c r="B5001" s="7">
        <v>41850</v>
      </c>
      <c r="C5001">
        <v>4</v>
      </c>
      <c r="D5001" t="s">
        <v>47</v>
      </c>
      <c r="E5001">
        <v>0.50535794999999994</v>
      </c>
      <c r="F5001">
        <v>0.47694180000000003</v>
      </c>
      <c r="G5001">
        <v>4</v>
      </c>
      <c r="H5001" s="49">
        <v>664.62</v>
      </c>
      <c r="I5001" s="49">
        <v>6598.8710000000001</v>
      </c>
      <c r="J5001">
        <v>58.442570000000003</v>
      </c>
      <c r="M5001">
        <v>2.7669099999999999E-2</v>
      </c>
      <c r="N5001" s="49">
        <v>2.8416150000000001E-2</v>
      </c>
      <c r="O5001" s="49">
        <v>-7.0003000000000001E-3</v>
      </c>
      <c r="P5001" s="49">
        <v>1.375153E-2</v>
      </c>
      <c r="Q5001" s="49">
        <v>2.8416150000000001E-2</v>
      </c>
      <c r="R5001" s="49">
        <v>4.3080769999999997E-2</v>
      </c>
      <c r="S5001" s="49">
        <v>6.3832600000000003E-2</v>
      </c>
      <c r="T5001" s="49" t="s">
        <v>91</v>
      </c>
    </row>
    <row r="5002" spans="1:20" x14ac:dyDescent="0.25">
      <c r="A5002" s="49" t="str">
        <f t="shared" si="78"/>
        <v>41850North Coast and North Bay4_22SmartAC Only</v>
      </c>
      <c r="B5002" s="7">
        <v>41850</v>
      </c>
      <c r="C5002">
        <v>22</v>
      </c>
      <c r="D5002" t="s">
        <v>47</v>
      </c>
      <c r="E5002">
        <v>1.2273514999999999</v>
      </c>
      <c r="F5002">
        <v>1.1424652</v>
      </c>
      <c r="G5002">
        <v>4</v>
      </c>
      <c r="H5002" s="49">
        <v>664.62</v>
      </c>
      <c r="I5002" s="49">
        <v>6598.8710000000001</v>
      </c>
      <c r="J5002">
        <v>64.358630000000005</v>
      </c>
      <c r="M5002">
        <v>6.1195399999999997E-2</v>
      </c>
      <c r="N5002" s="49">
        <v>8.4886299999999998E-2</v>
      </c>
      <c r="O5002" s="49">
        <v>6.5561899999999999E-3</v>
      </c>
      <c r="P5002" s="49">
        <v>5.2452739999999998E-2</v>
      </c>
      <c r="Q5002" s="49">
        <v>8.4886299999999998E-2</v>
      </c>
      <c r="R5002" s="49">
        <v>0.11731986</v>
      </c>
      <c r="S5002" s="49">
        <v>0.16321641000000001</v>
      </c>
      <c r="T5002" s="49" t="s">
        <v>91</v>
      </c>
    </row>
    <row r="5003" spans="1:20" x14ac:dyDescent="0.25">
      <c r="A5003" s="49" t="str">
        <f t="shared" si="78"/>
        <v>41850North Coast and North Bay4_15SmartAC Only</v>
      </c>
      <c r="B5003" s="7">
        <v>41850</v>
      </c>
      <c r="C5003">
        <v>15</v>
      </c>
      <c r="D5003" t="s">
        <v>47</v>
      </c>
      <c r="E5003">
        <v>0.81563026000000005</v>
      </c>
      <c r="F5003">
        <v>0.72737852000000003</v>
      </c>
      <c r="G5003">
        <v>4</v>
      </c>
      <c r="H5003" s="49">
        <v>664.62</v>
      </c>
      <c r="I5003" s="49">
        <v>6598.8710000000001</v>
      </c>
      <c r="J5003">
        <v>86.457449999999994</v>
      </c>
      <c r="M5003">
        <v>7.6067099999999999E-2</v>
      </c>
      <c r="N5003" s="49">
        <v>8.8251739999999995E-2</v>
      </c>
      <c r="O5003" s="49">
        <v>-9.1141499999999997E-3</v>
      </c>
      <c r="P5003" s="49">
        <v>4.7936180000000002E-2</v>
      </c>
      <c r="Q5003" s="49">
        <v>8.8251739999999995E-2</v>
      </c>
      <c r="R5003" s="49">
        <v>0.1285673</v>
      </c>
      <c r="S5003" s="49">
        <v>0.18561763000000001</v>
      </c>
      <c r="T5003" s="49" t="s">
        <v>91</v>
      </c>
    </row>
    <row r="5004" spans="1:20" x14ac:dyDescent="0.25">
      <c r="A5004" s="49" t="str">
        <f t="shared" si="78"/>
        <v>41850North Coast and North Bay4_2SmartAC Only</v>
      </c>
      <c r="B5004" s="7">
        <v>41850</v>
      </c>
      <c r="C5004">
        <v>2</v>
      </c>
      <c r="D5004" t="s">
        <v>47</v>
      </c>
      <c r="E5004">
        <v>0.58754359</v>
      </c>
      <c r="F5004">
        <v>0.52107720999999996</v>
      </c>
      <c r="G5004">
        <v>4</v>
      </c>
      <c r="H5004" s="49">
        <v>664.62</v>
      </c>
      <c r="I5004" s="49">
        <v>6598.8710000000001</v>
      </c>
      <c r="J5004">
        <v>59.842170000000003</v>
      </c>
      <c r="M5004">
        <v>3.2483199999999997E-2</v>
      </c>
      <c r="N5004" s="49">
        <v>6.6466380000000005E-2</v>
      </c>
      <c r="O5004" s="49">
        <v>2.4887880000000001E-2</v>
      </c>
      <c r="P5004" s="49">
        <v>4.925028E-2</v>
      </c>
      <c r="Q5004" s="49">
        <v>6.6466380000000005E-2</v>
      </c>
      <c r="R5004" s="49">
        <v>8.3682480000000004E-2</v>
      </c>
      <c r="S5004" s="49">
        <v>0.10804488</v>
      </c>
      <c r="T5004" s="49" t="s">
        <v>91</v>
      </c>
    </row>
    <row r="5005" spans="1:20" x14ac:dyDescent="0.25">
      <c r="A5005" s="49" t="str">
        <f t="shared" si="78"/>
        <v>41850North Coast and North Bay4_19SmartAC Only</v>
      </c>
      <c r="B5005" s="7">
        <v>41850</v>
      </c>
      <c r="C5005">
        <v>19</v>
      </c>
      <c r="D5005" t="s">
        <v>47</v>
      </c>
      <c r="E5005">
        <v>1.6682538</v>
      </c>
      <c r="F5005">
        <v>1.5986357</v>
      </c>
      <c r="G5005">
        <v>4</v>
      </c>
      <c r="H5005" s="49">
        <v>664.62</v>
      </c>
      <c r="I5005" s="49">
        <v>6598.8710000000001</v>
      </c>
      <c r="J5005">
        <v>80.183750000000003</v>
      </c>
      <c r="M5005">
        <v>9.2229699999999998E-2</v>
      </c>
      <c r="N5005" s="49">
        <v>6.9618100000000002E-2</v>
      </c>
      <c r="O5005" s="49">
        <v>-4.843592E-2</v>
      </c>
      <c r="P5005" s="49">
        <v>2.0736359999999999E-2</v>
      </c>
      <c r="Q5005" s="49">
        <v>6.9618100000000002E-2</v>
      </c>
      <c r="R5005" s="49">
        <v>0.11849984</v>
      </c>
      <c r="S5005" s="49">
        <v>0.18767212</v>
      </c>
      <c r="T5005" s="49" t="s">
        <v>91</v>
      </c>
    </row>
    <row r="5006" spans="1:20" x14ac:dyDescent="0.25">
      <c r="A5006" s="49" t="str">
        <f t="shared" si="78"/>
        <v>41850North Coast and North Bay4_21SmartAC Only</v>
      </c>
      <c r="B5006" s="7">
        <v>41850</v>
      </c>
      <c r="C5006">
        <v>21</v>
      </c>
      <c r="D5006" t="s">
        <v>47</v>
      </c>
      <c r="E5006">
        <v>1.3859958999999999</v>
      </c>
      <c r="F5006">
        <v>1.2466341000000001</v>
      </c>
      <c r="G5006">
        <v>4</v>
      </c>
      <c r="H5006" s="49">
        <v>664.62</v>
      </c>
      <c r="I5006" s="49">
        <v>6598.8710000000001</v>
      </c>
      <c r="J5006">
        <v>68.693780000000004</v>
      </c>
      <c r="M5006">
        <v>7.02068E-2</v>
      </c>
      <c r="N5006" s="49">
        <v>0.13936180000000001</v>
      </c>
      <c r="O5006" s="49">
        <v>4.9497100000000002E-2</v>
      </c>
      <c r="P5006" s="49">
        <v>0.1021522</v>
      </c>
      <c r="Q5006" s="49">
        <v>0.13936180000000001</v>
      </c>
      <c r="R5006" s="49">
        <v>0.17657139999999999</v>
      </c>
      <c r="S5006" s="49">
        <v>0.2292265</v>
      </c>
      <c r="T5006" s="49" t="s">
        <v>91</v>
      </c>
    </row>
    <row r="5007" spans="1:20" x14ac:dyDescent="0.25">
      <c r="A5007" s="49" t="str">
        <f t="shared" si="78"/>
        <v>41850North Coast and North Bay4_24SmartAC Only</v>
      </c>
      <c r="B5007" s="7">
        <v>41850</v>
      </c>
      <c r="C5007">
        <v>24</v>
      </c>
      <c r="D5007" t="s">
        <v>47</v>
      </c>
      <c r="E5007">
        <v>0.77011503999999997</v>
      </c>
      <c r="F5007">
        <v>0.70509803000000004</v>
      </c>
      <c r="G5007">
        <v>4</v>
      </c>
      <c r="H5007" s="49">
        <v>664.62</v>
      </c>
      <c r="I5007" s="49">
        <v>6598.8710000000001</v>
      </c>
      <c r="J5007">
        <v>60.181319999999999</v>
      </c>
      <c r="M5007">
        <v>4.0217099999999999E-2</v>
      </c>
      <c r="N5007" s="49">
        <v>6.501701E-2</v>
      </c>
      <c r="O5007" s="49">
        <v>1.353912E-2</v>
      </c>
      <c r="P5007" s="49">
        <v>4.3701950000000003E-2</v>
      </c>
      <c r="Q5007" s="49">
        <v>6.501701E-2</v>
      </c>
      <c r="R5007" s="49">
        <v>8.6332069999999997E-2</v>
      </c>
      <c r="S5007" s="49">
        <v>0.1164949</v>
      </c>
      <c r="T5007" s="49" t="s">
        <v>91</v>
      </c>
    </row>
    <row r="5008" spans="1:20" x14ac:dyDescent="0.25">
      <c r="A5008" s="49" t="str">
        <f t="shared" si="78"/>
        <v>41850North Coast and North Bay4_20SmartAC Only</v>
      </c>
      <c r="B5008" s="7">
        <v>41850</v>
      </c>
      <c r="C5008">
        <v>20</v>
      </c>
      <c r="D5008" t="s">
        <v>47</v>
      </c>
      <c r="E5008">
        <v>1.5553281999999999</v>
      </c>
      <c r="F5008">
        <v>1.3392477</v>
      </c>
      <c r="G5008">
        <v>4</v>
      </c>
      <c r="H5008" s="49">
        <v>664.62</v>
      </c>
      <c r="I5008" s="49">
        <v>6598.8710000000001</v>
      </c>
      <c r="J5008">
        <v>75.809650000000005</v>
      </c>
      <c r="M5008">
        <v>7.9788100000000001E-2</v>
      </c>
      <c r="N5008" s="49">
        <v>0.21608050000000001</v>
      </c>
      <c r="O5008" s="49">
        <v>0.11395173</v>
      </c>
      <c r="P5008" s="49">
        <v>0.17379280999999999</v>
      </c>
      <c r="Q5008" s="49">
        <v>0.21608050000000001</v>
      </c>
      <c r="R5008" s="49">
        <v>0.25836819</v>
      </c>
      <c r="S5008" s="49">
        <v>0.31820926999999999</v>
      </c>
      <c r="T5008" s="49" t="s">
        <v>91</v>
      </c>
    </row>
    <row r="5009" spans="1:20" x14ac:dyDescent="0.25">
      <c r="A5009" s="49" t="str">
        <f t="shared" si="78"/>
        <v>41850North Coast and North Bay4_12SmartAC Only</v>
      </c>
      <c r="B5009" s="7">
        <v>41850</v>
      </c>
      <c r="C5009">
        <v>12</v>
      </c>
      <c r="D5009" t="s">
        <v>47</v>
      </c>
      <c r="E5009">
        <v>0.57781282</v>
      </c>
      <c r="F5009">
        <v>0.52492426000000003</v>
      </c>
      <c r="G5009">
        <v>4</v>
      </c>
      <c r="H5009" s="49">
        <v>664.62</v>
      </c>
      <c r="I5009" s="49">
        <v>6598.8710000000001</v>
      </c>
      <c r="J5009">
        <v>74.051410000000004</v>
      </c>
      <c r="M5009">
        <v>5.5383799999999997E-2</v>
      </c>
      <c r="N5009" s="49">
        <v>5.2888560000000001E-2</v>
      </c>
      <c r="O5009" s="49">
        <v>-1.80027E-2</v>
      </c>
      <c r="P5009" s="49">
        <v>2.3535150000000001E-2</v>
      </c>
      <c r="Q5009" s="49">
        <v>5.2888560000000001E-2</v>
      </c>
      <c r="R5009" s="49">
        <v>8.2241969999999998E-2</v>
      </c>
      <c r="S5009" s="49">
        <v>0.12377982</v>
      </c>
      <c r="T5009" s="49" t="s">
        <v>91</v>
      </c>
    </row>
    <row r="5010" spans="1:20" x14ac:dyDescent="0.25">
      <c r="A5010" s="49" t="str">
        <f t="shared" si="78"/>
        <v>41850North Coast and North Bay4_13SmartAC Only</v>
      </c>
      <c r="B5010" s="7">
        <v>41850</v>
      </c>
      <c r="C5010">
        <v>13</v>
      </c>
      <c r="D5010" t="s">
        <v>47</v>
      </c>
      <c r="E5010">
        <v>0.57072290999999997</v>
      </c>
      <c r="F5010">
        <v>0.52928328000000002</v>
      </c>
      <c r="G5010">
        <v>4</v>
      </c>
      <c r="H5010" s="49">
        <v>664.62</v>
      </c>
      <c r="I5010" s="49">
        <v>6598.8710000000001</v>
      </c>
      <c r="J5010">
        <v>79.146799999999999</v>
      </c>
      <c r="M5010">
        <v>5.9604600000000001E-2</v>
      </c>
      <c r="N5010" s="49">
        <v>4.1439629999999998E-2</v>
      </c>
      <c r="O5010" s="49">
        <v>-3.4854259999999998E-2</v>
      </c>
      <c r="P5010" s="49">
        <v>9.8491900000000007E-3</v>
      </c>
      <c r="Q5010" s="49">
        <v>4.1439629999999998E-2</v>
      </c>
      <c r="R5010" s="49">
        <v>7.3030070000000002E-2</v>
      </c>
      <c r="S5010" s="49">
        <v>0.11773351999999999</v>
      </c>
      <c r="T5010" s="49" t="s">
        <v>91</v>
      </c>
    </row>
    <row r="5011" spans="1:20" x14ac:dyDescent="0.25">
      <c r="A5011" s="49" t="str">
        <f t="shared" si="78"/>
        <v>41850North Coast and North Bay4_5SmartAC Only</v>
      </c>
      <c r="B5011" s="7">
        <v>41850</v>
      </c>
      <c r="C5011">
        <v>5</v>
      </c>
      <c r="D5011" t="s">
        <v>47</v>
      </c>
      <c r="E5011">
        <v>0.50242513</v>
      </c>
      <c r="F5011">
        <v>0.47335622999999999</v>
      </c>
      <c r="G5011">
        <v>4</v>
      </c>
      <c r="H5011" s="49">
        <v>664.62</v>
      </c>
      <c r="I5011" s="49">
        <v>6598.8710000000001</v>
      </c>
      <c r="J5011">
        <v>57.383130000000001</v>
      </c>
      <c r="M5011">
        <v>2.6971100000000001E-2</v>
      </c>
      <c r="N5011" s="49">
        <v>2.9068900000000002E-2</v>
      </c>
      <c r="O5011" s="49">
        <v>-5.4541099999999999E-3</v>
      </c>
      <c r="P5011" s="49">
        <v>1.4774219999999999E-2</v>
      </c>
      <c r="Q5011" s="49">
        <v>2.9068900000000002E-2</v>
      </c>
      <c r="R5011" s="49">
        <v>4.3363579999999999E-2</v>
      </c>
      <c r="S5011" s="49">
        <v>6.3591910000000001E-2</v>
      </c>
      <c r="T5011" s="49" t="s">
        <v>91</v>
      </c>
    </row>
    <row r="5012" spans="1:20" x14ac:dyDescent="0.25">
      <c r="A5012" s="49" t="str">
        <f t="shared" si="78"/>
        <v>41850North Coast and North Bay4_1SmartAC Only</v>
      </c>
      <c r="B5012" s="7">
        <v>41850</v>
      </c>
      <c r="C5012">
        <v>1</v>
      </c>
      <c r="D5012" t="s">
        <v>47</v>
      </c>
      <c r="E5012">
        <v>0.67059265000000001</v>
      </c>
      <c r="F5012">
        <v>0.59050802999999996</v>
      </c>
      <c r="G5012">
        <v>4</v>
      </c>
      <c r="H5012" s="49">
        <v>664.62</v>
      </c>
      <c r="I5012" s="49">
        <v>6598.8710000000001</v>
      </c>
      <c r="J5012">
        <v>60.96405</v>
      </c>
      <c r="M5012">
        <v>3.8284899999999997E-2</v>
      </c>
      <c r="N5012" s="49">
        <v>8.0084619999999995E-2</v>
      </c>
      <c r="O5012" s="49">
        <v>3.1079949999999999E-2</v>
      </c>
      <c r="P5012" s="49">
        <v>5.9793619999999999E-2</v>
      </c>
      <c r="Q5012" s="49">
        <v>8.0084619999999995E-2</v>
      </c>
      <c r="R5012" s="49">
        <v>0.10037562</v>
      </c>
      <c r="S5012" s="49">
        <v>0.12908929</v>
      </c>
      <c r="T5012" s="49" t="s">
        <v>91</v>
      </c>
    </row>
    <row r="5013" spans="1:20" x14ac:dyDescent="0.25">
      <c r="A5013" s="49" t="str">
        <f t="shared" si="78"/>
        <v>41850North Coast and North Bay4_11SmartAC Only</v>
      </c>
      <c r="B5013" s="7">
        <v>41850</v>
      </c>
      <c r="C5013">
        <v>11</v>
      </c>
      <c r="D5013" t="s">
        <v>47</v>
      </c>
      <c r="E5013">
        <v>0.59692957000000002</v>
      </c>
      <c r="F5013">
        <v>0.55988508000000003</v>
      </c>
      <c r="G5013">
        <v>4</v>
      </c>
      <c r="H5013" s="49">
        <v>664.62</v>
      </c>
      <c r="I5013" s="49">
        <v>6598.8710000000001</v>
      </c>
      <c r="J5013">
        <v>68.615870000000001</v>
      </c>
      <c r="M5013">
        <v>5.13319E-2</v>
      </c>
      <c r="N5013" s="49">
        <v>3.7044489999999999E-2</v>
      </c>
      <c r="O5013" s="49">
        <v>-2.8660339999999999E-2</v>
      </c>
      <c r="P5013" s="49">
        <v>9.8385799999999995E-3</v>
      </c>
      <c r="Q5013" s="49">
        <v>3.7044489999999999E-2</v>
      </c>
      <c r="R5013" s="49">
        <v>6.4250399999999999E-2</v>
      </c>
      <c r="S5013" s="49">
        <v>0.10274932000000001</v>
      </c>
      <c r="T5013" s="49" t="s">
        <v>91</v>
      </c>
    </row>
    <row r="5014" spans="1:20" x14ac:dyDescent="0.25">
      <c r="A5014" s="49" t="str">
        <f t="shared" si="78"/>
        <v>41850North Coast and North Bay4_9SmartAC Only</v>
      </c>
      <c r="B5014" s="7">
        <v>41850</v>
      </c>
      <c r="C5014">
        <v>9</v>
      </c>
      <c r="D5014" t="s">
        <v>47</v>
      </c>
      <c r="E5014">
        <v>0.66445332999999995</v>
      </c>
      <c r="F5014">
        <v>0.62552328000000001</v>
      </c>
      <c r="G5014">
        <v>4</v>
      </c>
      <c r="H5014" s="49">
        <v>664.62</v>
      </c>
      <c r="I5014" s="49">
        <v>6598.8710000000001</v>
      </c>
      <c r="J5014">
        <v>60.62088</v>
      </c>
      <c r="M5014">
        <v>3.50602E-2</v>
      </c>
      <c r="N5014" s="49">
        <v>3.8930050000000001E-2</v>
      </c>
      <c r="O5014" s="49">
        <v>-5.94701E-3</v>
      </c>
      <c r="P5014" s="49">
        <v>2.0348140000000001E-2</v>
      </c>
      <c r="Q5014" s="49">
        <v>3.8930050000000001E-2</v>
      </c>
      <c r="R5014" s="49">
        <v>5.7511960000000001E-2</v>
      </c>
      <c r="S5014" s="49">
        <v>8.3807110000000004E-2</v>
      </c>
      <c r="T5014" s="49" t="s">
        <v>91</v>
      </c>
    </row>
    <row r="5015" spans="1:20" x14ac:dyDescent="0.25">
      <c r="A5015" s="49" t="str">
        <f t="shared" si="78"/>
        <v>41850North Coast and North Bay4_17SmartAC Only</v>
      </c>
      <c r="B5015" s="7">
        <v>41850</v>
      </c>
      <c r="C5015">
        <v>17</v>
      </c>
      <c r="D5015" t="s">
        <v>47</v>
      </c>
      <c r="E5015">
        <v>1.3864595</v>
      </c>
      <c r="F5015">
        <v>1.3802128</v>
      </c>
      <c r="G5015">
        <v>4</v>
      </c>
      <c r="H5015" s="49">
        <v>664.62</v>
      </c>
      <c r="I5015" s="49">
        <v>6598.8710000000001</v>
      </c>
      <c r="J5015">
        <v>86.537369999999996</v>
      </c>
      <c r="M5015">
        <v>9.6117800000000003E-2</v>
      </c>
      <c r="N5015" s="49">
        <v>6.2467E-3</v>
      </c>
      <c r="O5015" s="49">
        <v>-0.11678408</v>
      </c>
      <c r="P5015" s="49">
        <v>-4.4695730000000003E-2</v>
      </c>
      <c r="Q5015" s="49">
        <v>6.2467E-3</v>
      </c>
      <c r="R5015" s="49">
        <v>5.7189129999999998E-2</v>
      </c>
      <c r="S5015" s="49">
        <v>0.12927748</v>
      </c>
      <c r="T5015" s="49" t="s">
        <v>91</v>
      </c>
    </row>
    <row r="5016" spans="1:20" x14ac:dyDescent="0.25">
      <c r="A5016" s="49" t="str">
        <f t="shared" si="78"/>
        <v>41850North Coast and North Bay4_6SmartAC Only</v>
      </c>
      <c r="B5016" s="7">
        <v>41850</v>
      </c>
      <c r="C5016">
        <v>6</v>
      </c>
      <c r="D5016" t="s">
        <v>47</v>
      </c>
      <c r="E5016">
        <v>0.54268614999999998</v>
      </c>
      <c r="F5016">
        <v>0.50290148000000001</v>
      </c>
      <c r="G5016">
        <v>4</v>
      </c>
      <c r="H5016" s="49">
        <v>664.62</v>
      </c>
      <c r="I5016" s="49">
        <v>6598.8710000000001</v>
      </c>
      <c r="J5016">
        <v>56.884129999999999</v>
      </c>
      <c r="M5016">
        <v>2.70298E-2</v>
      </c>
      <c r="N5016" s="49">
        <v>3.9784670000000001E-2</v>
      </c>
      <c r="O5016" s="49">
        <v>5.18653E-3</v>
      </c>
      <c r="P5016" s="49">
        <v>2.545888E-2</v>
      </c>
      <c r="Q5016" s="49">
        <v>3.9784670000000001E-2</v>
      </c>
      <c r="R5016" s="49">
        <v>5.4110459999999999E-2</v>
      </c>
      <c r="S5016" s="49">
        <v>7.4382809999999994E-2</v>
      </c>
      <c r="T5016" s="49" t="s">
        <v>91</v>
      </c>
    </row>
    <row r="5017" spans="1:20" x14ac:dyDescent="0.25">
      <c r="A5017" s="49" t="str">
        <f t="shared" si="78"/>
        <v>41850North Coast and North Bay4_16SmartAC Only</v>
      </c>
      <c r="B5017" s="7">
        <v>41850</v>
      </c>
      <c r="C5017">
        <v>16</v>
      </c>
      <c r="D5017" t="s">
        <v>47</v>
      </c>
      <c r="E5017">
        <v>1.0707743999999999</v>
      </c>
      <c r="F5017">
        <v>1.0496749000000001</v>
      </c>
      <c r="G5017">
        <v>4</v>
      </c>
      <c r="H5017" s="49">
        <v>664.62</v>
      </c>
      <c r="I5017" s="49">
        <v>6598.8710000000001</v>
      </c>
      <c r="J5017">
        <v>87.514880000000005</v>
      </c>
      <c r="M5017">
        <v>8.6460200000000001E-2</v>
      </c>
      <c r="N5017" s="49">
        <v>2.10995E-2</v>
      </c>
      <c r="O5017" s="49">
        <v>-8.9569560000000006E-2</v>
      </c>
      <c r="P5017" s="49">
        <v>-2.4724409999999999E-2</v>
      </c>
      <c r="Q5017" s="49">
        <v>2.10995E-2</v>
      </c>
      <c r="R5017" s="49">
        <v>6.6923410000000003E-2</v>
      </c>
      <c r="S5017" s="49">
        <v>0.13176856000000001</v>
      </c>
      <c r="T5017" s="49" t="s">
        <v>91</v>
      </c>
    </row>
    <row r="5018" spans="1:20" x14ac:dyDescent="0.25">
      <c r="A5018" s="49" t="str">
        <f t="shared" si="78"/>
        <v>41850North Coast and North Bay5_21SmartAC Only</v>
      </c>
      <c r="B5018" s="7">
        <v>41850</v>
      </c>
      <c r="C5018">
        <v>21</v>
      </c>
      <c r="D5018" t="s">
        <v>47</v>
      </c>
      <c r="E5018">
        <v>1.3859958999999999</v>
      </c>
      <c r="F5018">
        <v>1.2397433</v>
      </c>
      <c r="G5018">
        <v>5</v>
      </c>
      <c r="H5018" s="49">
        <v>644.48</v>
      </c>
      <c r="I5018" s="49">
        <v>6598.8710000000001</v>
      </c>
      <c r="J5018">
        <v>68.693780000000004</v>
      </c>
      <c r="M5018">
        <v>6.9087899999999994E-2</v>
      </c>
      <c r="N5018" s="49">
        <v>0.14625260000000001</v>
      </c>
      <c r="O5018" s="49">
        <v>5.7820089999999998E-2</v>
      </c>
      <c r="P5018" s="49">
        <v>0.10963601000000001</v>
      </c>
      <c r="Q5018" s="49">
        <v>0.14625260000000001</v>
      </c>
      <c r="R5018" s="49">
        <v>0.18286918999999999</v>
      </c>
      <c r="S5018" s="49">
        <v>0.23468511</v>
      </c>
      <c r="T5018" s="49" t="s">
        <v>91</v>
      </c>
    </row>
    <row r="5019" spans="1:20" x14ac:dyDescent="0.25">
      <c r="A5019" s="49" t="str">
        <f t="shared" si="78"/>
        <v>41850North Coast and North Bay5_17SmartAC Only</v>
      </c>
      <c r="B5019" s="7">
        <v>41850</v>
      </c>
      <c r="C5019">
        <v>17</v>
      </c>
      <c r="D5019" t="s">
        <v>47</v>
      </c>
      <c r="E5019">
        <v>1.3864595</v>
      </c>
      <c r="F5019">
        <v>1.2917129000000001</v>
      </c>
      <c r="G5019">
        <v>5</v>
      </c>
      <c r="H5019" s="49">
        <v>644.48</v>
      </c>
      <c r="I5019" s="49">
        <v>6598.8710000000001</v>
      </c>
      <c r="J5019">
        <v>86.537369999999996</v>
      </c>
      <c r="M5019">
        <v>9.7707299999999997E-2</v>
      </c>
      <c r="N5019" s="49">
        <v>9.47466E-2</v>
      </c>
      <c r="O5019" s="49">
        <v>-3.031874E-2</v>
      </c>
      <c r="P5019" s="49">
        <v>4.2961729999999997E-2</v>
      </c>
      <c r="Q5019" s="49">
        <v>9.47466E-2</v>
      </c>
      <c r="R5019" s="49">
        <v>0.14653147</v>
      </c>
      <c r="S5019" s="49">
        <v>0.21981194000000001</v>
      </c>
      <c r="T5019" s="49" t="s">
        <v>91</v>
      </c>
    </row>
    <row r="5020" spans="1:20" x14ac:dyDescent="0.25">
      <c r="A5020" s="49" t="str">
        <f t="shared" si="78"/>
        <v>41850North Coast and North Bay5_2SmartAC Only</v>
      </c>
      <c r="B5020" s="7">
        <v>41850</v>
      </c>
      <c r="C5020">
        <v>2</v>
      </c>
      <c r="D5020" t="s">
        <v>47</v>
      </c>
      <c r="E5020">
        <v>0.58754359</v>
      </c>
      <c r="F5020">
        <v>0.53487894999999996</v>
      </c>
      <c r="G5020">
        <v>5</v>
      </c>
      <c r="H5020" s="49">
        <v>644.48</v>
      </c>
      <c r="I5020" s="49">
        <v>6598.8710000000001</v>
      </c>
      <c r="J5020">
        <v>59.842170000000003</v>
      </c>
      <c r="M5020">
        <v>3.42084E-2</v>
      </c>
      <c r="N5020" s="49">
        <v>5.2664639999999999E-2</v>
      </c>
      <c r="O5020" s="49">
        <v>8.8778899999999994E-3</v>
      </c>
      <c r="P5020" s="49">
        <v>3.4534189999999999E-2</v>
      </c>
      <c r="Q5020" s="49">
        <v>5.2664639999999999E-2</v>
      </c>
      <c r="R5020" s="49">
        <v>7.0795090000000005E-2</v>
      </c>
      <c r="S5020" s="49">
        <v>9.6451389999999998E-2</v>
      </c>
      <c r="T5020" s="49" t="s">
        <v>91</v>
      </c>
    </row>
    <row r="5021" spans="1:20" x14ac:dyDescent="0.25">
      <c r="A5021" s="49" t="str">
        <f t="shared" si="78"/>
        <v>41850North Coast and North Bay5_8SmartAC Only</v>
      </c>
      <c r="B5021" s="7">
        <v>41850</v>
      </c>
      <c r="C5021">
        <v>8</v>
      </c>
      <c r="D5021" t="s">
        <v>47</v>
      </c>
      <c r="E5021">
        <v>0.66880342000000004</v>
      </c>
      <c r="F5021">
        <v>0.63341358000000003</v>
      </c>
      <c r="G5021">
        <v>5</v>
      </c>
      <c r="H5021" s="49">
        <v>644.48</v>
      </c>
      <c r="I5021" s="49">
        <v>6598.8710000000001</v>
      </c>
      <c r="J5021">
        <v>58.442570000000003</v>
      </c>
      <c r="M5021">
        <v>3.5242700000000002E-2</v>
      </c>
      <c r="N5021" s="49">
        <v>3.5389839999999999E-2</v>
      </c>
      <c r="O5021" s="49">
        <v>-9.7208199999999998E-3</v>
      </c>
      <c r="P5021" s="49">
        <v>1.6711210000000001E-2</v>
      </c>
      <c r="Q5021" s="49">
        <v>3.5389839999999999E-2</v>
      </c>
      <c r="R5021" s="49">
        <v>5.406847E-2</v>
      </c>
      <c r="S5021" s="49">
        <v>8.0500500000000003E-2</v>
      </c>
      <c r="T5021" s="49" t="s">
        <v>91</v>
      </c>
    </row>
    <row r="5022" spans="1:20" x14ac:dyDescent="0.25">
      <c r="A5022" s="49" t="str">
        <f t="shared" si="78"/>
        <v>41850North Coast and North Bay5_10SmartAC Only</v>
      </c>
      <c r="B5022" s="7">
        <v>41850</v>
      </c>
      <c r="C5022">
        <v>10</v>
      </c>
      <c r="D5022" t="s">
        <v>47</v>
      </c>
      <c r="E5022">
        <v>0.64519846000000003</v>
      </c>
      <c r="F5022">
        <v>0.56250763999999998</v>
      </c>
      <c r="G5022">
        <v>5</v>
      </c>
      <c r="H5022" s="49">
        <v>644.48</v>
      </c>
      <c r="I5022" s="49">
        <v>6598.8710000000001</v>
      </c>
      <c r="J5022">
        <v>63.619880000000002</v>
      </c>
      <c r="M5022">
        <v>4.3366099999999998E-2</v>
      </c>
      <c r="N5022" s="49">
        <v>8.2690819999999998E-2</v>
      </c>
      <c r="O5022" s="49">
        <v>2.7182209999999998E-2</v>
      </c>
      <c r="P5022" s="49">
        <v>5.9706790000000003E-2</v>
      </c>
      <c r="Q5022" s="49">
        <v>8.2690819999999998E-2</v>
      </c>
      <c r="R5022" s="49">
        <v>0.10567485</v>
      </c>
      <c r="S5022" s="49">
        <v>0.13819943000000001</v>
      </c>
      <c r="T5022" s="49" t="s">
        <v>91</v>
      </c>
    </row>
    <row r="5023" spans="1:20" x14ac:dyDescent="0.25">
      <c r="A5023" s="49" t="str">
        <f t="shared" si="78"/>
        <v>41850North Coast and North Bay5_20SmartAC Only</v>
      </c>
      <c r="B5023" s="7">
        <v>41850</v>
      </c>
      <c r="C5023">
        <v>20</v>
      </c>
      <c r="D5023" t="s">
        <v>47</v>
      </c>
      <c r="E5023">
        <v>1.5553281999999999</v>
      </c>
      <c r="F5023">
        <v>1.4162402000000001</v>
      </c>
      <c r="G5023">
        <v>5</v>
      </c>
      <c r="H5023" s="49">
        <v>644.48</v>
      </c>
      <c r="I5023" s="49">
        <v>6598.8710000000001</v>
      </c>
      <c r="J5023">
        <v>75.809650000000005</v>
      </c>
      <c r="M5023">
        <v>8.3150000000000002E-2</v>
      </c>
      <c r="N5023" s="49">
        <v>0.13908799999999999</v>
      </c>
      <c r="O5023" s="49">
        <v>3.2655999999999998E-2</v>
      </c>
      <c r="P5023" s="49">
        <v>9.5018500000000006E-2</v>
      </c>
      <c r="Q5023" s="49">
        <v>0.13908799999999999</v>
      </c>
      <c r="R5023" s="49">
        <v>0.1831575</v>
      </c>
      <c r="S5023" s="49">
        <v>0.24551999999999999</v>
      </c>
      <c r="T5023" s="49" t="s">
        <v>91</v>
      </c>
    </row>
    <row r="5024" spans="1:20" x14ac:dyDescent="0.25">
      <c r="A5024" s="49" t="str">
        <f t="shared" si="78"/>
        <v>41850North Coast and North Bay5_5SmartAC Only</v>
      </c>
      <c r="B5024" s="7">
        <v>41850</v>
      </c>
      <c r="C5024">
        <v>5</v>
      </c>
      <c r="D5024" t="s">
        <v>47</v>
      </c>
      <c r="E5024">
        <v>0.50242513</v>
      </c>
      <c r="F5024">
        <v>0.48234413999999998</v>
      </c>
      <c r="G5024">
        <v>5</v>
      </c>
      <c r="H5024" s="49">
        <v>644.48</v>
      </c>
      <c r="I5024" s="49">
        <v>6598.8710000000001</v>
      </c>
      <c r="J5024">
        <v>57.383130000000001</v>
      </c>
      <c r="M5024">
        <v>2.75918E-2</v>
      </c>
      <c r="N5024" s="49">
        <v>2.008099E-2</v>
      </c>
      <c r="O5024" s="49">
        <v>-1.523651E-2</v>
      </c>
      <c r="P5024" s="49">
        <v>5.4573399999999998E-3</v>
      </c>
      <c r="Q5024" s="49">
        <v>2.008099E-2</v>
      </c>
      <c r="R5024" s="49">
        <v>3.4704640000000002E-2</v>
      </c>
      <c r="S5024" s="49">
        <v>5.5398490000000002E-2</v>
      </c>
      <c r="T5024" s="49" t="s">
        <v>91</v>
      </c>
    </row>
    <row r="5025" spans="1:20" x14ac:dyDescent="0.25">
      <c r="A5025" s="49" t="str">
        <f t="shared" si="78"/>
        <v>41850North Coast and North Bay5_12SmartAC Only</v>
      </c>
      <c r="B5025" s="7">
        <v>41850</v>
      </c>
      <c r="C5025">
        <v>12</v>
      </c>
      <c r="D5025" t="s">
        <v>47</v>
      </c>
      <c r="E5025">
        <v>0.57781282</v>
      </c>
      <c r="F5025">
        <v>0.53312784000000002</v>
      </c>
      <c r="G5025">
        <v>5</v>
      </c>
      <c r="H5025" s="49">
        <v>644.48</v>
      </c>
      <c r="I5025" s="49">
        <v>6598.8710000000001</v>
      </c>
      <c r="J5025">
        <v>74.051410000000004</v>
      </c>
      <c r="M5025">
        <v>5.7716700000000003E-2</v>
      </c>
      <c r="N5025" s="49">
        <v>4.4684979999999999E-2</v>
      </c>
      <c r="O5025" s="49">
        <v>-2.91924E-2</v>
      </c>
      <c r="P5025" s="49">
        <v>1.4095130000000001E-2</v>
      </c>
      <c r="Q5025" s="49">
        <v>4.4684979999999999E-2</v>
      </c>
      <c r="R5025" s="49">
        <v>7.5274830000000001E-2</v>
      </c>
      <c r="S5025" s="49">
        <v>0.11856236000000001</v>
      </c>
      <c r="T5025" s="49" t="s">
        <v>91</v>
      </c>
    </row>
    <row r="5026" spans="1:20" x14ac:dyDescent="0.25">
      <c r="A5026" s="49" t="str">
        <f t="shared" si="78"/>
        <v>41850North Coast and North Bay5_16SmartAC Only</v>
      </c>
      <c r="B5026" s="7">
        <v>41850</v>
      </c>
      <c r="C5026">
        <v>16</v>
      </c>
      <c r="D5026" t="s">
        <v>47</v>
      </c>
      <c r="E5026">
        <v>1.0707743999999999</v>
      </c>
      <c r="F5026">
        <v>1.0237593</v>
      </c>
      <c r="G5026">
        <v>5</v>
      </c>
      <c r="H5026" s="49">
        <v>644.48</v>
      </c>
      <c r="I5026" s="49">
        <v>6598.8710000000001</v>
      </c>
      <c r="J5026">
        <v>87.514880000000005</v>
      </c>
      <c r="M5026">
        <v>8.9722700000000002E-2</v>
      </c>
      <c r="N5026" s="49">
        <v>4.7015099999999997E-2</v>
      </c>
      <c r="O5026" s="49">
        <v>-6.7829959999999995E-2</v>
      </c>
      <c r="P5026" s="49">
        <v>-5.3793000000000005E-4</v>
      </c>
      <c r="Q5026" s="49">
        <v>4.7015099999999997E-2</v>
      </c>
      <c r="R5026" s="49">
        <v>9.456813E-2</v>
      </c>
      <c r="S5026" s="49">
        <v>0.16186016</v>
      </c>
      <c r="T5026" s="49" t="s">
        <v>91</v>
      </c>
    </row>
    <row r="5027" spans="1:20" x14ac:dyDescent="0.25">
      <c r="A5027" s="49" t="str">
        <f t="shared" si="78"/>
        <v>41850North Coast and North Bay5_18SmartAC Only</v>
      </c>
      <c r="B5027" s="7">
        <v>41850</v>
      </c>
      <c r="C5027">
        <v>18</v>
      </c>
      <c r="D5027" t="s">
        <v>47</v>
      </c>
      <c r="E5027">
        <v>1.6390115000000001</v>
      </c>
      <c r="F5027">
        <v>1.5333749000000001</v>
      </c>
      <c r="G5027">
        <v>5</v>
      </c>
      <c r="H5027" s="49">
        <v>644.48</v>
      </c>
      <c r="I5027" s="49">
        <v>6598.8710000000001</v>
      </c>
      <c r="J5027">
        <v>84.121300000000005</v>
      </c>
      <c r="M5027">
        <v>9.9215899999999996E-2</v>
      </c>
      <c r="N5027" s="49">
        <v>0.1056366</v>
      </c>
      <c r="O5027" s="49">
        <v>-2.135975E-2</v>
      </c>
      <c r="P5027" s="49">
        <v>5.3052170000000003E-2</v>
      </c>
      <c r="Q5027" s="49">
        <v>0.1056366</v>
      </c>
      <c r="R5027" s="49">
        <v>0.15822103000000001</v>
      </c>
      <c r="S5027" s="49">
        <v>0.23263295000000001</v>
      </c>
      <c r="T5027" s="49" t="s">
        <v>91</v>
      </c>
    </row>
    <row r="5028" spans="1:20" x14ac:dyDescent="0.25">
      <c r="A5028" s="49" t="str">
        <f t="shared" si="78"/>
        <v>41850North Coast and North Bay5_23SmartAC Only</v>
      </c>
      <c r="B5028" s="7">
        <v>41850</v>
      </c>
      <c r="C5028">
        <v>23</v>
      </c>
      <c r="D5028" t="s">
        <v>47</v>
      </c>
      <c r="E5028">
        <v>0.99689607000000002</v>
      </c>
      <c r="F5028">
        <v>0.91797673999999996</v>
      </c>
      <c r="G5028">
        <v>5</v>
      </c>
      <c r="H5028" s="49">
        <v>644.48</v>
      </c>
      <c r="I5028" s="49">
        <v>6598.8710000000001</v>
      </c>
      <c r="J5028">
        <v>62.020479999999999</v>
      </c>
      <c r="M5028">
        <v>5.1060000000000001E-2</v>
      </c>
      <c r="N5028" s="49">
        <v>7.8919329999999996E-2</v>
      </c>
      <c r="O5028" s="49">
        <v>1.356253E-2</v>
      </c>
      <c r="P5028" s="49">
        <v>5.1857529999999999E-2</v>
      </c>
      <c r="Q5028" s="49">
        <v>7.8919329999999996E-2</v>
      </c>
      <c r="R5028" s="49">
        <v>0.10598113000000001</v>
      </c>
      <c r="S5028" s="49">
        <v>0.14427613</v>
      </c>
      <c r="T5028" s="49" t="s">
        <v>91</v>
      </c>
    </row>
    <row r="5029" spans="1:20" x14ac:dyDescent="0.25">
      <c r="A5029" s="49" t="str">
        <f t="shared" si="78"/>
        <v>41850North Coast and North Bay5_6SmartAC Only</v>
      </c>
      <c r="B5029" s="7">
        <v>41850</v>
      </c>
      <c r="C5029">
        <v>6</v>
      </c>
      <c r="D5029" t="s">
        <v>47</v>
      </c>
      <c r="E5029">
        <v>0.54268614999999998</v>
      </c>
      <c r="F5029">
        <v>0.51834278</v>
      </c>
      <c r="G5029">
        <v>5</v>
      </c>
      <c r="H5029" s="49">
        <v>644.48</v>
      </c>
      <c r="I5029" s="49">
        <v>6598.8710000000001</v>
      </c>
      <c r="J5029">
        <v>56.884129999999999</v>
      </c>
      <c r="M5029">
        <v>2.8922400000000001E-2</v>
      </c>
      <c r="N5029" s="49">
        <v>2.434337E-2</v>
      </c>
      <c r="O5029" s="49">
        <v>-1.2677300000000001E-2</v>
      </c>
      <c r="P5029" s="49">
        <v>9.0144999999999999E-3</v>
      </c>
      <c r="Q5029" s="49">
        <v>2.434337E-2</v>
      </c>
      <c r="R5029" s="49">
        <v>3.9672239999999998E-2</v>
      </c>
      <c r="S5029" s="49">
        <v>6.1364040000000002E-2</v>
      </c>
      <c r="T5029" s="49" t="s">
        <v>91</v>
      </c>
    </row>
    <row r="5030" spans="1:20" x14ac:dyDescent="0.25">
      <c r="A5030" s="49" t="str">
        <f t="shared" si="78"/>
        <v>41850North Coast and North Bay5_14SmartAC Only</v>
      </c>
      <c r="B5030" s="7">
        <v>41850</v>
      </c>
      <c r="C5030">
        <v>14</v>
      </c>
      <c r="D5030" t="s">
        <v>47</v>
      </c>
      <c r="E5030">
        <v>0.68840752000000005</v>
      </c>
      <c r="F5030">
        <v>0.65677724999999998</v>
      </c>
      <c r="G5030">
        <v>5</v>
      </c>
      <c r="H5030" s="49">
        <v>644.48</v>
      </c>
      <c r="I5030" s="49">
        <v>6598.8710000000001</v>
      </c>
      <c r="J5030">
        <v>83.361059999999995</v>
      </c>
      <c r="M5030">
        <v>7.2113300000000005E-2</v>
      </c>
      <c r="N5030" s="49">
        <v>3.1630270000000002E-2</v>
      </c>
      <c r="O5030" s="49">
        <v>-6.067475E-2</v>
      </c>
      <c r="P5030" s="49">
        <v>-6.5897799999999999E-3</v>
      </c>
      <c r="Q5030" s="49">
        <v>3.1630270000000002E-2</v>
      </c>
      <c r="R5030" s="49">
        <v>6.9850319999999994E-2</v>
      </c>
      <c r="S5030" s="49">
        <v>0.12393529</v>
      </c>
      <c r="T5030" s="49" t="s">
        <v>91</v>
      </c>
    </row>
    <row r="5031" spans="1:20" x14ac:dyDescent="0.25">
      <c r="A5031" s="49" t="str">
        <f t="shared" si="78"/>
        <v>41850North Coast and North Bay5_19SmartAC Only</v>
      </c>
      <c r="B5031" s="7">
        <v>41850</v>
      </c>
      <c r="C5031">
        <v>19</v>
      </c>
      <c r="D5031" t="s">
        <v>47</v>
      </c>
      <c r="E5031">
        <v>1.6682538</v>
      </c>
      <c r="F5031">
        <v>1.6262768999999999</v>
      </c>
      <c r="G5031">
        <v>5</v>
      </c>
      <c r="H5031" s="49">
        <v>644.48</v>
      </c>
      <c r="I5031" s="49">
        <v>6598.8710000000001</v>
      </c>
      <c r="J5031">
        <v>80.183750000000003</v>
      </c>
      <c r="M5031">
        <v>9.3758300000000003E-2</v>
      </c>
      <c r="N5031" s="49">
        <v>4.1976899999999998E-2</v>
      </c>
      <c r="O5031" s="49">
        <v>-7.8033720000000001E-2</v>
      </c>
      <c r="P5031" s="49">
        <v>-7.7149999999999996E-3</v>
      </c>
      <c r="Q5031" s="49">
        <v>4.1976899999999998E-2</v>
      </c>
      <c r="R5031" s="49">
        <v>9.1668799999999995E-2</v>
      </c>
      <c r="S5031" s="49">
        <v>0.16198752</v>
      </c>
      <c r="T5031" s="49" t="s">
        <v>91</v>
      </c>
    </row>
    <row r="5032" spans="1:20" x14ac:dyDescent="0.25">
      <c r="A5032" s="49" t="str">
        <f t="shared" si="78"/>
        <v>41850North Coast and North Bay5_7SmartAC Only</v>
      </c>
      <c r="B5032" s="7">
        <v>41850</v>
      </c>
      <c r="C5032">
        <v>7</v>
      </c>
      <c r="D5032" t="s">
        <v>47</v>
      </c>
      <c r="E5032">
        <v>0.60603624</v>
      </c>
      <c r="F5032">
        <v>0.57423531000000005</v>
      </c>
      <c r="G5032">
        <v>5</v>
      </c>
      <c r="H5032" s="49">
        <v>644.48</v>
      </c>
      <c r="I5032" s="49">
        <v>6598.8710000000001</v>
      </c>
      <c r="J5032">
        <v>57.104410000000001</v>
      </c>
      <c r="M5032">
        <v>2.9926100000000001E-2</v>
      </c>
      <c r="N5032" s="49">
        <v>3.1800929999999998E-2</v>
      </c>
      <c r="O5032" s="49">
        <v>-6.50448E-3</v>
      </c>
      <c r="P5032" s="49">
        <v>1.5940099999999999E-2</v>
      </c>
      <c r="Q5032" s="49">
        <v>3.1800929999999998E-2</v>
      </c>
      <c r="R5032" s="49">
        <v>4.7661759999999997E-2</v>
      </c>
      <c r="S5032" s="49">
        <v>7.0106340000000003E-2</v>
      </c>
      <c r="T5032" s="49" t="s">
        <v>91</v>
      </c>
    </row>
    <row r="5033" spans="1:20" x14ac:dyDescent="0.25">
      <c r="A5033" s="49" t="str">
        <f t="shared" si="78"/>
        <v>41850North Coast and North Bay5_24SmartAC Only</v>
      </c>
      <c r="B5033" s="7">
        <v>41850</v>
      </c>
      <c r="C5033">
        <v>24</v>
      </c>
      <c r="D5033" t="s">
        <v>47</v>
      </c>
      <c r="E5033">
        <v>0.77011503999999997</v>
      </c>
      <c r="F5033">
        <v>0.69136637999999995</v>
      </c>
      <c r="G5033">
        <v>5</v>
      </c>
      <c r="H5033" s="49">
        <v>644.48</v>
      </c>
      <c r="I5033" s="49">
        <v>6598.8710000000001</v>
      </c>
      <c r="J5033">
        <v>60.181319999999999</v>
      </c>
      <c r="M5033">
        <v>3.91566E-2</v>
      </c>
      <c r="N5033" s="49">
        <v>7.8748659999999998E-2</v>
      </c>
      <c r="O5033" s="49">
        <v>2.8628210000000001E-2</v>
      </c>
      <c r="P5033" s="49">
        <v>5.7995659999999997E-2</v>
      </c>
      <c r="Q5033" s="49">
        <v>7.8748659999999998E-2</v>
      </c>
      <c r="R5033" s="49">
        <v>9.9501660000000006E-2</v>
      </c>
      <c r="S5033" s="49">
        <v>0.12886911000000001</v>
      </c>
      <c r="T5033" s="49" t="s">
        <v>91</v>
      </c>
    </row>
    <row r="5034" spans="1:20" x14ac:dyDescent="0.25">
      <c r="A5034" s="49" t="str">
        <f t="shared" si="78"/>
        <v>41850North Coast and North Bay5_4SmartAC Only</v>
      </c>
      <c r="B5034" s="7">
        <v>41850</v>
      </c>
      <c r="C5034">
        <v>4</v>
      </c>
      <c r="D5034" t="s">
        <v>47</v>
      </c>
      <c r="E5034">
        <v>0.50535794999999994</v>
      </c>
      <c r="F5034">
        <v>0.48590238000000002</v>
      </c>
      <c r="G5034">
        <v>5</v>
      </c>
      <c r="H5034" s="49">
        <v>644.48</v>
      </c>
      <c r="I5034" s="49">
        <v>6598.8710000000001</v>
      </c>
      <c r="J5034">
        <v>58.442570000000003</v>
      </c>
      <c r="M5034">
        <v>2.8066799999999999E-2</v>
      </c>
      <c r="N5034" s="49">
        <v>1.9455569999999998E-2</v>
      </c>
      <c r="O5034" s="49">
        <v>-1.6469930000000001E-2</v>
      </c>
      <c r="P5034" s="49">
        <v>4.5801699999999997E-3</v>
      </c>
      <c r="Q5034" s="49">
        <v>1.9455569999999998E-2</v>
      </c>
      <c r="R5034" s="49">
        <v>3.4330970000000002E-2</v>
      </c>
      <c r="S5034" s="49">
        <v>5.5381069999999998E-2</v>
      </c>
      <c r="T5034" s="49" t="s">
        <v>91</v>
      </c>
    </row>
    <row r="5035" spans="1:20" x14ac:dyDescent="0.25">
      <c r="A5035" s="49" t="str">
        <f t="shared" si="78"/>
        <v>41850North Coast and North Bay5_15SmartAC Only</v>
      </c>
      <c r="B5035" s="7">
        <v>41850</v>
      </c>
      <c r="C5035">
        <v>15</v>
      </c>
      <c r="D5035" t="s">
        <v>47</v>
      </c>
      <c r="E5035">
        <v>0.81563026000000005</v>
      </c>
      <c r="F5035">
        <v>0.71387148</v>
      </c>
      <c r="G5035">
        <v>5</v>
      </c>
      <c r="H5035" s="49">
        <v>644.48</v>
      </c>
      <c r="I5035" s="49">
        <v>6598.8710000000001</v>
      </c>
      <c r="J5035">
        <v>86.457449999999994</v>
      </c>
      <c r="M5035">
        <v>7.6853000000000005E-2</v>
      </c>
      <c r="N5035" s="49">
        <v>0.10175877999999999</v>
      </c>
      <c r="O5035" s="49">
        <v>3.3869400000000002E-3</v>
      </c>
      <c r="P5035" s="49">
        <v>6.1026690000000001E-2</v>
      </c>
      <c r="Q5035" s="49">
        <v>0.10175877999999999</v>
      </c>
      <c r="R5035" s="49">
        <v>0.14249086999999999</v>
      </c>
      <c r="S5035" s="49">
        <v>0.20013062000000001</v>
      </c>
      <c r="T5035" s="49" t="s">
        <v>91</v>
      </c>
    </row>
    <row r="5036" spans="1:20" x14ac:dyDescent="0.25">
      <c r="A5036" s="49" t="str">
        <f t="shared" si="78"/>
        <v>41850North Coast and North Bay5_22SmartAC Only</v>
      </c>
      <c r="B5036" s="7">
        <v>41850</v>
      </c>
      <c r="C5036">
        <v>22</v>
      </c>
      <c r="D5036" t="s">
        <v>47</v>
      </c>
      <c r="E5036">
        <v>1.2273514999999999</v>
      </c>
      <c r="F5036">
        <v>1.1293846000000001</v>
      </c>
      <c r="G5036">
        <v>5</v>
      </c>
      <c r="H5036" s="49">
        <v>644.48</v>
      </c>
      <c r="I5036" s="49">
        <v>6598.8710000000001</v>
      </c>
      <c r="J5036">
        <v>64.358630000000005</v>
      </c>
      <c r="M5036">
        <v>5.83843E-2</v>
      </c>
      <c r="N5036" s="49">
        <v>9.7966899999999996E-2</v>
      </c>
      <c r="O5036" s="49">
        <v>2.3234999999999999E-2</v>
      </c>
      <c r="P5036" s="49">
        <v>6.7023219999999994E-2</v>
      </c>
      <c r="Q5036" s="49">
        <v>9.7966899999999996E-2</v>
      </c>
      <c r="R5036" s="49">
        <v>0.12891058</v>
      </c>
      <c r="S5036" s="49">
        <v>0.17269880000000001</v>
      </c>
      <c r="T5036" s="49" t="s">
        <v>91</v>
      </c>
    </row>
    <row r="5037" spans="1:20" x14ac:dyDescent="0.25">
      <c r="A5037" s="49" t="str">
        <f t="shared" si="78"/>
        <v>41850North Coast and North Bay5_11SmartAC Only</v>
      </c>
      <c r="B5037" s="7">
        <v>41850</v>
      </c>
      <c r="C5037">
        <v>11</v>
      </c>
      <c r="D5037" t="s">
        <v>47</v>
      </c>
      <c r="E5037">
        <v>0.59692957000000002</v>
      </c>
      <c r="F5037">
        <v>0.50137131000000001</v>
      </c>
      <c r="G5037">
        <v>5</v>
      </c>
      <c r="H5037" s="49">
        <v>644.48</v>
      </c>
      <c r="I5037" s="49">
        <v>6598.8710000000001</v>
      </c>
      <c r="J5037">
        <v>68.615870000000001</v>
      </c>
      <c r="M5037">
        <v>5.1164800000000003E-2</v>
      </c>
      <c r="N5037" s="49">
        <v>9.5558260000000006E-2</v>
      </c>
      <c r="O5037" s="49">
        <v>3.0067320000000002E-2</v>
      </c>
      <c r="P5037" s="49">
        <v>6.8440920000000002E-2</v>
      </c>
      <c r="Q5037" s="49">
        <v>9.5558260000000006E-2</v>
      </c>
      <c r="R5037" s="49">
        <v>0.1226756</v>
      </c>
      <c r="S5037" s="49">
        <v>0.1610492</v>
      </c>
      <c r="T5037" s="49" t="s">
        <v>91</v>
      </c>
    </row>
    <row r="5038" spans="1:20" x14ac:dyDescent="0.25">
      <c r="A5038" s="49" t="str">
        <f t="shared" si="78"/>
        <v>41850North Coast and North Bay5_1SmartAC Only</v>
      </c>
      <c r="B5038" s="7">
        <v>41850</v>
      </c>
      <c r="C5038">
        <v>1</v>
      </c>
      <c r="D5038" t="s">
        <v>47</v>
      </c>
      <c r="E5038">
        <v>0.67059265000000001</v>
      </c>
      <c r="F5038">
        <v>0.59402851999999995</v>
      </c>
      <c r="G5038">
        <v>5</v>
      </c>
      <c r="H5038" s="49">
        <v>644.48</v>
      </c>
      <c r="I5038" s="49">
        <v>6598.8710000000001</v>
      </c>
      <c r="J5038">
        <v>60.96405</v>
      </c>
      <c r="M5038">
        <v>4.2476699999999999E-2</v>
      </c>
      <c r="N5038" s="49">
        <v>7.6564129999999994E-2</v>
      </c>
      <c r="O5038" s="49">
        <v>2.219395E-2</v>
      </c>
      <c r="P5038" s="49">
        <v>5.4051479999999999E-2</v>
      </c>
      <c r="Q5038" s="49">
        <v>7.6564129999999994E-2</v>
      </c>
      <c r="R5038" s="49">
        <v>9.9076780000000003E-2</v>
      </c>
      <c r="S5038" s="49">
        <v>0.13093431</v>
      </c>
      <c r="T5038" s="49" t="s">
        <v>91</v>
      </c>
    </row>
    <row r="5039" spans="1:20" x14ac:dyDescent="0.25">
      <c r="A5039" s="49" t="str">
        <f t="shared" si="78"/>
        <v>41850North Coast and North Bay5_3SmartAC Only</v>
      </c>
      <c r="B5039" s="7">
        <v>41850</v>
      </c>
      <c r="C5039">
        <v>3</v>
      </c>
      <c r="D5039" t="s">
        <v>47</v>
      </c>
      <c r="E5039">
        <v>0.53937657999999999</v>
      </c>
      <c r="F5039">
        <v>0.49678573999999998</v>
      </c>
      <c r="G5039">
        <v>5</v>
      </c>
      <c r="H5039" s="49">
        <v>644.48</v>
      </c>
      <c r="I5039" s="49">
        <v>6598.8710000000001</v>
      </c>
      <c r="J5039">
        <v>58.782730000000001</v>
      </c>
      <c r="M5039">
        <v>2.9013000000000001E-2</v>
      </c>
      <c r="N5039" s="49">
        <v>4.2590839999999998E-2</v>
      </c>
      <c r="O5039" s="49">
        <v>5.4542000000000002E-3</v>
      </c>
      <c r="P5039" s="49">
        <v>2.7213950000000001E-2</v>
      </c>
      <c r="Q5039" s="49">
        <v>4.2590839999999998E-2</v>
      </c>
      <c r="R5039" s="49">
        <v>5.7967730000000002E-2</v>
      </c>
      <c r="S5039" s="49">
        <v>7.9727480000000003E-2</v>
      </c>
      <c r="T5039" s="49" t="s">
        <v>91</v>
      </c>
    </row>
    <row r="5040" spans="1:20" x14ac:dyDescent="0.25">
      <c r="A5040" s="49" t="str">
        <f t="shared" si="78"/>
        <v>41850North Coast and North Bay5_13SmartAC Only</v>
      </c>
      <c r="B5040" s="7">
        <v>41850</v>
      </c>
      <c r="C5040">
        <v>13</v>
      </c>
      <c r="D5040" t="s">
        <v>47</v>
      </c>
      <c r="E5040">
        <v>0.57072290999999997</v>
      </c>
      <c r="F5040">
        <v>0.58169983000000003</v>
      </c>
      <c r="G5040">
        <v>5</v>
      </c>
      <c r="H5040" s="49">
        <v>644.48</v>
      </c>
      <c r="I5040" s="49">
        <v>6598.8710000000001</v>
      </c>
      <c r="J5040">
        <v>79.146799999999999</v>
      </c>
      <c r="M5040">
        <v>6.4332500000000001E-2</v>
      </c>
      <c r="N5040" s="49">
        <v>-1.0976919999999999E-2</v>
      </c>
      <c r="O5040" s="49">
        <v>-9.3322520000000006E-2</v>
      </c>
      <c r="P5040" s="49">
        <v>-4.5073149999999999E-2</v>
      </c>
      <c r="Q5040" s="49">
        <v>-1.0976919999999999E-2</v>
      </c>
      <c r="R5040" s="49">
        <v>2.3119299999999999E-2</v>
      </c>
      <c r="S5040" s="49">
        <v>7.1368680000000004E-2</v>
      </c>
      <c r="T5040" s="49" t="s">
        <v>91</v>
      </c>
    </row>
    <row r="5041" spans="1:20" x14ac:dyDescent="0.25">
      <c r="A5041" s="49" t="str">
        <f t="shared" si="78"/>
        <v>41850North Coast and North Bay5_9SmartAC Only</v>
      </c>
      <c r="B5041" s="7">
        <v>41850</v>
      </c>
      <c r="C5041">
        <v>9</v>
      </c>
      <c r="D5041" t="s">
        <v>47</v>
      </c>
      <c r="E5041">
        <v>0.66445332999999995</v>
      </c>
      <c r="F5041">
        <v>0.61141204999999998</v>
      </c>
      <c r="G5041">
        <v>5</v>
      </c>
      <c r="H5041" s="49">
        <v>644.48</v>
      </c>
      <c r="I5041" s="49">
        <v>6598.8710000000001</v>
      </c>
      <c r="J5041">
        <v>60.62088</v>
      </c>
      <c r="M5041">
        <v>3.4904600000000001E-2</v>
      </c>
      <c r="N5041" s="49">
        <v>5.3041280000000003E-2</v>
      </c>
      <c r="O5041" s="49">
        <v>8.3633900000000001E-3</v>
      </c>
      <c r="P5041" s="49">
        <v>3.4541839999999997E-2</v>
      </c>
      <c r="Q5041" s="49">
        <v>5.3041280000000003E-2</v>
      </c>
      <c r="R5041" s="49">
        <v>7.1540720000000002E-2</v>
      </c>
      <c r="S5041" s="49">
        <v>9.7719169999999994E-2</v>
      </c>
      <c r="T5041" s="49" t="s">
        <v>91</v>
      </c>
    </row>
    <row r="5042" spans="1:20" x14ac:dyDescent="0.25">
      <c r="A5042" s="49" t="str">
        <f t="shared" si="78"/>
        <v>41850North Coast and North Bay6+7_21SmartAC Only</v>
      </c>
      <c r="B5042" s="7">
        <v>41850</v>
      </c>
      <c r="C5042">
        <v>21</v>
      </c>
      <c r="D5042" t="s">
        <v>47</v>
      </c>
      <c r="E5042">
        <v>1.3859958999999999</v>
      </c>
      <c r="F5042">
        <v>1.314948</v>
      </c>
      <c r="G5042" t="s">
        <v>69</v>
      </c>
      <c r="H5042" s="49">
        <v>1340.317</v>
      </c>
      <c r="I5042" s="49">
        <v>6598.8710000000001</v>
      </c>
      <c r="J5042">
        <v>68.693780000000004</v>
      </c>
      <c r="M5042">
        <v>6.1847699999999999E-2</v>
      </c>
      <c r="N5042" s="49">
        <v>7.1047899999999997E-2</v>
      </c>
      <c r="O5042" s="49">
        <v>-8.11716E-3</v>
      </c>
      <c r="P5042" s="49">
        <v>3.8268620000000003E-2</v>
      </c>
      <c r="Q5042" s="49">
        <v>7.1047899999999997E-2</v>
      </c>
      <c r="R5042" s="49">
        <v>0.10382718000000001</v>
      </c>
      <c r="S5042" s="49">
        <v>0.15021296000000001</v>
      </c>
      <c r="T5042" s="49" t="s">
        <v>91</v>
      </c>
    </row>
    <row r="5043" spans="1:20" x14ac:dyDescent="0.25">
      <c r="A5043" s="49" t="str">
        <f t="shared" si="78"/>
        <v>41850North Coast and North Bay6+7_2SmartAC Only</v>
      </c>
      <c r="B5043" s="7">
        <v>41850</v>
      </c>
      <c r="C5043">
        <v>2</v>
      </c>
      <c r="D5043" t="s">
        <v>47</v>
      </c>
      <c r="E5043">
        <v>0.58754359</v>
      </c>
      <c r="F5043">
        <v>0.56343891000000002</v>
      </c>
      <c r="G5043" t="s">
        <v>69</v>
      </c>
      <c r="H5043" s="49">
        <v>1340.317</v>
      </c>
      <c r="I5043" s="49">
        <v>6598.8710000000001</v>
      </c>
      <c r="J5043">
        <v>59.842170000000003</v>
      </c>
      <c r="M5043">
        <v>3.1697599999999999E-2</v>
      </c>
      <c r="N5043" s="49">
        <v>2.410468E-2</v>
      </c>
      <c r="O5043" s="49">
        <v>-1.646825E-2</v>
      </c>
      <c r="P5043" s="49">
        <v>7.3049500000000002E-3</v>
      </c>
      <c r="Q5043" s="49">
        <v>2.410468E-2</v>
      </c>
      <c r="R5043" s="49">
        <v>4.0904410000000002E-2</v>
      </c>
      <c r="S5043" s="49">
        <v>6.4677609999999996E-2</v>
      </c>
      <c r="T5043" s="49" t="s">
        <v>91</v>
      </c>
    </row>
    <row r="5044" spans="1:20" x14ac:dyDescent="0.25">
      <c r="A5044" s="49" t="str">
        <f t="shared" si="78"/>
        <v>41850North Coast and North Bay6+7_14SmartAC Only</v>
      </c>
      <c r="B5044" s="7">
        <v>41850</v>
      </c>
      <c r="C5044">
        <v>14</v>
      </c>
      <c r="D5044" t="s">
        <v>47</v>
      </c>
      <c r="E5044">
        <v>0.68840752000000005</v>
      </c>
      <c r="F5044">
        <v>0.65158861999999995</v>
      </c>
      <c r="G5044" t="s">
        <v>69</v>
      </c>
      <c r="H5044" s="49">
        <v>1340.317</v>
      </c>
      <c r="I5044" s="49">
        <v>6598.8710000000001</v>
      </c>
      <c r="J5044">
        <v>83.361059999999995</v>
      </c>
      <c r="M5044">
        <v>6.1315700000000001E-2</v>
      </c>
      <c r="N5044" s="49">
        <v>3.6818900000000002E-2</v>
      </c>
      <c r="O5044" s="49">
        <v>-4.1665199999999999E-2</v>
      </c>
      <c r="P5044" s="49">
        <v>4.3215800000000002E-3</v>
      </c>
      <c r="Q5044" s="49">
        <v>3.6818900000000002E-2</v>
      </c>
      <c r="R5044" s="49">
        <v>6.9316219999999998E-2</v>
      </c>
      <c r="S5044" s="49">
        <v>0.115303</v>
      </c>
      <c r="T5044" s="49" t="s">
        <v>91</v>
      </c>
    </row>
    <row r="5045" spans="1:20" x14ac:dyDescent="0.25">
      <c r="A5045" s="49" t="str">
        <f t="shared" si="78"/>
        <v>41850North Coast and North Bay6+7_10SmartAC Only</v>
      </c>
      <c r="B5045" s="7">
        <v>41850</v>
      </c>
      <c r="C5045">
        <v>10</v>
      </c>
      <c r="D5045" t="s">
        <v>47</v>
      </c>
      <c r="E5045">
        <v>0.64519846000000003</v>
      </c>
      <c r="F5045">
        <v>0.59423486999999997</v>
      </c>
      <c r="G5045" t="s">
        <v>69</v>
      </c>
      <c r="H5045" s="49">
        <v>1340.317</v>
      </c>
      <c r="I5045" s="49">
        <v>6598.8710000000001</v>
      </c>
      <c r="J5045">
        <v>63.619880000000002</v>
      </c>
      <c r="M5045">
        <v>3.9037000000000002E-2</v>
      </c>
      <c r="N5045" s="49">
        <v>5.0963590000000003E-2</v>
      </c>
      <c r="O5045" s="49">
        <v>9.9623000000000008E-4</v>
      </c>
      <c r="P5045" s="49">
        <v>3.0273979999999999E-2</v>
      </c>
      <c r="Q5045" s="49">
        <v>5.0963590000000003E-2</v>
      </c>
      <c r="R5045" s="49">
        <v>7.16532E-2</v>
      </c>
      <c r="S5045" s="49">
        <v>0.10093095000000001</v>
      </c>
      <c r="T5045" s="49" t="s">
        <v>91</v>
      </c>
    </row>
    <row r="5046" spans="1:20" x14ac:dyDescent="0.25">
      <c r="A5046" s="49" t="str">
        <f t="shared" si="78"/>
        <v>41850North Coast and North Bay6+7_7SmartAC Only</v>
      </c>
      <c r="B5046" s="7">
        <v>41850</v>
      </c>
      <c r="C5046">
        <v>7</v>
      </c>
      <c r="D5046" t="s">
        <v>47</v>
      </c>
      <c r="E5046">
        <v>0.60603624</v>
      </c>
      <c r="F5046">
        <v>0.58747559999999999</v>
      </c>
      <c r="G5046" t="s">
        <v>69</v>
      </c>
      <c r="H5046" s="49">
        <v>1340.317</v>
      </c>
      <c r="I5046" s="49">
        <v>6598.8710000000001</v>
      </c>
      <c r="J5046">
        <v>57.104410000000001</v>
      </c>
      <c r="M5046">
        <v>2.61698E-2</v>
      </c>
      <c r="N5046" s="49">
        <v>1.856064E-2</v>
      </c>
      <c r="O5046" s="49">
        <v>-1.4936700000000001E-2</v>
      </c>
      <c r="P5046" s="49">
        <v>4.6906500000000002E-3</v>
      </c>
      <c r="Q5046" s="49">
        <v>1.856064E-2</v>
      </c>
      <c r="R5046" s="49">
        <v>3.2430630000000002E-2</v>
      </c>
      <c r="S5046" s="49">
        <v>5.2057979999999997E-2</v>
      </c>
      <c r="T5046" s="49" t="s">
        <v>91</v>
      </c>
    </row>
    <row r="5047" spans="1:20" x14ac:dyDescent="0.25">
      <c r="A5047" s="49" t="str">
        <f t="shared" si="78"/>
        <v>41850North Coast and North Bay6+7_18SmartAC Only</v>
      </c>
      <c r="B5047" s="7">
        <v>41850</v>
      </c>
      <c r="C5047">
        <v>18</v>
      </c>
      <c r="D5047" t="s">
        <v>47</v>
      </c>
      <c r="E5047">
        <v>1.6390115000000001</v>
      </c>
      <c r="F5047">
        <v>1.2621918999999999</v>
      </c>
      <c r="G5047" t="s">
        <v>69</v>
      </c>
      <c r="H5047" s="49">
        <v>1340.317</v>
      </c>
      <c r="I5047" s="49">
        <v>6598.8710000000001</v>
      </c>
      <c r="J5047">
        <v>84.121300000000005</v>
      </c>
      <c r="M5047">
        <v>7.8950999999999993E-2</v>
      </c>
      <c r="N5047" s="49">
        <v>0.37681959999999998</v>
      </c>
      <c r="O5047" s="49">
        <v>0.27576232000000001</v>
      </c>
      <c r="P5047" s="49">
        <v>0.33497557</v>
      </c>
      <c r="Q5047" s="49">
        <v>0.37681959999999998</v>
      </c>
      <c r="R5047" s="49">
        <v>0.41866363000000001</v>
      </c>
      <c r="S5047" s="49">
        <v>0.47787688</v>
      </c>
      <c r="T5047" s="49" t="s">
        <v>91</v>
      </c>
    </row>
    <row r="5048" spans="1:20" x14ac:dyDescent="0.25">
      <c r="A5048" s="49" t="str">
        <f t="shared" si="78"/>
        <v>41850North Coast and North Bay6+7_12SmartAC Only</v>
      </c>
      <c r="B5048" s="7">
        <v>41850</v>
      </c>
      <c r="C5048">
        <v>12</v>
      </c>
      <c r="D5048" t="s">
        <v>47</v>
      </c>
      <c r="E5048">
        <v>0.57781282</v>
      </c>
      <c r="F5048">
        <v>0.55886274000000002</v>
      </c>
      <c r="G5048" t="s">
        <v>69</v>
      </c>
      <c r="H5048" s="49">
        <v>1340.317</v>
      </c>
      <c r="I5048" s="49">
        <v>6598.8710000000001</v>
      </c>
      <c r="J5048">
        <v>74.051410000000004</v>
      </c>
      <c r="M5048">
        <v>5.0330600000000003E-2</v>
      </c>
      <c r="N5048" s="49">
        <v>1.8950080000000001E-2</v>
      </c>
      <c r="O5048" s="49">
        <v>-4.5473090000000001E-2</v>
      </c>
      <c r="P5048" s="49">
        <v>-7.7251400000000001E-3</v>
      </c>
      <c r="Q5048" s="49">
        <v>1.8950080000000001E-2</v>
      </c>
      <c r="R5048" s="49">
        <v>4.5625300000000001E-2</v>
      </c>
      <c r="S5048" s="49">
        <v>8.3373249999999996E-2</v>
      </c>
      <c r="T5048" s="49" t="s">
        <v>91</v>
      </c>
    </row>
    <row r="5049" spans="1:20" x14ac:dyDescent="0.25">
      <c r="A5049" s="49" t="str">
        <f t="shared" si="78"/>
        <v>41850North Coast and North Bay6+7_5SmartAC Only</v>
      </c>
      <c r="B5049" s="7">
        <v>41850</v>
      </c>
      <c r="C5049">
        <v>5</v>
      </c>
      <c r="D5049" t="s">
        <v>47</v>
      </c>
      <c r="E5049">
        <v>0.50242513</v>
      </c>
      <c r="F5049">
        <v>0.50716050999999995</v>
      </c>
      <c r="G5049" t="s">
        <v>69</v>
      </c>
      <c r="H5049" s="49">
        <v>1340.317</v>
      </c>
      <c r="I5049" s="49">
        <v>6598.8710000000001</v>
      </c>
      <c r="J5049">
        <v>57.383130000000001</v>
      </c>
      <c r="M5049">
        <v>2.3940800000000002E-2</v>
      </c>
      <c r="N5049" s="49">
        <v>-4.73538E-3</v>
      </c>
      <c r="O5049" s="49">
        <v>-3.5379599999999997E-2</v>
      </c>
      <c r="P5049" s="49">
        <v>-1.7423999999999999E-2</v>
      </c>
      <c r="Q5049" s="49">
        <v>-4.73538E-3</v>
      </c>
      <c r="R5049" s="49">
        <v>7.9532400000000003E-3</v>
      </c>
      <c r="S5049" s="49">
        <v>2.5908839999999999E-2</v>
      </c>
      <c r="T5049" s="49" t="s">
        <v>91</v>
      </c>
    </row>
    <row r="5050" spans="1:20" x14ac:dyDescent="0.25">
      <c r="A5050" s="49" t="str">
        <f t="shared" si="78"/>
        <v>41850North Coast and North Bay6+7_8SmartAC Only</v>
      </c>
      <c r="B5050" s="7">
        <v>41850</v>
      </c>
      <c r="C5050">
        <v>8</v>
      </c>
      <c r="D5050" t="s">
        <v>47</v>
      </c>
      <c r="E5050">
        <v>0.66880342000000004</v>
      </c>
      <c r="F5050">
        <v>0.67073899000000003</v>
      </c>
      <c r="G5050" t="s">
        <v>69</v>
      </c>
      <c r="H5050" s="49">
        <v>1340.317</v>
      </c>
      <c r="I5050" s="49">
        <v>6598.8710000000001</v>
      </c>
      <c r="J5050">
        <v>58.442570000000003</v>
      </c>
      <c r="M5050">
        <v>2.9816700000000002E-2</v>
      </c>
      <c r="N5050" s="49">
        <v>-1.93557E-3</v>
      </c>
      <c r="O5050" s="49">
        <v>-4.0100950000000003E-2</v>
      </c>
      <c r="P5050" s="49">
        <v>-1.7738420000000001E-2</v>
      </c>
      <c r="Q5050" s="49">
        <v>-1.93557E-3</v>
      </c>
      <c r="R5050" s="49">
        <v>1.3867279999999999E-2</v>
      </c>
      <c r="S5050" s="49">
        <v>3.6229810000000001E-2</v>
      </c>
      <c r="T5050" s="49" t="s">
        <v>91</v>
      </c>
    </row>
    <row r="5051" spans="1:20" x14ac:dyDescent="0.25">
      <c r="A5051" s="49" t="str">
        <f t="shared" si="78"/>
        <v>41850North Coast and North Bay6+7_11SmartAC Only</v>
      </c>
      <c r="B5051" s="7">
        <v>41850</v>
      </c>
      <c r="C5051">
        <v>11</v>
      </c>
      <c r="D5051" t="s">
        <v>47</v>
      </c>
      <c r="E5051">
        <v>0.59692957000000002</v>
      </c>
      <c r="F5051">
        <v>0.55461541999999997</v>
      </c>
      <c r="G5051" t="s">
        <v>69</v>
      </c>
      <c r="H5051" s="49">
        <v>1340.317</v>
      </c>
      <c r="I5051" s="49">
        <v>6598.8710000000001</v>
      </c>
      <c r="J5051">
        <v>68.615870000000001</v>
      </c>
      <c r="M5051">
        <v>4.6455200000000002E-2</v>
      </c>
      <c r="N5051" s="49">
        <v>4.2314150000000002E-2</v>
      </c>
      <c r="O5051" s="49">
        <v>-1.7148509999999999E-2</v>
      </c>
      <c r="P5051" s="49">
        <v>1.7692889999999999E-2</v>
      </c>
      <c r="Q5051" s="49">
        <v>4.2314150000000002E-2</v>
      </c>
      <c r="R5051" s="49">
        <v>6.6935410000000001E-2</v>
      </c>
      <c r="S5051" s="49">
        <v>0.10177681</v>
      </c>
      <c r="T5051" s="49" t="s">
        <v>91</v>
      </c>
    </row>
    <row r="5052" spans="1:20" x14ac:dyDescent="0.25">
      <c r="A5052" s="49" t="str">
        <f t="shared" si="78"/>
        <v>41850North Coast and North Bay6+7_17SmartAC Only</v>
      </c>
      <c r="B5052" s="7">
        <v>41850</v>
      </c>
      <c r="C5052">
        <v>17</v>
      </c>
      <c r="D5052" t="s">
        <v>47</v>
      </c>
      <c r="E5052">
        <v>1.3864595</v>
      </c>
      <c r="F5052">
        <v>1.0707306000000001</v>
      </c>
      <c r="G5052" t="s">
        <v>69</v>
      </c>
      <c r="H5052" s="49">
        <v>1340.317</v>
      </c>
      <c r="I5052" s="49">
        <v>6598.8710000000001</v>
      </c>
      <c r="J5052">
        <v>86.537369999999996</v>
      </c>
      <c r="M5052">
        <v>7.8105999999999995E-2</v>
      </c>
      <c r="N5052" s="49">
        <v>0.31572889999999998</v>
      </c>
      <c r="O5052" s="49">
        <v>0.21575322</v>
      </c>
      <c r="P5052" s="49">
        <v>0.27433271999999997</v>
      </c>
      <c r="Q5052" s="49">
        <v>0.31572889999999998</v>
      </c>
      <c r="R5052" s="49">
        <v>0.35712507999999998</v>
      </c>
      <c r="S5052" s="49">
        <v>0.41570457999999999</v>
      </c>
      <c r="T5052" s="49" t="s">
        <v>91</v>
      </c>
    </row>
    <row r="5053" spans="1:20" x14ac:dyDescent="0.25">
      <c r="A5053" s="49" t="str">
        <f t="shared" si="78"/>
        <v>41850North Coast and North Bay6+7_1SmartAC Only</v>
      </c>
      <c r="B5053" s="7">
        <v>41850</v>
      </c>
      <c r="C5053">
        <v>1</v>
      </c>
      <c r="D5053" t="s">
        <v>47</v>
      </c>
      <c r="E5053">
        <v>0.67059265000000001</v>
      </c>
      <c r="F5053">
        <v>0.63207913999999998</v>
      </c>
      <c r="G5053" t="s">
        <v>69</v>
      </c>
      <c r="H5053" s="49">
        <v>1340.317</v>
      </c>
      <c r="I5053" s="49">
        <v>6598.8710000000001</v>
      </c>
      <c r="J5053">
        <v>60.96405</v>
      </c>
      <c r="M5053">
        <v>3.6271400000000002E-2</v>
      </c>
      <c r="N5053" s="49">
        <v>3.8513510000000001E-2</v>
      </c>
      <c r="O5053" s="49">
        <v>-7.9138799999999999E-3</v>
      </c>
      <c r="P5053" s="49">
        <v>1.9289669999999998E-2</v>
      </c>
      <c r="Q5053" s="49">
        <v>3.8513510000000001E-2</v>
      </c>
      <c r="R5053" s="49">
        <v>5.773735E-2</v>
      </c>
      <c r="S5053" s="49">
        <v>8.49409E-2</v>
      </c>
      <c r="T5053" s="49" t="s">
        <v>91</v>
      </c>
    </row>
    <row r="5054" spans="1:20" x14ac:dyDescent="0.25">
      <c r="A5054" s="49" t="str">
        <f t="shared" si="78"/>
        <v>41850North Coast and North Bay6+7_3SmartAC Only</v>
      </c>
      <c r="B5054" s="7">
        <v>41850</v>
      </c>
      <c r="C5054">
        <v>3</v>
      </c>
      <c r="D5054" t="s">
        <v>47</v>
      </c>
      <c r="E5054">
        <v>0.53937657999999999</v>
      </c>
      <c r="F5054">
        <v>0.52573875000000003</v>
      </c>
      <c r="G5054" t="s">
        <v>69</v>
      </c>
      <c r="H5054" s="49">
        <v>1340.317</v>
      </c>
      <c r="I5054" s="49">
        <v>6598.8710000000001</v>
      </c>
      <c r="J5054">
        <v>58.782730000000001</v>
      </c>
      <c r="M5054">
        <v>2.60447E-2</v>
      </c>
      <c r="N5054" s="49">
        <v>1.363783E-2</v>
      </c>
      <c r="O5054" s="49">
        <v>-1.9699390000000001E-2</v>
      </c>
      <c r="P5054" s="49">
        <v>-1.6585999999999999E-4</v>
      </c>
      <c r="Q5054" s="49">
        <v>1.363783E-2</v>
      </c>
      <c r="R5054" s="49">
        <v>2.744152E-2</v>
      </c>
      <c r="S5054" s="49">
        <v>4.6975049999999997E-2</v>
      </c>
      <c r="T5054" s="49" t="s">
        <v>91</v>
      </c>
    </row>
    <row r="5055" spans="1:20" x14ac:dyDescent="0.25">
      <c r="A5055" s="49" t="str">
        <f t="shared" si="78"/>
        <v>41850North Coast and North Bay6+7_19SmartAC Only</v>
      </c>
      <c r="B5055" s="7">
        <v>41850</v>
      </c>
      <c r="C5055">
        <v>19</v>
      </c>
      <c r="D5055" t="s">
        <v>47</v>
      </c>
      <c r="E5055">
        <v>1.6682538</v>
      </c>
      <c r="F5055">
        <v>1.6700672999999999</v>
      </c>
      <c r="G5055" t="s">
        <v>69</v>
      </c>
      <c r="H5055" s="49">
        <v>1340.317</v>
      </c>
      <c r="I5055" s="49">
        <v>6598.8710000000001</v>
      </c>
      <c r="J5055">
        <v>80.183750000000003</v>
      </c>
      <c r="M5055">
        <v>8.1156199999999998E-2</v>
      </c>
      <c r="N5055" s="49">
        <v>-1.8135E-3</v>
      </c>
      <c r="O5055" s="49">
        <v>-0.10569344</v>
      </c>
      <c r="P5055" s="49">
        <v>-4.4826289999999998E-2</v>
      </c>
      <c r="Q5055" s="49">
        <v>-1.8135E-3</v>
      </c>
      <c r="R5055" s="49">
        <v>4.119929E-2</v>
      </c>
      <c r="S5055" s="49">
        <v>0.10206643999999999</v>
      </c>
      <c r="T5055" s="49" t="s">
        <v>91</v>
      </c>
    </row>
    <row r="5056" spans="1:20" x14ac:dyDescent="0.25">
      <c r="A5056" s="49" t="str">
        <f t="shared" si="78"/>
        <v>41850North Coast and North Bay6+7_22SmartAC Only</v>
      </c>
      <c r="B5056" s="7">
        <v>41850</v>
      </c>
      <c r="C5056">
        <v>22</v>
      </c>
      <c r="D5056" t="s">
        <v>47</v>
      </c>
      <c r="E5056">
        <v>1.2273514999999999</v>
      </c>
      <c r="F5056">
        <v>1.1788133000000001</v>
      </c>
      <c r="G5056" t="s">
        <v>69</v>
      </c>
      <c r="H5056" s="49">
        <v>1340.317</v>
      </c>
      <c r="I5056" s="49">
        <v>6598.8710000000001</v>
      </c>
      <c r="J5056">
        <v>64.358630000000005</v>
      </c>
      <c r="M5056">
        <v>5.2318999999999997E-2</v>
      </c>
      <c r="N5056" s="49">
        <v>4.8538199999999997E-2</v>
      </c>
      <c r="O5056" s="49">
        <v>-1.8430120000000001E-2</v>
      </c>
      <c r="P5056" s="49">
        <v>2.0809129999999999E-2</v>
      </c>
      <c r="Q5056" s="49">
        <v>4.8538199999999997E-2</v>
      </c>
      <c r="R5056" s="49">
        <v>7.6267269999999998E-2</v>
      </c>
      <c r="S5056" s="49">
        <v>0.11550652</v>
      </c>
      <c r="T5056" s="49" t="s">
        <v>91</v>
      </c>
    </row>
    <row r="5057" spans="1:20" x14ac:dyDescent="0.25">
      <c r="A5057" s="49" t="str">
        <f t="shared" si="78"/>
        <v>41850North Coast and North Bay6+7_9SmartAC Only</v>
      </c>
      <c r="B5057" s="7">
        <v>41850</v>
      </c>
      <c r="C5057">
        <v>9</v>
      </c>
      <c r="D5057" t="s">
        <v>47</v>
      </c>
      <c r="E5057">
        <v>0.66445332999999995</v>
      </c>
      <c r="F5057">
        <v>0.65895506999999998</v>
      </c>
      <c r="G5057" t="s">
        <v>69</v>
      </c>
      <c r="H5057" s="49">
        <v>1340.317</v>
      </c>
      <c r="I5057" s="49">
        <v>6598.8710000000001</v>
      </c>
      <c r="J5057">
        <v>60.62088</v>
      </c>
      <c r="M5057">
        <v>3.0457100000000001E-2</v>
      </c>
      <c r="N5057" s="49">
        <v>5.4982599999999996E-3</v>
      </c>
      <c r="O5057" s="49">
        <v>-3.3486830000000002E-2</v>
      </c>
      <c r="P5057" s="49">
        <v>-1.0644000000000001E-2</v>
      </c>
      <c r="Q5057" s="49">
        <v>5.4982599999999996E-3</v>
      </c>
      <c r="R5057" s="49">
        <v>2.164052E-2</v>
      </c>
      <c r="S5057" s="49">
        <v>4.4483349999999998E-2</v>
      </c>
      <c r="T5057" s="49" t="s">
        <v>91</v>
      </c>
    </row>
    <row r="5058" spans="1:20" x14ac:dyDescent="0.25">
      <c r="A5058" s="49" t="str">
        <f t="shared" si="78"/>
        <v>41850North Coast and North Bay6+7_23SmartAC Only</v>
      </c>
      <c r="B5058" s="7">
        <v>41850</v>
      </c>
      <c r="C5058">
        <v>23</v>
      </c>
      <c r="D5058" t="s">
        <v>47</v>
      </c>
      <c r="E5058">
        <v>0.99689607000000002</v>
      </c>
      <c r="F5058">
        <v>0.91870602000000001</v>
      </c>
      <c r="G5058" t="s">
        <v>69</v>
      </c>
      <c r="H5058" s="49">
        <v>1340.317</v>
      </c>
      <c r="I5058" s="49">
        <v>6598.8710000000001</v>
      </c>
      <c r="J5058">
        <v>62.020479999999999</v>
      </c>
      <c r="M5058">
        <v>4.2733300000000002E-2</v>
      </c>
      <c r="N5058" s="49">
        <v>7.8190049999999997E-2</v>
      </c>
      <c r="O5058" s="49">
        <v>2.3491430000000001E-2</v>
      </c>
      <c r="P5058" s="49">
        <v>5.5541399999999998E-2</v>
      </c>
      <c r="Q5058" s="49">
        <v>7.8190049999999997E-2</v>
      </c>
      <c r="R5058" s="49">
        <v>0.1008387</v>
      </c>
      <c r="S5058" s="49">
        <v>0.13288866999999999</v>
      </c>
      <c r="T5058" s="49" t="s">
        <v>91</v>
      </c>
    </row>
    <row r="5059" spans="1:20" x14ac:dyDescent="0.25">
      <c r="A5059" s="49" t="str">
        <f t="shared" ref="A5059:A5122" si="79">CONCATENATE(B5059,D5059,G5059,"_",C5059,T5059)</f>
        <v>41850North Coast and North Bay6+7_6SmartAC Only</v>
      </c>
      <c r="B5059" s="7">
        <v>41850</v>
      </c>
      <c r="C5059">
        <v>6</v>
      </c>
      <c r="D5059" t="s">
        <v>47</v>
      </c>
      <c r="E5059">
        <v>0.54268614999999998</v>
      </c>
      <c r="F5059">
        <v>0.53130940000000004</v>
      </c>
      <c r="G5059" t="s">
        <v>69</v>
      </c>
      <c r="H5059" s="49">
        <v>1340.317</v>
      </c>
      <c r="I5059" s="49">
        <v>6598.8710000000001</v>
      </c>
      <c r="J5059">
        <v>56.884129999999999</v>
      </c>
      <c r="M5059">
        <v>2.5086500000000001E-2</v>
      </c>
      <c r="N5059" s="49">
        <v>1.137675E-2</v>
      </c>
      <c r="O5059" s="49">
        <v>-2.0733970000000001E-2</v>
      </c>
      <c r="P5059" s="49">
        <v>-1.9191E-3</v>
      </c>
      <c r="Q5059" s="49">
        <v>1.137675E-2</v>
      </c>
      <c r="R5059" s="49">
        <v>2.4672590000000001E-2</v>
      </c>
      <c r="S5059" s="49">
        <v>4.348747E-2</v>
      </c>
      <c r="T5059" s="49" t="s">
        <v>91</v>
      </c>
    </row>
    <row r="5060" spans="1:20" x14ac:dyDescent="0.25">
      <c r="A5060" s="49" t="str">
        <f t="shared" si="79"/>
        <v>41850North Coast and North Bay6+7_13SmartAC Only</v>
      </c>
      <c r="B5060" s="7">
        <v>41850</v>
      </c>
      <c r="C5060">
        <v>13</v>
      </c>
      <c r="D5060" t="s">
        <v>47</v>
      </c>
      <c r="E5060">
        <v>0.57072290999999997</v>
      </c>
      <c r="F5060">
        <v>0.57224542</v>
      </c>
      <c r="G5060" t="s">
        <v>69</v>
      </c>
      <c r="H5060" s="49">
        <v>1340.317</v>
      </c>
      <c r="I5060" s="49">
        <v>6598.8710000000001</v>
      </c>
      <c r="J5060">
        <v>79.146799999999999</v>
      </c>
      <c r="M5060">
        <v>5.3015800000000002E-2</v>
      </c>
      <c r="N5060" s="49">
        <v>-1.5225099999999999E-3</v>
      </c>
      <c r="O5060" s="49">
        <v>-6.9382730000000004E-2</v>
      </c>
      <c r="P5060" s="49">
        <v>-2.9620879999999999E-2</v>
      </c>
      <c r="Q5060" s="49">
        <v>-1.5225099999999999E-3</v>
      </c>
      <c r="R5060" s="49">
        <v>2.657586E-2</v>
      </c>
      <c r="S5060" s="49">
        <v>6.6337709999999994E-2</v>
      </c>
      <c r="T5060" s="49" t="s">
        <v>91</v>
      </c>
    </row>
    <row r="5061" spans="1:20" x14ac:dyDescent="0.25">
      <c r="A5061" s="49" t="str">
        <f t="shared" si="79"/>
        <v>41850North Coast and North Bay6+7_24SmartAC Only</v>
      </c>
      <c r="B5061" s="7">
        <v>41850</v>
      </c>
      <c r="C5061">
        <v>24</v>
      </c>
      <c r="D5061" t="s">
        <v>47</v>
      </c>
      <c r="E5061">
        <v>0.77011503999999997</v>
      </c>
      <c r="F5061">
        <v>0.72279793999999997</v>
      </c>
      <c r="G5061" t="s">
        <v>69</v>
      </c>
      <c r="H5061" s="49">
        <v>1340.317</v>
      </c>
      <c r="I5061" s="49">
        <v>6598.8710000000001</v>
      </c>
      <c r="J5061">
        <v>60.181319999999999</v>
      </c>
      <c r="M5061">
        <v>3.5361700000000003E-2</v>
      </c>
      <c r="N5061" s="49">
        <v>4.7317100000000001E-2</v>
      </c>
      <c r="O5061" s="49">
        <v>2.05412E-3</v>
      </c>
      <c r="P5061" s="49">
        <v>2.8575400000000001E-2</v>
      </c>
      <c r="Q5061" s="49">
        <v>4.7317100000000001E-2</v>
      </c>
      <c r="R5061" s="49">
        <v>6.6058800000000001E-2</v>
      </c>
      <c r="S5061" s="49">
        <v>9.2580079999999995E-2</v>
      </c>
      <c r="T5061" s="49" t="s">
        <v>91</v>
      </c>
    </row>
    <row r="5062" spans="1:20" x14ac:dyDescent="0.25">
      <c r="A5062" s="49" t="str">
        <f t="shared" si="79"/>
        <v>41850North Coast and North Bay6+7_16SmartAC Only</v>
      </c>
      <c r="B5062" s="7">
        <v>41850</v>
      </c>
      <c r="C5062">
        <v>16</v>
      </c>
      <c r="D5062" t="s">
        <v>47</v>
      </c>
      <c r="E5062">
        <v>1.0707743999999999</v>
      </c>
      <c r="F5062">
        <v>0.85384691000000001</v>
      </c>
      <c r="G5062" t="s">
        <v>69</v>
      </c>
      <c r="H5062" s="49">
        <v>1340.317</v>
      </c>
      <c r="I5062" s="49">
        <v>6598.8710000000001</v>
      </c>
      <c r="J5062">
        <v>87.514880000000005</v>
      </c>
      <c r="M5062">
        <v>7.1026099999999995E-2</v>
      </c>
      <c r="N5062" s="49">
        <v>0.21692749</v>
      </c>
      <c r="O5062" s="49">
        <v>0.12601408</v>
      </c>
      <c r="P5062" s="49">
        <v>0.17928366000000001</v>
      </c>
      <c r="Q5062" s="49">
        <v>0.21692749</v>
      </c>
      <c r="R5062" s="49">
        <v>0.25457131999999999</v>
      </c>
      <c r="S5062" s="49">
        <v>0.30784089999999997</v>
      </c>
      <c r="T5062" s="49" t="s">
        <v>91</v>
      </c>
    </row>
    <row r="5063" spans="1:20" x14ac:dyDescent="0.25">
      <c r="A5063" s="49" t="str">
        <f t="shared" si="79"/>
        <v>41850North Coast and North Bay6+7_4SmartAC Only</v>
      </c>
      <c r="B5063" s="7">
        <v>41850</v>
      </c>
      <c r="C5063">
        <v>4</v>
      </c>
      <c r="D5063" t="s">
        <v>47</v>
      </c>
      <c r="E5063">
        <v>0.50535794999999994</v>
      </c>
      <c r="F5063">
        <v>0.50754591999999998</v>
      </c>
      <c r="G5063" t="s">
        <v>69</v>
      </c>
      <c r="H5063" s="49">
        <v>1340.317</v>
      </c>
      <c r="I5063" s="49">
        <v>6598.8710000000001</v>
      </c>
      <c r="J5063">
        <v>58.442570000000003</v>
      </c>
      <c r="M5063">
        <v>2.3967800000000001E-2</v>
      </c>
      <c r="N5063" s="49">
        <v>-2.18797E-3</v>
      </c>
      <c r="O5063" s="49">
        <v>-3.286675E-2</v>
      </c>
      <c r="P5063" s="49">
        <v>-1.48909E-2</v>
      </c>
      <c r="Q5063" s="49">
        <v>-2.18797E-3</v>
      </c>
      <c r="R5063" s="49">
        <v>1.051496E-2</v>
      </c>
      <c r="S5063" s="49">
        <v>2.8490809999999998E-2</v>
      </c>
      <c r="T5063" s="49" t="s">
        <v>91</v>
      </c>
    </row>
    <row r="5064" spans="1:20" x14ac:dyDescent="0.25">
      <c r="A5064" s="49" t="str">
        <f t="shared" si="79"/>
        <v>41850North Coast and North Bay6+7_15SmartAC Only</v>
      </c>
      <c r="B5064" s="7">
        <v>41850</v>
      </c>
      <c r="C5064">
        <v>15</v>
      </c>
      <c r="D5064" t="s">
        <v>47</v>
      </c>
      <c r="E5064">
        <v>0.81563026000000005</v>
      </c>
      <c r="F5064">
        <v>0.74826718999999997</v>
      </c>
      <c r="G5064" t="s">
        <v>69</v>
      </c>
      <c r="H5064" s="49">
        <v>1340.317</v>
      </c>
      <c r="I5064" s="49">
        <v>6598.8710000000001</v>
      </c>
      <c r="J5064">
        <v>86.457449999999994</v>
      </c>
      <c r="M5064">
        <v>6.6914899999999999E-2</v>
      </c>
      <c r="N5064" s="49">
        <v>6.7363069999999997E-2</v>
      </c>
      <c r="O5064" s="49">
        <v>-1.8287999999999999E-2</v>
      </c>
      <c r="P5064" s="49">
        <v>3.1898170000000003E-2</v>
      </c>
      <c r="Q5064" s="49">
        <v>6.7363069999999997E-2</v>
      </c>
      <c r="R5064" s="49">
        <v>0.10282797</v>
      </c>
      <c r="S5064" s="49">
        <v>0.15301413999999999</v>
      </c>
      <c r="T5064" s="49" t="s">
        <v>91</v>
      </c>
    </row>
    <row r="5065" spans="1:20" x14ac:dyDescent="0.25">
      <c r="A5065" s="49" t="str">
        <f t="shared" si="79"/>
        <v>41850North Coast and North Bay6+7_20SmartAC Only</v>
      </c>
      <c r="B5065" s="7">
        <v>41850</v>
      </c>
      <c r="C5065">
        <v>20</v>
      </c>
      <c r="D5065" t="s">
        <v>47</v>
      </c>
      <c r="E5065">
        <v>1.5553281999999999</v>
      </c>
      <c r="F5065">
        <v>1.5232648</v>
      </c>
      <c r="G5065" t="s">
        <v>69</v>
      </c>
      <c r="H5065" s="49">
        <v>1340.317</v>
      </c>
      <c r="I5065" s="49">
        <v>6598.8710000000001</v>
      </c>
      <c r="J5065">
        <v>75.809650000000005</v>
      </c>
      <c r="M5065">
        <v>7.3486800000000005E-2</v>
      </c>
      <c r="N5065" s="49">
        <v>3.2063399999999999E-2</v>
      </c>
      <c r="O5065" s="49">
        <v>-6.1999699999999998E-2</v>
      </c>
      <c r="P5065" s="49">
        <v>-6.8846000000000003E-3</v>
      </c>
      <c r="Q5065" s="49">
        <v>3.2063399999999999E-2</v>
      </c>
      <c r="R5065" s="49">
        <v>7.1011400000000002E-2</v>
      </c>
      <c r="S5065" s="49">
        <v>0.1261265</v>
      </c>
      <c r="T5065" s="49" t="s">
        <v>91</v>
      </c>
    </row>
    <row r="5066" spans="1:20" x14ac:dyDescent="0.25">
      <c r="A5066" s="49" t="str">
        <f t="shared" si="79"/>
        <v>41850North Coast and North Bay8_10SmartAC Only</v>
      </c>
      <c r="B5066" s="7">
        <v>41850</v>
      </c>
      <c r="C5066">
        <v>10</v>
      </c>
      <c r="D5066" t="s">
        <v>47</v>
      </c>
      <c r="E5066">
        <v>0.64519846000000003</v>
      </c>
      <c r="F5066">
        <v>0.63982916999999995</v>
      </c>
      <c r="G5066">
        <v>8</v>
      </c>
      <c r="H5066" s="49">
        <v>656.56399999999996</v>
      </c>
      <c r="I5066" s="49">
        <v>6598.8710000000001</v>
      </c>
      <c r="J5066">
        <v>63.619880000000002</v>
      </c>
      <c r="M5066">
        <v>4.4780800000000003E-2</v>
      </c>
      <c r="N5066" s="49">
        <v>5.3692899999999997E-3</v>
      </c>
      <c r="O5066" s="49">
        <v>-5.1950129999999997E-2</v>
      </c>
      <c r="P5066" s="49">
        <v>-1.836453E-2</v>
      </c>
      <c r="Q5066" s="49">
        <v>5.3692899999999997E-3</v>
      </c>
      <c r="R5066" s="49">
        <v>2.9103110000000001E-2</v>
      </c>
      <c r="S5066" s="49">
        <v>6.2688709999999995E-2</v>
      </c>
      <c r="T5066" s="49" t="s">
        <v>91</v>
      </c>
    </row>
    <row r="5067" spans="1:20" x14ac:dyDescent="0.25">
      <c r="A5067" s="49" t="str">
        <f t="shared" si="79"/>
        <v>41850North Coast and North Bay8_15SmartAC Only</v>
      </c>
      <c r="B5067" s="7">
        <v>41850</v>
      </c>
      <c r="C5067">
        <v>15</v>
      </c>
      <c r="D5067" t="s">
        <v>47</v>
      </c>
      <c r="E5067">
        <v>0.81563026000000005</v>
      </c>
      <c r="F5067">
        <v>0.92674434999999999</v>
      </c>
      <c r="G5067">
        <v>8</v>
      </c>
      <c r="H5067" s="49">
        <v>656.56399999999996</v>
      </c>
      <c r="I5067" s="49">
        <v>6598.8710000000001</v>
      </c>
      <c r="J5067">
        <v>86.457449999999994</v>
      </c>
      <c r="M5067">
        <v>7.83586E-2</v>
      </c>
      <c r="N5067" s="49">
        <v>-0.11111409</v>
      </c>
      <c r="O5067" s="49">
        <v>-0.21141309999999999</v>
      </c>
      <c r="P5067" s="49">
        <v>-0.15264415000000001</v>
      </c>
      <c r="Q5067" s="49">
        <v>-0.11111409</v>
      </c>
      <c r="R5067" s="49">
        <v>-6.9584030000000005E-2</v>
      </c>
      <c r="S5067" s="49">
        <v>-1.0815079999999999E-2</v>
      </c>
      <c r="T5067" s="49" t="s">
        <v>91</v>
      </c>
    </row>
    <row r="5068" spans="1:20" x14ac:dyDescent="0.25">
      <c r="A5068" s="49" t="str">
        <f t="shared" si="79"/>
        <v>41850North Coast and North Bay8_13SmartAC Only</v>
      </c>
      <c r="B5068" s="7">
        <v>41850</v>
      </c>
      <c r="C5068">
        <v>13</v>
      </c>
      <c r="D5068" t="s">
        <v>47</v>
      </c>
      <c r="E5068">
        <v>0.57072290999999997</v>
      </c>
      <c r="F5068">
        <v>0.67024501999999997</v>
      </c>
      <c r="G5068">
        <v>8</v>
      </c>
      <c r="H5068" s="49">
        <v>656.56399999999996</v>
      </c>
      <c r="I5068" s="49">
        <v>6598.8710000000001</v>
      </c>
      <c r="J5068">
        <v>79.146799999999999</v>
      </c>
      <c r="M5068">
        <v>6.4634300000000006E-2</v>
      </c>
      <c r="N5068" s="49">
        <v>-9.9522109999999997E-2</v>
      </c>
      <c r="O5068" s="49">
        <v>-0.18225400999999999</v>
      </c>
      <c r="P5068" s="49">
        <v>-0.13377828999999999</v>
      </c>
      <c r="Q5068" s="49">
        <v>-9.9522109999999997E-2</v>
      </c>
      <c r="R5068" s="49">
        <v>-6.526593E-2</v>
      </c>
      <c r="S5068" s="49">
        <v>-1.679021E-2</v>
      </c>
      <c r="T5068" s="49" t="s">
        <v>91</v>
      </c>
    </row>
    <row r="5069" spans="1:20" x14ac:dyDescent="0.25">
      <c r="A5069" s="49" t="str">
        <f t="shared" si="79"/>
        <v>41850North Coast and North Bay8_17SmartAC Only</v>
      </c>
      <c r="B5069" s="7">
        <v>41850</v>
      </c>
      <c r="C5069">
        <v>17</v>
      </c>
      <c r="D5069" t="s">
        <v>47</v>
      </c>
      <c r="E5069">
        <v>1.3864595</v>
      </c>
      <c r="F5069">
        <v>1.3305346</v>
      </c>
      <c r="G5069">
        <v>8</v>
      </c>
      <c r="H5069" s="49">
        <v>656.56399999999996</v>
      </c>
      <c r="I5069" s="49">
        <v>6598.8710000000001</v>
      </c>
      <c r="J5069">
        <v>86.537369999999996</v>
      </c>
      <c r="M5069">
        <v>9.5071000000000003E-2</v>
      </c>
      <c r="N5069" s="49">
        <v>5.59249E-2</v>
      </c>
      <c r="O5069" s="49">
        <v>-6.5765980000000002E-2</v>
      </c>
      <c r="P5069" s="49">
        <v>5.5372700000000004E-3</v>
      </c>
      <c r="Q5069" s="49">
        <v>5.59249E-2</v>
      </c>
      <c r="R5069" s="49">
        <v>0.10631253</v>
      </c>
      <c r="S5069" s="49">
        <v>0.17761578</v>
      </c>
      <c r="T5069" s="49" t="s">
        <v>91</v>
      </c>
    </row>
    <row r="5070" spans="1:20" x14ac:dyDescent="0.25">
      <c r="A5070" s="49" t="str">
        <f t="shared" si="79"/>
        <v>41850North Coast and North Bay8_9SmartAC Only</v>
      </c>
      <c r="B5070" s="7">
        <v>41850</v>
      </c>
      <c r="C5070">
        <v>9</v>
      </c>
      <c r="D5070" t="s">
        <v>47</v>
      </c>
      <c r="E5070">
        <v>0.66445332999999995</v>
      </c>
      <c r="F5070">
        <v>0.64306441999999997</v>
      </c>
      <c r="G5070">
        <v>8</v>
      </c>
      <c r="H5070" s="49">
        <v>656.56399999999996</v>
      </c>
      <c r="I5070" s="49">
        <v>6598.8710000000001</v>
      </c>
      <c r="J5070">
        <v>60.62088</v>
      </c>
      <c r="M5070">
        <v>3.4710900000000003E-2</v>
      </c>
      <c r="N5070" s="49">
        <v>2.1388910000000001E-2</v>
      </c>
      <c r="O5070" s="49">
        <v>-2.3041039999999999E-2</v>
      </c>
      <c r="P5070" s="49">
        <v>2.99213E-3</v>
      </c>
      <c r="Q5070" s="49">
        <v>2.1388910000000001E-2</v>
      </c>
      <c r="R5070" s="49">
        <v>3.9785689999999999E-2</v>
      </c>
      <c r="S5070" s="49">
        <v>6.5818860000000007E-2</v>
      </c>
      <c r="T5070" s="49" t="s">
        <v>91</v>
      </c>
    </row>
    <row r="5071" spans="1:20" x14ac:dyDescent="0.25">
      <c r="A5071" s="49" t="str">
        <f t="shared" si="79"/>
        <v>41850North Coast and North Bay8_18SmartAC Only</v>
      </c>
      <c r="B5071" s="7">
        <v>41850</v>
      </c>
      <c r="C5071">
        <v>18</v>
      </c>
      <c r="D5071" t="s">
        <v>47</v>
      </c>
      <c r="E5071">
        <v>1.6390115000000001</v>
      </c>
      <c r="F5071">
        <v>1.468702</v>
      </c>
      <c r="G5071">
        <v>8</v>
      </c>
      <c r="H5071" s="49">
        <v>656.56399999999996</v>
      </c>
      <c r="I5071" s="49">
        <v>6598.8710000000001</v>
      </c>
      <c r="J5071">
        <v>84.121300000000005</v>
      </c>
      <c r="M5071">
        <v>9.4003600000000007E-2</v>
      </c>
      <c r="N5071" s="49">
        <v>0.1703095</v>
      </c>
      <c r="O5071" s="49">
        <v>4.9984889999999997E-2</v>
      </c>
      <c r="P5071" s="49">
        <v>0.12048759000000001</v>
      </c>
      <c r="Q5071" s="49">
        <v>0.1703095</v>
      </c>
      <c r="R5071" s="49">
        <v>0.22013141</v>
      </c>
      <c r="S5071" s="49">
        <v>0.29063411</v>
      </c>
      <c r="T5071" s="49" t="s">
        <v>91</v>
      </c>
    </row>
    <row r="5072" spans="1:20" x14ac:dyDescent="0.25">
      <c r="A5072" s="49" t="str">
        <f t="shared" si="79"/>
        <v>41850North Coast and North Bay8_6SmartAC Only</v>
      </c>
      <c r="B5072" s="7">
        <v>41850</v>
      </c>
      <c r="C5072">
        <v>6</v>
      </c>
      <c r="D5072" t="s">
        <v>47</v>
      </c>
      <c r="E5072">
        <v>0.54268614999999998</v>
      </c>
      <c r="F5072">
        <v>0.50032597000000001</v>
      </c>
      <c r="G5072">
        <v>8</v>
      </c>
      <c r="H5072" s="49">
        <v>656.56399999999996</v>
      </c>
      <c r="I5072" s="49">
        <v>6598.8710000000001</v>
      </c>
      <c r="J5072">
        <v>56.884129999999999</v>
      </c>
      <c r="M5072">
        <v>2.6673200000000001E-2</v>
      </c>
      <c r="N5072" s="49">
        <v>4.2360179999999997E-2</v>
      </c>
      <c r="O5072" s="49">
        <v>8.2184800000000002E-3</v>
      </c>
      <c r="P5072" s="49">
        <v>2.8223379999999999E-2</v>
      </c>
      <c r="Q5072" s="49">
        <v>4.2360179999999997E-2</v>
      </c>
      <c r="R5072" s="49">
        <v>5.6496980000000002E-2</v>
      </c>
      <c r="S5072" s="49">
        <v>7.6501879999999994E-2</v>
      </c>
      <c r="T5072" s="49" t="s">
        <v>91</v>
      </c>
    </row>
    <row r="5073" spans="1:20" x14ac:dyDescent="0.25">
      <c r="A5073" s="49" t="str">
        <f t="shared" si="79"/>
        <v>41850North Coast and North Bay8_2SmartAC Only</v>
      </c>
      <c r="B5073" s="7">
        <v>41850</v>
      </c>
      <c r="C5073">
        <v>2</v>
      </c>
      <c r="D5073" t="s">
        <v>47</v>
      </c>
      <c r="E5073">
        <v>0.58754359</v>
      </c>
      <c r="F5073">
        <v>0.53742648000000004</v>
      </c>
      <c r="G5073">
        <v>8</v>
      </c>
      <c r="H5073" s="49">
        <v>656.56399999999996</v>
      </c>
      <c r="I5073" s="49">
        <v>6598.8710000000001</v>
      </c>
      <c r="J5073">
        <v>59.842170000000003</v>
      </c>
      <c r="M5073">
        <v>3.4785900000000002E-2</v>
      </c>
      <c r="N5073" s="49">
        <v>5.0117109999999999E-2</v>
      </c>
      <c r="O5073" s="49">
        <v>5.5911600000000004E-3</v>
      </c>
      <c r="P5073" s="49">
        <v>3.168058E-2</v>
      </c>
      <c r="Q5073" s="49">
        <v>5.0117109999999999E-2</v>
      </c>
      <c r="R5073" s="49">
        <v>6.8553639999999999E-2</v>
      </c>
      <c r="S5073" s="49">
        <v>9.4643060000000001E-2</v>
      </c>
      <c r="T5073" s="49" t="s">
        <v>91</v>
      </c>
    </row>
    <row r="5074" spans="1:20" x14ac:dyDescent="0.25">
      <c r="A5074" s="49" t="str">
        <f t="shared" si="79"/>
        <v>41850North Coast and North Bay8_7SmartAC Only</v>
      </c>
      <c r="B5074" s="7">
        <v>41850</v>
      </c>
      <c r="C5074">
        <v>7</v>
      </c>
      <c r="D5074" t="s">
        <v>47</v>
      </c>
      <c r="E5074">
        <v>0.60603624</v>
      </c>
      <c r="F5074">
        <v>0.56085024999999999</v>
      </c>
      <c r="G5074">
        <v>8</v>
      </c>
      <c r="H5074" s="49">
        <v>656.56399999999996</v>
      </c>
      <c r="I5074" s="49">
        <v>6598.8710000000001</v>
      </c>
      <c r="J5074">
        <v>57.104410000000001</v>
      </c>
      <c r="M5074">
        <v>2.81467E-2</v>
      </c>
      <c r="N5074" s="49">
        <v>4.5185990000000002E-2</v>
      </c>
      <c r="O5074" s="49">
        <v>9.15821E-3</v>
      </c>
      <c r="P5074" s="49">
        <v>3.0268239999999998E-2</v>
      </c>
      <c r="Q5074" s="49">
        <v>4.5185990000000002E-2</v>
      </c>
      <c r="R5074" s="49">
        <v>6.0103740000000003E-2</v>
      </c>
      <c r="S5074" s="49">
        <v>8.1213770000000005E-2</v>
      </c>
      <c r="T5074" s="49" t="s">
        <v>91</v>
      </c>
    </row>
    <row r="5075" spans="1:20" x14ac:dyDescent="0.25">
      <c r="A5075" s="49" t="str">
        <f t="shared" si="79"/>
        <v>41850North Coast and North Bay8_4SmartAC Only</v>
      </c>
      <c r="B5075" s="7">
        <v>41850</v>
      </c>
      <c r="C5075">
        <v>4</v>
      </c>
      <c r="D5075" t="s">
        <v>47</v>
      </c>
      <c r="E5075">
        <v>0.50535794999999994</v>
      </c>
      <c r="F5075">
        <v>0.48066104999999998</v>
      </c>
      <c r="G5075">
        <v>8</v>
      </c>
      <c r="H5075" s="49">
        <v>656.56399999999996</v>
      </c>
      <c r="I5075" s="49">
        <v>6598.8710000000001</v>
      </c>
      <c r="J5075">
        <v>58.442570000000003</v>
      </c>
      <c r="M5075">
        <v>2.75141E-2</v>
      </c>
      <c r="N5075" s="49">
        <v>2.4696900000000001E-2</v>
      </c>
      <c r="O5075" s="49">
        <v>-1.052115E-2</v>
      </c>
      <c r="P5075" s="49">
        <v>1.0114430000000001E-2</v>
      </c>
      <c r="Q5075" s="49">
        <v>2.4696900000000001E-2</v>
      </c>
      <c r="R5075" s="49">
        <v>3.9279370000000001E-2</v>
      </c>
      <c r="S5075" s="49">
        <v>5.9914950000000002E-2</v>
      </c>
      <c r="T5075" s="49" t="s">
        <v>91</v>
      </c>
    </row>
    <row r="5076" spans="1:20" x14ac:dyDescent="0.25">
      <c r="A5076" s="49" t="str">
        <f t="shared" si="79"/>
        <v>41850North Coast and North Bay8_22SmartAC Only</v>
      </c>
      <c r="B5076" s="7">
        <v>41850</v>
      </c>
      <c r="C5076">
        <v>22</v>
      </c>
      <c r="D5076" t="s">
        <v>47</v>
      </c>
      <c r="E5076">
        <v>1.2273514999999999</v>
      </c>
      <c r="F5076">
        <v>1.1153375999999999</v>
      </c>
      <c r="G5076">
        <v>8</v>
      </c>
      <c r="H5076" s="49">
        <v>656.56399999999996</v>
      </c>
      <c r="I5076" s="49">
        <v>6598.8710000000001</v>
      </c>
      <c r="J5076">
        <v>64.358630000000005</v>
      </c>
      <c r="M5076">
        <v>5.6007899999999999E-2</v>
      </c>
      <c r="N5076" s="49">
        <v>0.1120139</v>
      </c>
      <c r="O5076" s="49">
        <v>4.0323789999999998E-2</v>
      </c>
      <c r="P5076" s="49">
        <v>8.232971E-2</v>
      </c>
      <c r="Q5076" s="49">
        <v>0.1120139</v>
      </c>
      <c r="R5076" s="49">
        <v>0.14169809</v>
      </c>
      <c r="S5076" s="49">
        <v>0.18370401</v>
      </c>
      <c r="T5076" s="49" t="s">
        <v>91</v>
      </c>
    </row>
    <row r="5077" spans="1:20" x14ac:dyDescent="0.25">
      <c r="A5077" s="49" t="str">
        <f t="shared" si="79"/>
        <v>41850North Coast and North Bay8_1SmartAC Only</v>
      </c>
      <c r="B5077" s="7">
        <v>41850</v>
      </c>
      <c r="C5077">
        <v>1</v>
      </c>
      <c r="D5077" t="s">
        <v>47</v>
      </c>
      <c r="E5077">
        <v>0.67059265000000001</v>
      </c>
      <c r="F5077">
        <v>0.60793810999999998</v>
      </c>
      <c r="G5077">
        <v>8</v>
      </c>
      <c r="H5077" s="49">
        <v>656.56399999999996</v>
      </c>
      <c r="I5077" s="49">
        <v>6598.8710000000001</v>
      </c>
      <c r="J5077">
        <v>60.96405</v>
      </c>
      <c r="M5077">
        <v>4.0743799999999997E-2</v>
      </c>
      <c r="N5077" s="49">
        <v>6.2654539999999995E-2</v>
      </c>
      <c r="O5077" s="49">
        <v>1.050248E-2</v>
      </c>
      <c r="P5077" s="49">
        <v>4.1060329999999999E-2</v>
      </c>
      <c r="Q5077" s="49">
        <v>6.2654539999999995E-2</v>
      </c>
      <c r="R5077" s="49">
        <v>8.4248749999999997E-2</v>
      </c>
      <c r="S5077" s="49">
        <v>0.11480659999999999</v>
      </c>
      <c r="T5077" s="49" t="s">
        <v>91</v>
      </c>
    </row>
    <row r="5078" spans="1:20" x14ac:dyDescent="0.25">
      <c r="A5078" s="49" t="str">
        <f t="shared" si="79"/>
        <v>41850North Coast and North Bay8_3SmartAC Only</v>
      </c>
      <c r="B5078" s="7">
        <v>41850</v>
      </c>
      <c r="C5078">
        <v>3</v>
      </c>
      <c r="D5078" t="s">
        <v>47</v>
      </c>
      <c r="E5078">
        <v>0.53937657999999999</v>
      </c>
      <c r="F5078">
        <v>0.49579359000000001</v>
      </c>
      <c r="G5078">
        <v>8</v>
      </c>
      <c r="H5078" s="49">
        <v>656.56399999999996</v>
      </c>
      <c r="I5078" s="49">
        <v>6598.8710000000001</v>
      </c>
      <c r="J5078">
        <v>58.782730000000001</v>
      </c>
      <c r="M5078">
        <v>3.0356999999999999E-2</v>
      </c>
      <c r="N5078" s="49">
        <v>4.3582990000000002E-2</v>
      </c>
      <c r="O5078" s="49">
        <v>4.72603E-3</v>
      </c>
      <c r="P5078" s="49">
        <v>2.7493779999999999E-2</v>
      </c>
      <c r="Q5078" s="49">
        <v>4.3582990000000002E-2</v>
      </c>
      <c r="R5078" s="49">
        <v>5.9672200000000002E-2</v>
      </c>
      <c r="S5078" s="49">
        <v>8.2439949999999998E-2</v>
      </c>
      <c r="T5078" s="49" t="s">
        <v>91</v>
      </c>
    </row>
    <row r="5079" spans="1:20" x14ac:dyDescent="0.25">
      <c r="A5079" s="49" t="str">
        <f t="shared" si="79"/>
        <v>41850North Coast and North Bay8_23SmartAC Only</v>
      </c>
      <c r="B5079" s="7">
        <v>41850</v>
      </c>
      <c r="C5079">
        <v>23</v>
      </c>
      <c r="D5079" t="s">
        <v>47</v>
      </c>
      <c r="E5079">
        <v>0.99689607000000002</v>
      </c>
      <c r="F5079">
        <v>0.89765598999999996</v>
      </c>
      <c r="G5079">
        <v>8</v>
      </c>
      <c r="H5079" s="49">
        <v>656.56399999999996</v>
      </c>
      <c r="I5079" s="49">
        <v>6598.8710000000001</v>
      </c>
      <c r="J5079">
        <v>62.020479999999999</v>
      </c>
      <c r="M5079">
        <v>4.7772500000000002E-2</v>
      </c>
      <c r="N5079" s="49">
        <v>9.9240079999999994E-2</v>
      </c>
      <c r="O5079" s="49">
        <v>3.8091279999999998E-2</v>
      </c>
      <c r="P5079" s="49">
        <v>7.3920659999999999E-2</v>
      </c>
      <c r="Q5079" s="49">
        <v>9.9240079999999994E-2</v>
      </c>
      <c r="R5079" s="49">
        <v>0.12455951</v>
      </c>
      <c r="S5079" s="49">
        <v>0.16038888000000001</v>
      </c>
      <c r="T5079" s="49" t="s">
        <v>91</v>
      </c>
    </row>
    <row r="5080" spans="1:20" x14ac:dyDescent="0.25">
      <c r="A5080" s="49" t="str">
        <f t="shared" si="79"/>
        <v>41850North Coast and North Bay8_11SmartAC Only</v>
      </c>
      <c r="B5080" s="7">
        <v>41850</v>
      </c>
      <c r="C5080">
        <v>11</v>
      </c>
      <c r="D5080" t="s">
        <v>47</v>
      </c>
      <c r="E5080">
        <v>0.59692957000000002</v>
      </c>
      <c r="F5080">
        <v>0.58412697999999996</v>
      </c>
      <c r="G5080">
        <v>8</v>
      </c>
      <c r="H5080" s="49">
        <v>656.56399999999996</v>
      </c>
      <c r="I5080" s="49">
        <v>6598.8710000000001</v>
      </c>
      <c r="J5080">
        <v>68.615870000000001</v>
      </c>
      <c r="M5080">
        <v>5.1248099999999998E-2</v>
      </c>
      <c r="N5080" s="49">
        <v>1.2802590000000001E-2</v>
      </c>
      <c r="O5080" s="49">
        <v>-5.2794979999999998E-2</v>
      </c>
      <c r="P5080" s="49">
        <v>-1.4358900000000001E-2</v>
      </c>
      <c r="Q5080" s="49">
        <v>1.2802590000000001E-2</v>
      </c>
      <c r="R5080" s="49">
        <v>3.9964079999999999E-2</v>
      </c>
      <c r="S5080" s="49">
        <v>7.8400159999999997E-2</v>
      </c>
      <c r="T5080" s="49" t="s">
        <v>91</v>
      </c>
    </row>
    <row r="5081" spans="1:20" x14ac:dyDescent="0.25">
      <c r="A5081" s="49" t="str">
        <f t="shared" si="79"/>
        <v>41850North Coast and North Bay8_16SmartAC Only</v>
      </c>
      <c r="B5081" s="7">
        <v>41850</v>
      </c>
      <c r="C5081">
        <v>16</v>
      </c>
      <c r="D5081" t="s">
        <v>47</v>
      </c>
      <c r="E5081">
        <v>1.0707743999999999</v>
      </c>
      <c r="F5081">
        <v>1.1204835</v>
      </c>
      <c r="G5081">
        <v>8</v>
      </c>
      <c r="H5081" s="49">
        <v>656.56399999999996</v>
      </c>
      <c r="I5081" s="49">
        <v>6598.8710000000001</v>
      </c>
      <c r="J5081">
        <v>87.514880000000005</v>
      </c>
      <c r="M5081">
        <v>8.6380299999999993E-2</v>
      </c>
      <c r="N5081" s="49">
        <v>-4.9709099999999999E-2</v>
      </c>
      <c r="O5081" s="49">
        <v>-0.16027588000000001</v>
      </c>
      <c r="P5081" s="49">
        <v>-9.5490660000000005E-2</v>
      </c>
      <c r="Q5081" s="49">
        <v>-4.9709099999999999E-2</v>
      </c>
      <c r="R5081" s="49">
        <v>-3.9275400000000002E-3</v>
      </c>
      <c r="S5081" s="49">
        <v>6.0857679999999997E-2</v>
      </c>
      <c r="T5081" s="49" t="s">
        <v>91</v>
      </c>
    </row>
    <row r="5082" spans="1:20" x14ac:dyDescent="0.25">
      <c r="A5082" s="49" t="str">
        <f t="shared" si="79"/>
        <v>41850North Coast and North Bay8_24SmartAC Only</v>
      </c>
      <c r="B5082" s="7">
        <v>41850</v>
      </c>
      <c r="C5082">
        <v>24</v>
      </c>
      <c r="D5082" t="s">
        <v>47</v>
      </c>
      <c r="E5082">
        <v>0.77011503999999997</v>
      </c>
      <c r="F5082">
        <v>0.71976103999999996</v>
      </c>
      <c r="G5082">
        <v>8</v>
      </c>
      <c r="H5082" s="49">
        <v>656.56399999999996</v>
      </c>
      <c r="I5082" s="49">
        <v>6598.8710000000001</v>
      </c>
      <c r="J5082">
        <v>60.181319999999999</v>
      </c>
      <c r="M5082">
        <v>4.0603899999999998E-2</v>
      </c>
      <c r="N5082" s="49">
        <v>5.0354000000000003E-2</v>
      </c>
      <c r="O5082" s="49">
        <v>-1.6189900000000001E-3</v>
      </c>
      <c r="P5082" s="49">
        <v>2.8833930000000001E-2</v>
      </c>
      <c r="Q5082" s="49">
        <v>5.0354000000000003E-2</v>
      </c>
      <c r="R5082" s="49">
        <v>7.1874069999999998E-2</v>
      </c>
      <c r="S5082" s="49">
        <v>0.10232699000000001</v>
      </c>
      <c r="T5082" s="49" t="s">
        <v>91</v>
      </c>
    </row>
    <row r="5083" spans="1:20" x14ac:dyDescent="0.25">
      <c r="A5083" s="49" t="str">
        <f t="shared" si="79"/>
        <v>41850North Coast and North Bay8_14SmartAC Only</v>
      </c>
      <c r="B5083" s="7">
        <v>41850</v>
      </c>
      <c r="C5083">
        <v>14</v>
      </c>
      <c r="D5083" t="s">
        <v>47</v>
      </c>
      <c r="E5083">
        <v>0.68840752000000005</v>
      </c>
      <c r="F5083">
        <v>0.73809139999999995</v>
      </c>
      <c r="G5083">
        <v>8</v>
      </c>
      <c r="H5083" s="49">
        <v>656.56399999999996</v>
      </c>
      <c r="I5083" s="49">
        <v>6598.8710000000001</v>
      </c>
      <c r="J5083">
        <v>83.361059999999995</v>
      </c>
      <c r="M5083">
        <v>7.0156899999999994E-2</v>
      </c>
      <c r="N5083" s="49">
        <v>-4.968388E-2</v>
      </c>
      <c r="O5083" s="49">
        <v>-0.13948471000000001</v>
      </c>
      <c r="P5083" s="49">
        <v>-8.6867040000000006E-2</v>
      </c>
      <c r="Q5083" s="49">
        <v>-4.968388E-2</v>
      </c>
      <c r="R5083" s="49">
        <v>-1.250072E-2</v>
      </c>
      <c r="S5083" s="49">
        <v>4.0116949999999998E-2</v>
      </c>
      <c r="T5083" s="49" t="s">
        <v>91</v>
      </c>
    </row>
    <row r="5084" spans="1:20" x14ac:dyDescent="0.25">
      <c r="A5084" s="49" t="str">
        <f t="shared" si="79"/>
        <v>41850North Coast and North Bay8_8SmartAC Only</v>
      </c>
      <c r="B5084" s="7">
        <v>41850</v>
      </c>
      <c r="C5084">
        <v>8</v>
      </c>
      <c r="D5084" t="s">
        <v>47</v>
      </c>
      <c r="E5084">
        <v>0.66880342000000004</v>
      </c>
      <c r="F5084">
        <v>0.61714687999999995</v>
      </c>
      <c r="G5084">
        <v>8</v>
      </c>
      <c r="H5084" s="49">
        <v>656.56399999999996</v>
      </c>
      <c r="I5084" s="49">
        <v>6598.8710000000001</v>
      </c>
      <c r="J5084">
        <v>58.442570000000003</v>
      </c>
      <c r="M5084">
        <v>3.1290499999999999E-2</v>
      </c>
      <c r="N5084" s="49">
        <v>5.1656540000000001E-2</v>
      </c>
      <c r="O5084" s="49">
        <v>1.1604700000000001E-2</v>
      </c>
      <c r="P5084" s="49">
        <v>3.5072579999999999E-2</v>
      </c>
      <c r="Q5084" s="49">
        <v>5.1656540000000001E-2</v>
      </c>
      <c r="R5084" s="49">
        <v>6.8240510000000004E-2</v>
      </c>
      <c r="S5084" s="49">
        <v>9.1708380000000006E-2</v>
      </c>
      <c r="T5084" s="49" t="s">
        <v>91</v>
      </c>
    </row>
    <row r="5085" spans="1:20" x14ac:dyDescent="0.25">
      <c r="A5085" s="49" t="str">
        <f t="shared" si="79"/>
        <v>41850North Coast and North Bay8_12SmartAC Only</v>
      </c>
      <c r="B5085" s="7">
        <v>41850</v>
      </c>
      <c r="C5085">
        <v>12</v>
      </c>
      <c r="D5085" t="s">
        <v>47</v>
      </c>
      <c r="E5085">
        <v>0.57781282</v>
      </c>
      <c r="F5085">
        <v>0.57622512999999997</v>
      </c>
      <c r="G5085">
        <v>8</v>
      </c>
      <c r="H5085" s="49">
        <v>656.56399999999996</v>
      </c>
      <c r="I5085" s="49">
        <v>6598.8710000000001</v>
      </c>
      <c r="J5085">
        <v>74.051410000000004</v>
      </c>
      <c r="M5085">
        <v>5.7490600000000003E-2</v>
      </c>
      <c r="N5085" s="49">
        <v>1.5876900000000001E-3</v>
      </c>
      <c r="O5085" s="49">
        <v>-7.200028E-2</v>
      </c>
      <c r="P5085" s="49">
        <v>-2.8882330000000001E-2</v>
      </c>
      <c r="Q5085" s="49">
        <v>1.5876900000000001E-3</v>
      </c>
      <c r="R5085" s="49">
        <v>3.2057710000000003E-2</v>
      </c>
      <c r="S5085" s="49">
        <v>7.5175660000000005E-2</v>
      </c>
      <c r="T5085" s="49" t="s">
        <v>91</v>
      </c>
    </row>
    <row r="5086" spans="1:20" x14ac:dyDescent="0.25">
      <c r="A5086" s="49" t="str">
        <f t="shared" si="79"/>
        <v>41850North Coast and North Bay8_20SmartAC Only</v>
      </c>
      <c r="B5086" s="7">
        <v>41850</v>
      </c>
      <c r="C5086">
        <v>20</v>
      </c>
      <c r="D5086" t="s">
        <v>47</v>
      </c>
      <c r="E5086">
        <v>1.5553281999999999</v>
      </c>
      <c r="F5086">
        <v>1.4425965000000001</v>
      </c>
      <c r="G5086">
        <v>8</v>
      </c>
      <c r="H5086" s="49">
        <v>656.56399999999996</v>
      </c>
      <c r="I5086" s="49">
        <v>6598.8710000000001</v>
      </c>
      <c r="J5086">
        <v>75.809650000000005</v>
      </c>
      <c r="M5086">
        <v>8.1118499999999996E-2</v>
      </c>
      <c r="N5086" s="49">
        <v>0.1127317</v>
      </c>
      <c r="O5086" s="49">
        <v>8.9000199999999998E-3</v>
      </c>
      <c r="P5086" s="49">
        <v>6.9738889999999998E-2</v>
      </c>
      <c r="Q5086" s="49">
        <v>0.1127317</v>
      </c>
      <c r="R5086" s="49">
        <v>0.15572449999999999</v>
      </c>
      <c r="S5086" s="49">
        <v>0.21656338</v>
      </c>
      <c r="T5086" s="49" t="s">
        <v>91</v>
      </c>
    </row>
    <row r="5087" spans="1:20" x14ac:dyDescent="0.25">
      <c r="A5087" s="49" t="str">
        <f t="shared" si="79"/>
        <v>41850North Coast and North Bay8_21SmartAC Only</v>
      </c>
      <c r="B5087" s="7">
        <v>41850</v>
      </c>
      <c r="C5087">
        <v>21</v>
      </c>
      <c r="D5087" t="s">
        <v>47</v>
      </c>
      <c r="E5087">
        <v>1.3859958999999999</v>
      </c>
      <c r="F5087">
        <v>1.2733988000000001</v>
      </c>
      <c r="G5087">
        <v>8</v>
      </c>
      <c r="H5087" s="49">
        <v>656.56399999999996</v>
      </c>
      <c r="I5087" s="49">
        <v>6598.8710000000001</v>
      </c>
      <c r="J5087">
        <v>68.693780000000004</v>
      </c>
      <c r="M5087">
        <v>6.8125000000000005E-2</v>
      </c>
      <c r="N5087" s="49">
        <v>0.11259710000000001</v>
      </c>
      <c r="O5087" s="49">
        <v>2.5397099999999999E-2</v>
      </c>
      <c r="P5087" s="49">
        <v>7.6490849999999999E-2</v>
      </c>
      <c r="Q5087" s="49">
        <v>0.11259710000000001</v>
      </c>
      <c r="R5087" s="49">
        <v>0.14870335000000001</v>
      </c>
      <c r="S5087" s="49">
        <v>0.19979710000000001</v>
      </c>
      <c r="T5087" s="49" t="s">
        <v>91</v>
      </c>
    </row>
    <row r="5088" spans="1:20" x14ac:dyDescent="0.25">
      <c r="A5088" s="49" t="str">
        <f t="shared" si="79"/>
        <v>41850North Coast and North Bay8_5SmartAC Only</v>
      </c>
      <c r="B5088" s="7">
        <v>41850</v>
      </c>
      <c r="C5088">
        <v>5</v>
      </c>
      <c r="D5088" t="s">
        <v>47</v>
      </c>
      <c r="E5088">
        <v>0.50242513</v>
      </c>
      <c r="F5088">
        <v>0.47781129999999999</v>
      </c>
      <c r="G5088">
        <v>8</v>
      </c>
      <c r="H5088" s="49">
        <v>656.56399999999996</v>
      </c>
      <c r="I5088" s="49">
        <v>6598.8710000000001</v>
      </c>
      <c r="J5088">
        <v>57.383130000000001</v>
      </c>
      <c r="M5088">
        <v>2.6228399999999999E-2</v>
      </c>
      <c r="N5088" s="49">
        <v>2.461383E-2</v>
      </c>
      <c r="O5088" s="49">
        <v>-8.9585199999999993E-3</v>
      </c>
      <c r="P5088" s="49">
        <v>1.071278E-2</v>
      </c>
      <c r="Q5088" s="49">
        <v>2.461383E-2</v>
      </c>
      <c r="R5088" s="49">
        <v>3.8514880000000001E-2</v>
      </c>
      <c r="S5088" s="49">
        <v>5.8186179999999997E-2</v>
      </c>
      <c r="T5088" s="49" t="s">
        <v>91</v>
      </c>
    </row>
    <row r="5089" spans="1:20" x14ac:dyDescent="0.25">
      <c r="A5089" s="49" t="str">
        <f t="shared" si="79"/>
        <v>41850North Coast and North Bay8_19SmartAC Only</v>
      </c>
      <c r="B5089" s="7">
        <v>41850</v>
      </c>
      <c r="C5089">
        <v>19</v>
      </c>
      <c r="D5089" t="s">
        <v>47</v>
      </c>
      <c r="E5089">
        <v>1.6682538</v>
      </c>
      <c r="F5089">
        <v>1.3300422000000001</v>
      </c>
      <c r="G5089">
        <v>8</v>
      </c>
      <c r="H5089" s="49">
        <v>656.56399999999996</v>
      </c>
      <c r="I5089" s="49">
        <v>6598.8710000000001</v>
      </c>
      <c r="J5089">
        <v>80.183750000000003</v>
      </c>
      <c r="M5089">
        <v>8.21572E-2</v>
      </c>
      <c r="N5089" s="49">
        <v>0.3382116</v>
      </c>
      <c r="O5089" s="49">
        <v>0.23305038</v>
      </c>
      <c r="P5089" s="49">
        <v>0.29466828</v>
      </c>
      <c r="Q5089" s="49">
        <v>0.3382116</v>
      </c>
      <c r="R5089" s="49">
        <v>0.38175492</v>
      </c>
      <c r="S5089" s="49">
        <v>0.44337282</v>
      </c>
      <c r="T5089" s="49" t="s">
        <v>91</v>
      </c>
    </row>
    <row r="5090" spans="1:20" x14ac:dyDescent="0.25">
      <c r="A5090" s="49" t="str">
        <f t="shared" si="79"/>
        <v>41850North Coast and North Bay9_24SmartAC Only</v>
      </c>
      <c r="B5090" s="7">
        <v>41850</v>
      </c>
      <c r="C5090">
        <v>24</v>
      </c>
      <c r="D5090" t="s">
        <v>47</v>
      </c>
      <c r="E5090">
        <v>0.77011503999999997</v>
      </c>
      <c r="F5090">
        <v>0.70675741999999997</v>
      </c>
      <c r="G5090">
        <v>9</v>
      </c>
      <c r="H5090">
        <v>674.69</v>
      </c>
      <c r="I5090" s="49">
        <v>6598.8710000000001</v>
      </c>
      <c r="J5090">
        <v>60.181319999999999</v>
      </c>
      <c r="M5090">
        <v>4.1411000000000003E-2</v>
      </c>
      <c r="N5090" s="49">
        <v>6.3357620000000003E-2</v>
      </c>
      <c r="O5090" s="49">
        <v>1.0351539999999999E-2</v>
      </c>
      <c r="P5090" s="49">
        <v>4.1409790000000002E-2</v>
      </c>
      <c r="Q5090" s="49">
        <v>6.3357620000000003E-2</v>
      </c>
      <c r="R5090" s="49">
        <v>8.5305450000000005E-2</v>
      </c>
      <c r="S5090" s="49">
        <v>0.1163637</v>
      </c>
      <c r="T5090" s="49" t="s">
        <v>91</v>
      </c>
    </row>
    <row r="5091" spans="1:20" x14ac:dyDescent="0.25">
      <c r="A5091" s="49" t="str">
        <f t="shared" si="79"/>
        <v>41850North Coast and North Bay9_2SmartAC Only</v>
      </c>
      <c r="B5091" s="7">
        <v>41850</v>
      </c>
      <c r="C5091">
        <v>2</v>
      </c>
      <c r="D5091" t="s">
        <v>47</v>
      </c>
      <c r="E5091">
        <v>0.58754359</v>
      </c>
      <c r="F5091">
        <v>0.52913147999999999</v>
      </c>
      <c r="G5091">
        <v>9</v>
      </c>
      <c r="H5091">
        <v>674.69</v>
      </c>
      <c r="I5091" s="49">
        <v>6598.8710000000001</v>
      </c>
      <c r="J5091">
        <v>59.842170000000003</v>
      </c>
      <c r="M5091">
        <v>3.3805799999999997E-2</v>
      </c>
      <c r="N5091" s="49">
        <v>5.8412110000000003E-2</v>
      </c>
      <c r="O5091" s="49">
        <v>1.514069E-2</v>
      </c>
      <c r="P5091" s="49">
        <v>4.0495040000000003E-2</v>
      </c>
      <c r="Q5091" s="49">
        <v>5.8412110000000003E-2</v>
      </c>
      <c r="R5091" s="49">
        <v>7.6329179999999996E-2</v>
      </c>
      <c r="S5091" s="49">
        <v>0.10168352999999999</v>
      </c>
      <c r="T5091" s="49" t="s">
        <v>91</v>
      </c>
    </row>
    <row r="5092" spans="1:20" x14ac:dyDescent="0.25">
      <c r="A5092" s="49" t="str">
        <f t="shared" si="79"/>
        <v>41850North Coast and North Bay9_5SmartAC Only</v>
      </c>
      <c r="B5092" s="7">
        <v>41850</v>
      </c>
      <c r="C5092">
        <v>5</v>
      </c>
      <c r="D5092" t="s">
        <v>47</v>
      </c>
      <c r="E5092">
        <v>0.50242513</v>
      </c>
      <c r="F5092">
        <v>0.48868059000000003</v>
      </c>
      <c r="G5092">
        <v>9</v>
      </c>
      <c r="H5092">
        <v>674.69</v>
      </c>
      <c r="I5092" s="49">
        <v>6598.8710000000001</v>
      </c>
      <c r="J5092">
        <v>57.383130000000001</v>
      </c>
      <c r="M5092">
        <v>2.7417400000000001E-2</v>
      </c>
      <c r="N5092" s="49">
        <v>1.374454E-2</v>
      </c>
      <c r="O5092" s="49">
        <v>-2.1349730000000001E-2</v>
      </c>
      <c r="P5092" s="49">
        <v>-7.8668E-4</v>
      </c>
      <c r="Q5092" s="49">
        <v>1.374454E-2</v>
      </c>
      <c r="R5092" s="49">
        <v>2.827576E-2</v>
      </c>
      <c r="S5092" s="49">
        <v>4.8838810000000003E-2</v>
      </c>
      <c r="T5092" s="49" t="s">
        <v>91</v>
      </c>
    </row>
    <row r="5093" spans="1:20" x14ac:dyDescent="0.25">
      <c r="A5093" s="49" t="str">
        <f t="shared" si="79"/>
        <v>41850North Coast and North Bay9_3SmartAC Only</v>
      </c>
      <c r="B5093" s="7">
        <v>41850</v>
      </c>
      <c r="C5093">
        <v>3</v>
      </c>
      <c r="D5093" t="s">
        <v>47</v>
      </c>
      <c r="E5093">
        <v>0.53937657999999999</v>
      </c>
      <c r="F5093">
        <v>0.48479085999999999</v>
      </c>
      <c r="G5093">
        <v>9</v>
      </c>
      <c r="H5093">
        <v>674.69</v>
      </c>
      <c r="I5093" s="49">
        <v>6598.8710000000001</v>
      </c>
      <c r="J5093">
        <v>58.782730000000001</v>
      </c>
      <c r="M5093">
        <v>2.8542100000000001E-2</v>
      </c>
      <c r="N5093" s="49">
        <v>5.4585719999999997E-2</v>
      </c>
      <c r="O5093" s="49">
        <v>1.8051830000000001E-2</v>
      </c>
      <c r="P5093" s="49">
        <v>3.9458409999999999E-2</v>
      </c>
      <c r="Q5093" s="49">
        <v>5.4585719999999997E-2</v>
      </c>
      <c r="R5093" s="49">
        <v>6.9713029999999995E-2</v>
      </c>
      <c r="S5093" s="49">
        <v>9.1119610000000004E-2</v>
      </c>
      <c r="T5093" s="49" t="s">
        <v>91</v>
      </c>
    </row>
    <row r="5094" spans="1:20" x14ac:dyDescent="0.25">
      <c r="A5094" s="49" t="str">
        <f t="shared" si="79"/>
        <v>41850North Coast and North Bay9_10SmartAC Only</v>
      </c>
      <c r="B5094" s="7">
        <v>41850</v>
      </c>
      <c r="C5094">
        <v>10</v>
      </c>
      <c r="D5094" t="s">
        <v>47</v>
      </c>
      <c r="E5094">
        <v>0.64519846000000003</v>
      </c>
      <c r="F5094">
        <v>0.57610178999999995</v>
      </c>
      <c r="G5094">
        <v>9</v>
      </c>
      <c r="H5094">
        <v>674.69</v>
      </c>
      <c r="I5094" s="49">
        <v>6598.8710000000001</v>
      </c>
      <c r="J5094">
        <v>63.619880000000002</v>
      </c>
      <c r="M5094">
        <v>4.5665999999999998E-2</v>
      </c>
      <c r="N5094" s="49">
        <v>6.9096669999999999E-2</v>
      </c>
      <c r="O5094" s="49">
        <v>1.064419E-2</v>
      </c>
      <c r="P5094" s="49">
        <v>4.489369E-2</v>
      </c>
      <c r="Q5094" s="49">
        <v>6.9096669999999999E-2</v>
      </c>
      <c r="R5094" s="49">
        <v>9.3299649999999998E-2</v>
      </c>
      <c r="S5094" s="49">
        <v>0.12754915</v>
      </c>
      <c r="T5094" s="49" t="s">
        <v>91</v>
      </c>
    </row>
    <row r="5095" spans="1:20" x14ac:dyDescent="0.25">
      <c r="A5095" s="49" t="str">
        <f t="shared" si="79"/>
        <v>41850North Coast and North Bay9_13SmartAC Only</v>
      </c>
      <c r="B5095" s="7">
        <v>41850</v>
      </c>
      <c r="C5095">
        <v>13</v>
      </c>
      <c r="D5095" t="s">
        <v>47</v>
      </c>
      <c r="E5095">
        <v>0.57072290999999997</v>
      </c>
      <c r="F5095">
        <v>0.55937439</v>
      </c>
      <c r="G5095">
        <v>9</v>
      </c>
      <c r="H5095">
        <v>674.69</v>
      </c>
      <c r="I5095" s="49">
        <v>6598.8710000000001</v>
      </c>
      <c r="J5095">
        <v>79.146799999999999</v>
      </c>
      <c r="M5095">
        <v>6.6105999999999998E-2</v>
      </c>
      <c r="N5095" s="49">
        <v>1.1348520000000001E-2</v>
      </c>
      <c r="O5095" s="49">
        <v>-7.3267159999999998E-2</v>
      </c>
      <c r="P5095" s="49">
        <v>-2.3687659999999999E-2</v>
      </c>
      <c r="Q5095" s="49">
        <v>1.1348520000000001E-2</v>
      </c>
      <c r="R5095" s="49">
        <v>4.6384700000000001E-2</v>
      </c>
      <c r="S5095" s="49">
        <v>9.59642E-2</v>
      </c>
      <c r="T5095" s="49" t="s">
        <v>91</v>
      </c>
    </row>
    <row r="5096" spans="1:20" x14ac:dyDescent="0.25">
      <c r="A5096" s="49" t="str">
        <f t="shared" si="79"/>
        <v>41850North Coast and North Bay9_19SmartAC Only</v>
      </c>
      <c r="B5096" s="7">
        <v>41850</v>
      </c>
      <c r="C5096">
        <v>19</v>
      </c>
      <c r="D5096" t="s">
        <v>47</v>
      </c>
      <c r="E5096">
        <v>1.6682538</v>
      </c>
      <c r="F5096">
        <v>1.4619514</v>
      </c>
      <c r="G5096">
        <v>9</v>
      </c>
      <c r="H5096">
        <v>674.69</v>
      </c>
      <c r="I5096" s="49">
        <v>6598.8710000000001</v>
      </c>
      <c r="J5096">
        <v>80.183750000000003</v>
      </c>
      <c r="M5096">
        <v>8.5287600000000005E-2</v>
      </c>
      <c r="N5096" s="49">
        <v>0.2063024</v>
      </c>
      <c r="O5096" s="49">
        <v>9.7134269999999995E-2</v>
      </c>
      <c r="P5096" s="49">
        <v>0.16109997000000001</v>
      </c>
      <c r="Q5096" s="49">
        <v>0.2063024</v>
      </c>
      <c r="R5096" s="49">
        <v>0.25150483000000001</v>
      </c>
      <c r="S5096" s="49">
        <v>0.31547053000000003</v>
      </c>
      <c r="T5096" s="49" t="s">
        <v>91</v>
      </c>
    </row>
    <row r="5097" spans="1:20" x14ac:dyDescent="0.25">
      <c r="A5097" s="49" t="str">
        <f t="shared" si="79"/>
        <v>41850North Coast and North Bay9_23SmartAC Only</v>
      </c>
      <c r="B5097" s="7">
        <v>41850</v>
      </c>
      <c r="C5097">
        <v>23</v>
      </c>
      <c r="D5097" t="s">
        <v>47</v>
      </c>
      <c r="E5097">
        <v>0.99689607000000002</v>
      </c>
      <c r="F5097">
        <v>0.89418728000000003</v>
      </c>
      <c r="G5097">
        <v>9</v>
      </c>
      <c r="H5097">
        <v>674.69</v>
      </c>
      <c r="I5097" s="49">
        <v>6598.8710000000001</v>
      </c>
      <c r="J5097">
        <v>62.020479999999999</v>
      </c>
      <c r="M5097">
        <v>4.9588500000000001E-2</v>
      </c>
      <c r="N5097" s="49">
        <v>0.10270878999999999</v>
      </c>
      <c r="O5097" s="49">
        <v>3.9235510000000001E-2</v>
      </c>
      <c r="P5097" s="49">
        <v>7.6426889999999997E-2</v>
      </c>
      <c r="Q5097" s="49">
        <v>0.10270878999999999</v>
      </c>
      <c r="R5097" s="49">
        <v>0.12899068999999999</v>
      </c>
      <c r="S5097" s="49">
        <v>0.16618206999999999</v>
      </c>
      <c r="T5097" s="49" t="s">
        <v>91</v>
      </c>
    </row>
    <row r="5098" spans="1:20" x14ac:dyDescent="0.25">
      <c r="A5098" s="49" t="str">
        <f t="shared" si="79"/>
        <v>41850North Coast and North Bay9_14SmartAC Only</v>
      </c>
      <c r="B5098" s="7">
        <v>41850</v>
      </c>
      <c r="C5098">
        <v>14</v>
      </c>
      <c r="D5098" t="s">
        <v>47</v>
      </c>
      <c r="E5098">
        <v>0.68840752000000005</v>
      </c>
      <c r="F5098">
        <v>0.61197471000000003</v>
      </c>
      <c r="G5098">
        <v>9</v>
      </c>
      <c r="H5098">
        <v>674.69</v>
      </c>
      <c r="I5098" s="49">
        <v>6598.8710000000001</v>
      </c>
      <c r="J5098">
        <v>83.361059999999995</v>
      </c>
      <c r="M5098">
        <v>7.2356100000000007E-2</v>
      </c>
      <c r="N5098" s="49">
        <v>7.6432810000000004E-2</v>
      </c>
      <c r="O5098" s="49">
        <v>-1.6182999999999999E-2</v>
      </c>
      <c r="P5098" s="49">
        <v>3.8084079999999999E-2</v>
      </c>
      <c r="Q5098" s="49">
        <v>7.6432810000000004E-2</v>
      </c>
      <c r="R5098" s="49">
        <v>0.11478154</v>
      </c>
      <c r="S5098" s="49">
        <v>0.16904862000000001</v>
      </c>
      <c r="T5098" s="49" t="s">
        <v>91</v>
      </c>
    </row>
    <row r="5099" spans="1:20" x14ac:dyDescent="0.25">
      <c r="A5099" s="49" t="str">
        <f t="shared" si="79"/>
        <v>41850North Coast and North Bay9_7SmartAC Only</v>
      </c>
      <c r="B5099" s="7">
        <v>41850</v>
      </c>
      <c r="C5099">
        <v>7</v>
      </c>
      <c r="D5099" t="s">
        <v>47</v>
      </c>
      <c r="E5099">
        <v>0.60603624</v>
      </c>
      <c r="F5099">
        <v>0.54773033999999998</v>
      </c>
      <c r="G5099">
        <v>9</v>
      </c>
      <c r="H5099">
        <v>674.69</v>
      </c>
      <c r="I5099" s="49">
        <v>6598.8710000000001</v>
      </c>
      <c r="J5099">
        <v>57.104410000000001</v>
      </c>
      <c r="M5099">
        <v>2.87601E-2</v>
      </c>
      <c r="N5099" s="49">
        <v>5.8305900000000001E-2</v>
      </c>
      <c r="O5099" s="49">
        <v>2.149297E-2</v>
      </c>
      <c r="P5099" s="49">
        <v>4.3063049999999999E-2</v>
      </c>
      <c r="Q5099" s="49">
        <v>5.8305900000000001E-2</v>
      </c>
      <c r="R5099" s="49">
        <v>7.3548749999999996E-2</v>
      </c>
      <c r="S5099" s="49">
        <v>9.5118830000000001E-2</v>
      </c>
      <c r="T5099" s="49" t="s">
        <v>91</v>
      </c>
    </row>
    <row r="5100" spans="1:20" x14ac:dyDescent="0.25">
      <c r="A5100" s="49" t="str">
        <f t="shared" si="79"/>
        <v>41850North Coast and North Bay9_22SmartAC Only</v>
      </c>
      <c r="B5100" s="7">
        <v>41850</v>
      </c>
      <c r="C5100">
        <v>22</v>
      </c>
      <c r="D5100" t="s">
        <v>47</v>
      </c>
      <c r="E5100">
        <v>1.2273514999999999</v>
      </c>
      <c r="F5100">
        <v>1.0701267999999999</v>
      </c>
      <c r="G5100">
        <v>9</v>
      </c>
      <c r="H5100">
        <v>674.69</v>
      </c>
      <c r="I5100" s="49">
        <v>6598.8710000000001</v>
      </c>
      <c r="J5100">
        <v>64.358630000000005</v>
      </c>
      <c r="M5100">
        <v>5.8183100000000001E-2</v>
      </c>
      <c r="N5100" s="49">
        <v>0.1572247</v>
      </c>
      <c r="O5100" s="49">
        <v>8.2750329999999997E-2</v>
      </c>
      <c r="P5100" s="49">
        <v>0.12638766000000001</v>
      </c>
      <c r="Q5100" s="49">
        <v>0.1572247</v>
      </c>
      <c r="R5100" s="49">
        <v>0.18806174000000001</v>
      </c>
      <c r="S5100" s="49">
        <v>0.23169907000000001</v>
      </c>
      <c r="T5100" s="49" t="s">
        <v>91</v>
      </c>
    </row>
    <row r="5101" spans="1:20" x14ac:dyDescent="0.25">
      <c r="A5101" s="49" t="str">
        <f t="shared" si="79"/>
        <v>41850North Coast and North Bay9_20SmartAC Only</v>
      </c>
      <c r="B5101" s="7">
        <v>41850</v>
      </c>
      <c r="C5101">
        <v>20</v>
      </c>
      <c r="D5101" t="s">
        <v>47</v>
      </c>
      <c r="E5101">
        <v>1.5553281999999999</v>
      </c>
      <c r="F5101">
        <v>1.2880597</v>
      </c>
      <c r="G5101">
        <v>9</v>
      </c>
      <c r="H5101">
        <v>674.69</v>
      </c>
      <c r="I5101" s="49">
        <v>6598.8710000000001</v>
      </c>
      <c r="J5101">
        <v>75.809650000000005</v>
      </c>
      <c r="M5101">
        <v>7.4421799999999996E-2</v>
      </c>
      <c r="N5101" s="49">
        <v>0.26726850000000002</v>
      </c>
      <c r="O5101" s="49">
        <v>0.17200860000000001</v>
      </c>
      <c r="P5101" s="49">
        <v>0.22782495</v>
      </c>
      <c r="Q5101" s="49">
        <v>0.26726850000000002</v>
      </c>
      <c r="R5101" s="49">
        <v>0.30671205000000001</v>
      </c>
      <c r="S5101" s="49">
        <v>0.36252839999999997</v>
      </c>
      <c r="T5101" s="49" t="s">
        <v>91</v>
      </c>
    </row>
    <row r="5102" spans="1:20" x14ac:dyDescent="0.25">
      <c r="A5102" s="49" t="str">
        <f t="shared" si="79"/>
        <v>41850North Coast and North Bay9_9SmartAC Only</v>
      </c>
      <c r="B5102" s="7">
        <v>41850</v>
      </c>
      <c r="C5102">
        <v>9</v>
      </c>
      <c r="D5102" t="s">
        <v>47</v>
      </c>
      <c r="E5102">
        <v>0.66445332999999995</v>
      </c>
      <c r="F5102">
        <v>0.62245318000000005</v>
      </c>
      <c r="G5102">
        <v>9</v>
      </c>
      <c r="H5102">
        <v>674.69</v>
      </c>
      <c r="I5102" s="49">
        <v>6598.8710000000001</v>
      </c>
      <c r="J5102">
        <v>60.62088</v>
      </c>
      <c r="M5102">
        <v>3.4739699999999998E-2</v>
      </c>
      <c r="N5102" s="49">
        <v>4.200015E-2</v>
      </c>
      <c r="O5102" s="49">
        <v>-2.4666699999999998E-3</v>
      </c>
      <c r="P5102" s="49">
        <v>2.3588109999999999E-2</v>
      </c>
      <c r="Q5102" s="49">
        <v>4.200015E-2</v>
      </c>
      <c r="R5102" s="49">
        <v>6.0412189999999998E-2</v>
      </c>
      <c r="S5102" s="49">
        <v>8.6466970000000004E-2</v>
      </c>
      <c r="T5102" s="49" t="s">
        <v>91</v>
      </c>
    </row>
    <row r="5103" spans="1:20" x14ac:dyDescent="0.25">
      <c r="A5103" s="49" t="str">
        <f t="shared" si="79"/>
        <v>41850North Coast and North Bay9_16SmartAC Only</v>
      </c>
      <c r="B5103" s="7">
        <v>41850</v>
      </c>
      <c r="C5103">
        <v>16</v>
      </c>
      <c r="D5103" t="s">
        <v>47</v>
      </c>
      <c r="E5103">
        <v>1.0707743999999999</v>
      </c>
      <c r="F5103">
        <v>0.99467324999999995</v>
      </c>
      <c r="G5103">
        <v>9</v>
      </c>
      <c r="H5103">
        <v>674.69</v>
      </c>
      <c r="I5103" s="49">
        <v>6598.8710000000001</v>
      </c>
      <c r="J5103">
        <v>87.514880000000005</v>
      </c>
      <c r="M5103">
        <v>8.6744699999999994E-2</v>
      </c>
      <c r="N5103" s="49">
        <v>7.6101150000000006E-2</v>
      </c>
      <c r="O5103" s="49">
        <v>-3.4932070000000003E-2</v>
      </c>
      <c r="P5103" s="49">
        <v>3.0126460000000001E-2</v>
      </c>
      <c r="Q5103" s="49">
        <v>7.6101150000000006E-2</v>
      </c>
      <c r="R5103" s="49">
        <v>0.12207584</v>
      </c>
      <c r="S5103" s="49">
        <v>0.18713436999999999</v>
      </c>
      <c r="T5103" s="49" t="s">
        <v>91</v>
      </c>
    </row>
    <row r="5104" spans="1:20" x14ac:dyDescent="0.25">
      <c r="A5104" s="49" t="str">
        <f t="shared" si="79"/>
        <v>41850North Coast and North Bay9_17SmartAC Only</v>
      </c>
      <c r="B5104" s="7">
        <v>41850</v>
      </c>
      <c r="C5104">
        <v>17</v>
      </c>
      <c r="D5104" t="s">
        <v>47</v>
      </c>
      <c r="E5104">
        <v>1.3864595</v>
      </c>
      <c r="F5104">
        <v>1.2529127</v>
      </c>
      <c r="G5104">
        <v>9</v>
      </c>
      <c r="H5104">
        <v>674.69</v>
      </c>
      <c r="I5104" s="49">
        <v>6598.8710000000001</v>
      </c>
      <c r="J5104">
        <v>86.537369999999996</v>
      </c>
      <c r="M5104">
        <v>9.3672599999999995E-2</v>
      </c>
      <c r="N5104" s="49">
        <v>0.13354679999999999</v>
      </c>
      <c r="O5104" s="49">
        <v>1.3645869999999999E-2</v>
      </c>
      <c r="P5104" s="49">
        <v>8.390032E-2</v>
      </c>
      <c r="Q5104" s="49">
        <v>0.13354679999999999</v>
      </c>
      <c r="R5104" s="49">
        <v>0.18319327999999999</v>
      </c>
      <c r="S5104" s="49">
        <v>0.25344772999999998</v>
      </c>
      <c r="T5104" s="49" t="s">
        <v>91</v>
      </c>
    </row>
    <row r="5105" spans="1:20" x14ac:dyDescent="0.25">
      <c r="A5105" s="49" t="str">
        <f t="shared" si="79"/>
        <v>41850North Coast and North Bay9_11SmartAC Only</v>
      </c>
      <c r="B5105" s="7">
        <v>41850</v>
      </c>
      <c r="C5105">
        <v>11</v>
      </c>
      <c r="D5105" t="s">
        <v>47</v>
      </c>
      <c r="E5105">
        <v>0.59692957000000002</v>
      </c>
      <c r="F5105">
        <v>0.56105057000000003</v>
      </c>
      <c r="G5105">
        <v>9</v>
      </c>
      <c r="H5105">
        <v>674.69</v>
      </c>
      <c r="I5105" s="49">
        <v>6598.8710000000001</v>
      </c>
      <c r="J5105">
        <v>68.615870000000001</v>
      </c>
      <c r="M5105">
        <v>5.59715E-2</v>
      </c>
      <c r="N5105" s="49">
        <v>3.5879000000000001E-2</v>
      </c>
      <c r="O5105" s="49">
        <v>-3.5764520000000001E-2</v>
      </c>
      <c r="P5105" s="49">
        <v>6.2141000000000002E-3</v>
      </c>
      <c r="Q5105" s="49">
        <v>3.5879000000000001E-2</v>
      </c>
      <c r="R5105" s="49">
        <v>6.5543889999999994E-2</v>
      </c>
      <c r="S5105" s="49">
        <v>0.10752252</v>
      </c>
      <c r="T5105" s="49" t="s">
        <v>91</v>
      </c>
    </row>
    <row r="5106" spans="1:20" x14ac:dyDescent="0.25">
      <c r="A5106" s="49" t="str">
        <f t="shared" si="79"/>
        <v>41850North Coast and North Bay9_21SmartAC Only</v>
      </c>
      <c r="B5106" s="7">
        <v>41850</v>
      </c>
      <c r="C5106">
        <v>21</v>
      </c>
      <c r="D5106" t="s">
        <v>47</v>
      </c>
      <c r="E5106">
        <v>1.3859958999999999</v>
      </c>
      <c r="F5106">
        <v>1.3350401000000001</v>
      </c>
      <c r="G5106">
        <v>9</v>
      </c>
      <c r="H5106">
        <v>674.69</v>
      </c>
      <c r="I5106" s="49">
        <v>6598.8710000000001</v>
      </c>
      <c r="J5106">
        <v>68.693780000000004</v>
      </c>
      <c r="M5106">
        <v>7.2322600000000001E-2</v>
      </c>
      <c r="N5106" s="49">
        <v>5.0955800000000002E-2</v>
      </c>
      <c r="O5106" s="49">
        <v>-4.1617130000000002E-2</v>
      </c>
      <c r="P5106" s="49">
        <v>1.262482E-2</v>
      </c>
      <c r="Q5106" s="49">
        <v>5.0955800000000002E-2</v>
      </c>
      <c r="R5106" s="49">
        <v>8.9286779999999996E-2</v>
      </c>
      <c r="S5106" s="49">
        <v>0.14352872999999999</v>
      </c>
      <c r="T5106" s="49" t="s">
        <v>91</v>
      </c>
    </row>
    <row r="5107" spans="1:20" x14ac:dyDescent="0.25">
      <c r="A5107" s="49" t="str">
        <f t="shared" si="79"/>
        <v>41850North Coast and North Bay9_1SmartAC Only</v>
      </c>
      <c r="B5107" s="7">
        <v>41850</v>
      </c>
      <c r="C5107">
        <v>1</v>
      </c>
      <c r="D5107" t="s">
        <v>47</v>
      </c>
      <c r="E5107">
        <v>0.67059265000000001</v>
      </c>
      <c r="F5107">
        <v>0.61896509</v>
      </c>
      <c r="G5107">
        <v>9</v>
      </c>
      <c r="H5107">
        <v>674.69</v>
      </c>
      <c r="I5107" s="49">
        <v>6598.8710000000001</v>
      </c>
      <c r="J5107">
        <v>60.96405</v>
      </c>
      <c r="M5107">
        <v>4.0966799999999998E-2</v>
      </c>
      <c r="N5107" s="49">
        <v>5.1627560000000003E-2</v>
      </c>
      <c r="O5107" s="49">
        <v>-8.0993999999999999E-4</v>
      </c>
      <c r="P5107" s="49">
        <v>2.991516E-2</v>
      </c>
      <c r="Q5107" s="49">
        <v>5.1627560000000003E-2</v>
      </c>
      <c r="R5107" s="49">
        <v>7.3339959999999996E-2</v>
      </c>
      <c r="S5107" s="49">
        <v>0.10406506</v>
      </c>
      <c r="T5107" s="49" t="s">
        <v>91</v>
      </c>
    </row>
    <row r="5108" spans="1:20" x14ac:dyDescent="0.25">
      <c r="A5108" s="49" t="str">
        <f t="shared" si="79"/>
        <v>41850North Coast and North Bay9_15SmartAC Only</v>
      </c>
      <c r="B5108" s="7">
        <v>41850</v>
      </c>
      <c r="C5108">
        <v>15</v>
      </c>
      <c r="D5108" t="s">
        <v>47</v>
      </c>
      <c r="E5108">
        <v>0.81563026000000005</v>
      </c>
      <c r="F5108">
        <v>0.78169999999999995</v>
      </c>
      <c r="G5108">
        <v>9</v>
      </c>
      <c r="H5108">
        <v>674.69</v>
      </c>
      <c r="I5108" s="49">
        <v>6598.8710000000001</v>
      </c>
      <c r="J5108">
        <v>86.457449999999994</v>
      </c>
      <c r="M5108">
        <v>8.0679299999999995E-2</v>
      </c>
      <c r="N5108" s="49">
        <v>3.3930259999999997E-2</v>
      </c>
      <c r="O5108" s="49">
        <v>-6.9339239999999996E-2</v>
      </c>
      <c r="P5108" s="49">
        <v>-8.8297700000000007E-3</v>
      </c>
      <c r="Q5108" s="49">
        <v>3.3930259999999997E-2</v>
      </c>
      <c r="R5108" s="49">
        <v>7.6690289999999994E-2</v>
      </c>
      <c r="S5108" s="49">
        <v>0.13719976</v>
      </c>
      <c r="T5108" s="49" t="s">
        <v>91</v>
      </c>
    </row>
    <row r="5109" spans="1:20" x14ac:dyDescent="0.25">
      <c r="A5109" s="49" t="str">
        <f t="shared" si="79"/>
        <v>41850North Coast and North Bay9_12SmartAC Only</v>
      </c>
      <c r="B5109" s="7">
        <v>41850</v>
      </c>
      <c r="C5109">
        <v>12</v>
      </c>
      <c r="D5109" t="s">
        <v>47</v>
      </c>
      <c r="E5109">
        <v>0.57781282</v>
      </c>
      <c r="F5109">
        <v>0.56772332999999997</v>
      </c>
      <c r="G5109">
        <v>9</v>
      </c>
      <c r="H5109">
        <v>674.69</v>
      </c>
      <c r="I5109" s="49">
        <v>6598.8710000000001</v>
      </c>
      <c r="J5109">
        <v>74.051410000000004</v>
      </c>
      <c r="M5109">
        <v>6.3411599999999999E-2</v>
      </c>
      <c r="N5109" s="49">
        <v>1.008949E-2</v>
      </c>
      <c r="O5109" s="49">
        <v>-7.1077360000000006E-2</v>
      </c>
      <c r="P5109" s="49">
        <v>-2.351866E-2</v>
      </c>
      <c r="Q5109" s="49">
        <v>1.008949E-2</v>
      </c>
      <c r="R5109" s="49">
        <v>4.3697640000000003E-2</v>
      </c>
      <c r="S5109" s="49">
        <v>9.1256340000000005E-2</v>
      </c>
      <c r="T5109" s="49" t="s">
        <v>91</v>
      </c>
    </row>
    <row r="5110" spans="1:20" x14ac:dyDescent="0.25">
      <c r="A5110" s="49" t="str">
        <f t="shared" si="79"/>
        <v>41850North Coast and North Bay9_6SmartAC Only</v>
      </c>
      <c r="B5110" s="7">
        <v>41850</v>
      </c>
      <c r="C5110">
        <v>6</v>
      </c>
      <c r="D5110" t="s">
        <v>47</v>
      </c>
      <c r="E5110">
        <v>0.54268614999999998</v>
      </c>
      <c r="F5110">
        <v>0.50282446999999997</v>
      </c>
      <c r="G5110">
        <v>9</v>
      </c>
      <c r="H5110">
        <v>674.69</v>
      </c>
      <c r="I5110" s="49">
        <v>6598.8710000000001</v>
      </c>
      <c r="J5110">
        <v>56.884129999999999</v>
      </c>
      <c r="M5110">
        <v>2.7829599999999999E-2</v>
      </c>
      <c r="N5110" s="49">
        <v>3.9861679999999997E-2</v>
      </c>
      <c r="O5110" s="49">
        <v>4.2397900000000002E-3</v>
      </c>
      <c r="P5110" s="49">
        <v>2.5111990000000001E-2</v>
      </c>
      <c r="Q5110" s="49">
        <v>3.9861679999999997E-2</v>
      </c>
      <c r="R5110" s="49">
        <v>5.4611369999999999E-2</v>
      </c>
      <c r="S5110" s="49">
        <v>7.548357E-2</v>
      </c>
      <c r="T5110" s="49" t="s">
        <v>91</v>
      </c>
    </row>
    <row r="5111" spans="1:20" x14ac:dyDescent="0.25">
      <c r="A5111" s="49" t="str">
        <f t="shared" si="79"/>
        <v>41850North Coast and North Bay9_18SmartAC Only</v>
      </c>
      <c r="B5111" s="7">
        <v>41850</v>
      </c>
      <c r="C5111">
        <v>18</v>
      </c>
      <c r="D5111" t="s">
        <v>47</v>
      </c>
      <c r="E5111">
        <v>1.6390115000000001</v>
      </c>
      <c r="F5111">
        <v>1.467868</v>
      </c>
      <c r="G5111">
        <v>9</v>
      </c>
      <c r="H5111">
        <v>674.69</v>
      </c>
      <c r="I5111" s="49">
        <v>6598.8710000000001</v>
      </c>
      <c r="J5111">
        <v>84.121300000000005</v>
      </c>
      <c r="M5111">
        <v>9.4516500000000003E-2</v>
      </c>
      <c r="N5111" s="49">
        <v>0.1711435</v>
      </c>
      <c r="O5111" s="49">
        <v>5.0162379999999999E-2</v>
      </c>
      <c r="P5111" s="49">
        <v>0.12104976000000001</v>
      </c>
      <c r="Q5111" s="49">
        <v>0.1711435</v>
      </c>
      <c r="R5111" s="49">
        <v>0.22123725</v>
      </c>
      <c r="S5111" s="49">
        <v>0.29212462</v>
      </c>
      <c r="T5111" s="49" t="s">
        <v>91</v>
      </c>
    </row>
    <row r="5112" spans="1:20" x14ac:dyDescent="0.25">
      <c r="A5112" s="49" t="str">
        <f t="shared" si="79"/>
        <v>41850North Coast and North Bay9_8SmartAC Only</v>
      </c>
      <c r="B5112" s="7">
        <v>41850</v>
      </c>
      <c r="C5112">
        <v>8</v>
      </c>
      <c r="D5112" t="s">
        <v>47</v>
      </c>
      <c r="E5112">
        <v>0.66880342000000004</v>
      </c>
      <c r="F5112">
        <v>0.62012299999999998</v>
      </c>
      <c r="G5112">
        <v>9</v>
      </c>
      <c r="H5112">
        <v>674.69</v>
      </c>
      <c r="I5112" s="49">
        <v>6598.8710000000001</v>
      </c>
      <c r="J5112">
        <v>58.442570000000003</v>
      </c>
      <c r="M5112">
        <v>3.3195200000000001E-2</v>
      </c>
      <c r="N5112" s="49">
        <v>4.8680420000000002E-2</v>
      </c>
      <c r="O5112" s="49">
        <v>6.1905600000000003E-3</v>
      </c>
      <c r="P5112" s="49">
        <v>3.108696E-2</v>
      </c>
      <c r="Q5112" s="49">
        <v>4.8680420000000002E-2</v>
      </c>
      <c r="R5112" s="49">
        <v>6.6273879999999993E-2</v>
      </c>
      <c r="S5112" s="49">
        <v>9.1170280000000006E-2</v>
      </c>
      <c r="T5112" s="49" t="s">
        <v>91</v>
      </c>
    </row>
    <row r="5113" spans="1:20" x14ac:dyDescent="0.25">
      <c r="A5113" s="49" t="str">
        <f t="shared" si="79"/>
        <v>41850North Coast and North Bay9_4SmartAC Only</v>
      </c>
      <c r="B5113" s="7">
        <v>41850</v>
      </c>
      <c r="C5113">
        <v>4</v>
      </c>
      <c r="D5113" t="s">
        <v>47</v>
      </c>
      <c r="E5113">
        <v>0.50535794999999994</v>
      </c>
      <c r="F5113">
        <v>0.47540832</v>
      </c>
      <c r="G5113">
        <v>9</v>
      </c>
      <c r="H5113">
        <v>674.69</v>
      </c>
      <c r="I5113" s="49">
        <v>6598.8710000000001</v>
      </c>
      <c r="J5113">
        <v>58.442570000000003</v>
      </c>
      <c r="M5113">
        <v>2.6763800000000001E-2</v>
      </c>
      <c r="N5113" s="49">
        <v>2.9949630000000001E-2</v>
      </c>
      <c r="O5113" s="49">
        <v>-4.30803E-3</v>
      </c>
      <c r="P5113" s="49">
        <v>1.5764819999999999E-2</v>
      </c>
      <c r="Q5113" s="49">
        <v>2.9949630000000001E-2</v>
      </c>
      <c r="R5113" s="49">
        <v>4.4134439999999997E-2</v>
      </c>
      <c r="S5113" s="49">
        <v>6.420729E-2</v>
      </c>
      <c r="T5113" s="49" t="s">
        <v>91</v>
      </c>
    </row>
    <row r="5114" spans="1:20" x14ac:dyDescent="0.25">
      <c r="A5114" s="49" t="str">
        <f t="shared" si="79"/>
        <v>41852North Coast and North BayN/A_7SmartAC Only</v>
      </c>
      <c r="B5114" s="7">
        <v>41852</v>
      </c>
      <c r="C5114">
        <v>7</v>
      </c>
      <c r="D5114" t="s">
        <v>47</v>
      </c>
      <c r="E5114">
        <v>0.57296747999999997</v>
      </c>
      <c r="F5114">
        <v>0.56202817999999999</v>
      </c>
      <c r="G5114" t="s">
        <v>33</v>
      </c>
      <c r="H5114">
        <v>1277.883</v>
      </c>
      <c r="I5114" s="49">
        <v>6569.6679999999997</v>
      </c>
      <c r="J5114">
        <v>55.289389999999997</v>
      </c>
      <c r="M5114">
        <v>1.6735E-2</v>
      </c>
      <c r="N5114" s="49">
        <v>1.0939300000000001E-2</v>
      </c>
      <c r="O5114" s="49">
        <v>-1.0481499999999999E-2</v>
      </c>
      <c r="P5114" s="49">
        <v>2.06975E-3</v>
      </c>
      <c r="Q5114" s="49">
        <v>1.0939300000000001E-2</v>
      </c>
      <c r="R5114" s="49">
        <v>1.9808849999999999E-2</v>
      </c>
      <c r="S5114" s="49">
        <v>3.2360100000000003E-2</v>
      </c>
      <c r="T5114" s="49" t="s">
        <v>91</v>
      </c>
    </row>
    <row r="5115" spans="1:20" x14ac:dyDescent="0.25">
      <c r="A5115" s="49" t="str">
        <f t="shared" si="79"/>
        <v>41852North Coast and North BayN/A_14SmartAC Only</v>
      </c>
      <c r="B5115" s="7">
        <v>41852</v>
      </c>
      <c r="C5115">
        <v>14</v>
      </c>
      <c r="D5115" t="s">
        <v>47</v>
      </c>
      <c r="E5115">
        <v>0.71746504</v>
      </c>
      <c r="F5115">
        <v>0.68762053000000001</v>
      </c>
      <c r="G5115" t="s">
        <v>33</v>
      </c>
      <c r="H5115">
        <v>1277.883</v>
      </c>
      <c r="I5115" s="49">
        <v>6569.6679999999997</v>
      </c>
      <c r="J5115">
        <v>83.238979999999998</v>
      </c>
      <c r="M5115">
        <v>3.9976600000000001E-2</v>
      </c>
      <c r="N5115" s="49">
        <v>2.9844510000000001E-2</v>
      </c>
      <c r="O5115" s="49">
        <v>-2.132554E-2</v>
      </c>
      <c r="P5115" s="49">
        <v>8.6569100000000003E-3</v>
      </c>
      <c r="Q5115" s="49">
        <v>2.9844510000000001E-2</v>
      </c>
      <c r="R5115" s="49">
        <v>5.1032109999999999E-2</v>
      </c>
      <c r="S5115" s="49">
        <v>8.1014559999999999E-2</v>
      </c>
      <c r="T5115" s="49" t="s">
        <v>91</v>
      </c>
    </row>
    <row r="5116" spans="1:20" x14ac:dyDescent="0.25">
      <c r="A5116" s="49" t="str">
        <f t="shared" si="79"/>
        <v>41852North Coast and North BayN/A_18SmartAC Only</v>
      </c>
      <c r="B5116" s="7">
        <v>41852</v>
      </c>
      <c r="C5116">
        <v>18</v>
      </c>
      <c r="D5116" t="s">
        <v>47</v>
      </c>
      <c r="E5116">
        <v>1.5942559000000001</v>
      </c>
      <c r="F5116">
        <v>1.2450425000000001</v>
      </c>
      <c r="G5116" t="s">
        <v>33</v>
      </c>
      <c r="H5116">
        <v>1277.883</v>
      </c>
      <c r="I5116" s="49">
        <v>6569.6679999999997</v>
      </c>
      <c r="J5116">
        <v>86.351799999999997</v>
      </c>
      <c r="M5116">
        <v>4.5374900000000003E-2</v>
      </c>
      <c r="N5116" s="49">
        <v>0.34921340000000001</v>
      </c>
      <c r="O5116" s="49">
        <v>0.29113352999999997</v>
      </c>
      <c r="P5116" s="49">
        <v>0.32516469999999997</v>
      </c>
      <c r="Q5116" s="49">
        <v>0.34921340000000001</v>
      </c>
      <c r="R5116" s="49">
        <v>0.37326209999999999</v>
      </c>
      <c r="S5116" s="49">
        <v>0.40729326999999999</v>
      </c>
      <c r="T5116" s="49" t="s">
        <v>91</v>
      </c>
    </row>
    <row r="5117" spans="1:20" x14ac:dyDescent="0.25">
      <c r="A5117" s="49" t="str">
        <f t="shared" si="79"/>
        <v>41852North Coast and North BayN/A_6SmartAC Only</v>
      </c>
      <c r="B5117" s="7">
        <v>41852</v>
      </c>
      <c r="C5117">
        <v>6</v>
      </c>
      <c r="D5117" t="s">
        <v>47</v>
      </c>
      <c r="E5117">
        <v>0.50934977000000003</v>
      </c>
      <c r="F5117">
        <v>0.49069956999999997</v>
      </c>
      <c r="G5117" t="s">
        <v>33</v>
      </c>
      <c r="H5117">
        <v>1277.883</v>
      </c>
      <c r="I5117" s="49">
        <v>6569.6679999999997</v>
      </c>
      <c r="J5117">
        <v>55.289389999999997</v>
      </c>
      <c r="M5117">
        <v>1.4369099999999999E-2</v>
      </c>
      <c r="N5117" s="49">
        <v>1.8650199999999999E-2</v>
      </c>
      <c r="O5117" s="49">
        <v>2.5775E-4</v>
      </c>
      <c r="P5117" s="49">
        <v>1.103458E-2</v>
      </c>
      <c r="Q5117" s="49">
        <v>1.8650199999999999E-2</v>
      </c>
      <c r="R5117" s="49">
        <v>2.6265819999999999E-2</v>
      </c>
      <c r="S5117" s="49">
        <v>3.7042650000000003E-2</v>
      </c>
      <c r="T5117" s="49" t="s">
        <v>91</v>
      </c>
    </row>
    <row r="5118" spans="1:20" x14ac:dyDescent="0.25">
      <c r="A5118" s="49" t="str">
        <f t="shared" si="79"/>
        <v>41852North Coast and North BayN/A_3SmartAC Only</v>
      </c>
      <c r="B5118" s="7">
        <v>41852</v>
      </c>
      <c r="C5118">
        <v>3</v>
      </c>
      <c r="D5118" t="s">
        <v>47</v>
      </c>
      <c r="E5118">
        <v>0.50032334000000001</v>
      </c>
      <c r="F5118">
        <v>0.45922267999999999</v>
      </c>
      <c r="G5118" t="s">
        <v>33</v>
      </c>
      <c r="H5118">
        <v>1277.883</v>
      </c>
      <c r="I5118" s="49">
        <v>6569.6679999999997</v>
      </c>
      <c r="J5118">
        <v>58.125500000000002</v>
      </c>
      <c r="M5118">
        <v>1.33256E-2</v>
      </c>
      <c r="N5118" s="49">
        <v>4.1100659999999997E-2</v>
      </c>
      <c r="O5118" s="49">
        <v>2.4043889999999998E-2</v>
      </c>
      <c r="P5118" s="49">
        <v>3.403809E-2</v>
      </c>
      <c r="Q5118" s="49">
        <v>4.1100659999999997E-2</v>
      </c>
      <c r="R5118" s="49">
        <v>4.8163230000000001E-2</v>
      </c>
      <c r="S5118" s="49">
        <v>5.8157430000000003E-2</v>
      </c>
      <c r="T5118" s="49" t="s">
        <v>91</v>
      </c>
    </row>
    <row r="5119" spans="1:20" x14ac:dyDescent="0.25">
      <c r="A5119" s="49" t="str">
        <f t="shared" si="79"/>
        <v>41852North Coast and North BayN/A_9SmartAC Only</v>
      </c>
      <c r="B5119" s="7">
        <v>41852</v>
      </c>
      <c r="C5119">
        <v>9</v>
      </c>
      <c r="D5119" t="s">
        <v>47</v>
      </c>
      <c r="E5119">
        <v>0.62931703000000005</v>
      </c>
      <c r="F5119">
        <v>0.66773187000000001</v>
      </c>
      <c r="G5119" t="s">
        <v>33</v>
      </c>
      <c r="H5119">
        <v>1277.883</v>
      </c>
      <c r="I5119" s="49">
        <v>6569.6679999999997</v>
      </c>
      <c r="J5119">
        <v>62.021360000000001</v>
      </c>
      <c r="M5119">
        <v>2.2663800000000001E-2</v>
      </c>
      <c r="N5119" s="49">
        <v>-3.8414839999999999E-2</v>
      </c>
      <c r="O5119" s="49">
        <v>-6.7424499999999998E-2</v>
      </c>
      <c r="P5119" s="49">
        <v>-5.0426650000000003E-2</v>
      </c>
      <c r="Q5119" s="49">
        <v>-3.8414839999999999E-2</v>
      </c>
      <c r="R5119" s="49">
        <v>-2.6403030000000001E-2</v>
      </c>
      <c r="S5119" s="49">
        <v>-9.4051800000000008E-3</v>
      </c>
      <c r="T5119" s="49" t="s">
        <v>91</v>
      </c>
    </row>
    <row r="5120" spans="1:20" x14ac:dyDescent="0.25">
      <c r="A5120" s="49" t="str">
        <f t="shared" si="79"/>
        <v>41852North Coast and North BayN/A_19SmartAC Only</v>
      </c>
      <c r="B5120" s="7">
        <v>41852</v>
      </c>
      <c r="C5120">
        <v>19</v>
      </c>
      <c r="D5120" t="s">
        <v>47</v>
      </c>
      <c r="E5120">
        <v>1.6353154999999999</v>
      </c>
      <c r="F5120">
        <v>1.6512960999999999</v>
      </c>
      <c r="G5120" t="s">
        <v>33</v>
      </c>
      <c r="H5120">
        <v>1277.883</v>
      </c>
      <c r="I5120" s="49">
        <v>6569.6679999999997</v>
      </c>
      <c r="J5120">
        <v>83.629170000000002</v>
      </c>
      <c r="M5120">
        <v>5.3412399999999999E-2</v>
      </c>
      <c r="N5120" s="49">
        <v>-1.5980600000000001E-2</v>
      </c>
      <c r="O5120" s="49">
        <v>-8.4348469999999995E-2</v>
      </c>
      <c r="P5120" s="49">
        <v>-4.4289170000000003E-2</v>
      </c>
      <c r="Q5120" s="49">
        <v>-1.5980600000000001E-2</v>
      </c>
      <c r="R5120" s="49">
        <v>1.2327970000000001E-2</v>
      </c>
      <c r="S5120" s="49">
        <v>5.238727E-2</v>
      </c>
      <c r="T5120" s="49" t="s">
        <v>91</v>
      </c>
    </row>
    <row r="5121" spans="1:20" x14ac:dyDescent="0.25">
      <c r="A5121" s="49" t="str">
        <f t="shared" si="79"/>
        <v>41852North Coast and North BayN/A_8SmartAC Only</v>
      </c>
      <c r="B5121" s="7">
        <v>41852</v>
      </c>
      <c r="C5121">
        <v>8</v>
      </c>
      <c r="D5121" t="s">
        <v>47</v>
      </c>
      <c r="E5121">
        <v>0.62727783999999998</v>
      </c>
      <c r="F5121">
        <v>0.61671100000000001</v>
      </c>
      <c r="G5121" t="s">
        <v>33</v>
      </c>
      <c r="H5121">
        <v>1277.883</v>
      </c>
      <c r="I5121" s="49">
        <v>6569.6679999999997</v>
      </c>
      <c r="J5121">
        <v>56.629510000000003</v>
      </c>
      <c r="M5121">
        <v>1.7942E-2</v>
      </c>
      <c r="N5121" s="49">
        <v>1.0566839999999999E-2</v>
      </c>
      <c r="O5121" s="49">
        <v>-1.2398920000000001E-2</v>
      </c>
      <c r="P5121" s="49">
        <v>1.05758E-3</v>
      </c>
      <c r="Q5121" s="49">
        <v>1.0566839999999999E-2</v>
      </c>
      <c r="R5121" s="49">
        <v>2.00761E-2</v>
      </c>
      <c r="S5121" s="49">
        <v>3.3532600000000003E-2</v>
      </c>
      <c r="T5121" s="49" t="s">
        <v>91</v>
      </c>
    </row>
    <row r="5122" spans="1:20" x14ac:dyDescent="0.25">
      <c r="A5122" s="49" t="str">
        <f t="shared" si="79"/>
        <v>41852North Coast and North BayN/A_16SmartAC Only</v>
      </c>
      <c r="B5122" s="7">
        <v>41852</v>
      </c>
      <c r="C5122">
        <v>16</v>
      </c>
      <c r="D5122" t="s">
        <v>47</v>
      </c>
      <c r="E5122">
        <v>1.1295192999999999</v>
      </c>
      <c r="F5122">
        <v>0.91646941999999998</v>
      </c>
      <c r="G5122" t="s">
        <v>33</v>
      </c>
      <c r="H5122">
        <v>1277.883</v>
      </c>
      <c r="I5122" s="49">
        <v>6569.6679999999997</v>
      </c>
      <c r="J5122">
        <v>86.756339999999994</v>
      </c>
      <c r="M5122">
        <v>4.40534E-2</v>
      </c>
      <c r="N5122" s="49">
        <v>0.21304988</v>
      </c>
      <c r="O5122" s="49">
        <v>0.15666152999999999</v>
      </c>
      <c r="P5122" s="49">
        <v>0.18970158000000001</v>
      </c>
      <c r="Q5122" s="49">
        <v>0.21304988</v>
      </c>
      <c r="R5122" s="49">
        <v>0.23639818000000001</v>
      </c>
      <c r="S5122" s="49">
        <v>0.26943823</v>
      </c>
      <c r="T5122" s="49" t="s">
        <v>91</v>
      </c>
    </row>
    <row r="5123" spans="1:20" x14ac:dyDescent="0.25">
      <c r="A5123" s="49" t="str">
        <f t="shared" ref="A5123:A5186" si="80">CONCATENATE(B5123,D5123,G5123,"_",C5123,T5123)</f>
        <v>41852North Coast and North BayN/A_1SmartAC Only</v>
      </c>
      <c r="B5123" s="7">
        <v>41852</v>
      </c>
      <c r="C5123">
        <v>1</v>
      </c>
      <c r="D5123" t="s">
        <v>47</v>
      </c>
      <c r="E5123">
        <v>0.61662733999999997</v>
      </c>
      <c r="F5123">
        <v>0.57765308999999998</v>
      </c>
      <c r="G5123" t="s">
        <v>33</v>
      </c>
      <c r="H5123">
        <v>1277.883</v>
      </c>
      <c r="I5123" s="49">
        <v>6569.6679999999997</v>
      </c>
      <c r="J5123">
        <v>59.562750000000001</v>
      </c>
      <c r="M5123">
        <v>1.8227E-2</v>
      </c>
      <c r="N5123" s="49">
        <v>3.8974250000000002E-2</v>
      </c>
      <c r="O5123" s="49">
        <v>1.5643689999999998E-2</v>
      </c>
      <c r="P5123" s="49">
        <v>2.931394E-2</v>
      </c>
      <c r="Q5123" s="49">
        <v>3.8974250000000002E-2</v>
      </c>
      <c r="R5123" s="49">
        <v>4.863456E-2</v>
      </c>
      <c r="S5123" s="49">
        <v>6.2304810000000002E-2</v>
      </c>
      <c r="T5123" s="49" t="s">
        <v>91</v>
      </c>
    </row>
    <row r="5124" spans="1:20" x14ac:dyDescent="0.25">
      <c r="A5124" s="49" t="str">
        <f t="shared" si="80"/>
        <v>41852North Coast and North BayN/A_13SmartAC Only</v>
      </c>
      <c r="B5124" s="7">
        <v>41852</v>
      </c>
      <c r="C5124">
        <v>13</v>
      </c>
      <c r="D5124" t="s">
        <v>47</v>
      </c>
      <c r="E5124">
        <v>0.62124217000000004</v>
      </c>
      <c r="F5124">
        <v>0.60491220000000001</v>
      </c>
      <c r="G5124" t="s">
        <v>33</v>
      </c>
      <c r="H5124">
        <v>1277.883</v>
      </c>
      <c r="I5124" s="49">
        <v>6569.6679999999997</v>
      </c>
      <c r="J5124">
        <v>81.519360000000006</v>
      </c>
      <c r="M5124">
        <v>3.6594000000000002E-2</v>
      </c>
      <c r="N5124" s="49">
        <v>1.6329969999999999E-2</v>
      </c>
      <c r="O5124" s="49">
        <v>-3.0510349999999999E-2</v>
      </c>
      <c r="P5124" s="49">
        <v>-3.06485E-3</v>
      </c>
      <c r="Q5124" s="49">
        <v>1.6329969999999999E-2</v>
      </c>
      <c r="R5124" s="49">
        <v>3.5724789999999999E-2</v>
      </c>
      <c r="S5124" s="49">
        <v>6.3170290000000004E-2</v>
      </c>
      <c r="T5124" s="49" t="s">
        <v>91</v>
      </c>
    </row>
    <row r="5125" spans="1:20" x14ac:dyDescent="0.25">
      <c r="A5125" s="49" t="str">
        <f t="shared" si="80"/>
        <v>41852North Coast and North BayN/A_24SmartAC Only</v>
      </c>
      <c r="B5125" s="7">
        <v>41852</v>
      </c>
      <c r="C5125">
        <v>24</v>
      </c>
      <c r="D5125" t="s">
        <v>47</v>
      </c>
      <c r="E5125">
        <v>0.75604621000000005</v>
      </c>
      <c r="F5125">
        <v>0.73304320999999995</v>
      </c>
      <c r="G5125" t="s">
        <v>33</v>
      </c>
      <c r="H5125">
        <v>1277.883</v>
      </c>
      <c r="I5125" s="49">
        <v>6569.6679999999997</v>
      </c>
      <c r="J5125">
        <v>59.401870000000002</v>
      </c>
      <c r="M5125">
        <v>2.19045E-2</v>
      </c>
      <c r="N5125" s="49">
        <v>2.3002999999999999E-2</v>
      </c>
      <c r="O5125" s="49">
        <v>-5.0347600000000001E-3</v>
      </c>
      <c r="P5125" s="49">
        <v>1.139362E-2</v>
      </c>
      <c r="Q5125" s="49">
        <v>2.3002999999999999E-2</v>
      </c>
      <c r="R5125" s="49">
        <v>3.461239E-2</v>
      </c>
      <c r="S5125" s="49">
        <v>5.1040759999999998E-2</v>
      </c>
      <c r="T5125" s="49" t="s">
        <v>91</v>
      </c>
    </row>
    <row r="5126" spans="1:20" x14ac:dyDescent="0.25">
      <c r="A5126" s="49" t="str">
        <f t="shared" si="80"/>
        <v>41852North Coast and North BayN/A_4SmartAC Only</v>
      </c>
      <c r="B5126" s="7">
        <v>41852</v>
      </c>
      <c r="C5126">
        <v>4</v>
      </c>
      <c r="D5126" t="s">
        <v>47</v>
      </c>
      <c r="E5126">
        <v>0.48276534999999998</v>
      </c>
      <c r="F5126">
        <v>0.44637500000000002</v>
      </c>
      <c r="G5126" t="s">
        <v>33</v>
      </c>
      <c r="H5126">
        <v>1277.883</v>
      </c>
      <c r="I5126" s="49">
        <v>6569.6679999999997</v>
      </c>
      <c r="J5126">
        <v>57.564749999999997</v>
      </c>
      <c r="M5126">
        <v>1.3101099999999999E-2</v>
      </c>
      <c r="N5126" s="49">
        <v>3.6390350000000002E-2</v>
      </c>
      <c r="O5126" s="49">
        <v>1.962094E-2</v>
      </c>
      <c r="P5126" s="49">
        <v>2.9446770000000001E-2</v>
      </c>
      <c r="Q5126" s="49">
        <v>3.6390350000000002E-2</v>
      </c>
      <c r="R5126" s="49">
        <v>4.333393E-2</v>
      </c>
      <c r="S5126" s="49">
        <v>5.315976E-2</v>
      </c>
      <c r="T5126" s="49" t="s">
        <v>91</v>
      </c>
    </row>
    <row r="5127" spans="1:20" x14ac:dyDescent="0.25">
      <c r="A5127" s="49" t="str">
        <f t="shared" si="80"/>
        <v>41852North Coast and North BayN/A_20SmartAC Only</v>
      </c>
      <c r="B5127" s="7">
        <v>41852</v>
      </c>
      <c r="C5127">
        <v>20</v>
      </c>
      <c r="D5127" t="s">
        <v>47</v>
      </c>
      <c r="E5127">
        <v>1.4787615999999999</v>
      </c>
      <c r="F5127">
        <v>1.5410861</v>
      </c>
      <c r="G5127" t="s">
        <v>33</v>
      </c>
      <c r="H5127">
        <v>1277.883</v>
      </c>
      <c r="I5127" s="49">
        <v>6569.6679999999997</v>
      </c>
      <c r="J5127">
        <v>77.913550000000001</v>
      </c>
      <c r="M5127">
        <v>4.8933600000000001E-2</v>
      </c>
      <c r="N5127" s="49">
        <v>-6.2324499999999998E-2</v>
      </c>
      <c r="O5127" s="49">
        <v>-0.12495951</v>
      </c>
      <c r="P5127" s="49">
        <v>-8.8259309999999994E-2</v>
      </c>
      <c r="Q5127" s="49">
        <v>-6.2324499999999998E-2</v>
      </c>
      <c r="R5127" s="49">
        <v>-3.6389690000000002E-2</v>
      </c>
      <c r="S5127" s="49">
        <v>3.1051000000000001E-4</v>
      </c>
      <c r="T5127" s="49" t="s">
        <v>91</v>
      </c>
    </row>
    <row r="5128" spans="1:20" x14ac:dyDescent="0.25">
      <c r="A5128" s="49" t="str">
        <f t="shared" si="80"/>
        <v>41852North Coast and North BayN/A_17SmartAC Only</v>
      </c>
      <c r="B5128" s="7">
        <v>41852</v>
      </c>
      <c r="C5128">
        <v>17</v>
      </c>
      <c r="D5128" t="s">
        <v>47</v>
      </c>
      <c r="E5128">
        <v>1.4020223000000001</v>
      </c>
      <c r="F5128">
        <v>1.1110229</v>
      </c>
      <c r="G5128" t="s">
        <v>33</v>
      </c>
      <c r="H5128">
        <v>1277.883</v>
      </c>
      <c r="I5128" s="49">
        <v>6569.6679999999997</v>
      </c>
      <c r="J5128">
        <v>86.493319999999997</v>
      </c>
      <c r="M5128">
        <v>4.6393700000000003E-2</v>
      </c>
      <c r="N5128" s="49">
        <v>0.29099940000000002</v>
      </c>
      <c r="O5128" s="49">
        <v>0.23161546</v>
      </c>
      <c r="P5128" s="49">
        <v>0.26641073999999998</v>
      </c>
      <c r="Q5128" s="49">
        <v>0.29099940000000002</v>
      </c>
      <c r="R5128" s="49">
        <v>0.31558806</v>
      </c>
      <c r="S5128" s="49">
        <v>0.35038333999999999</v>
      </c>
      <c r="T5128" s="49" t="s">
        <v>91</v>
      </c>
    </row>
    <row r="5129" spans="1:20" x14ac:dyDescent="0.25">
      <c r="A5129" s="49" t="str">
        <f t="shared" si="80"/>
        <v>41852North Coast and North BayN/A_15SmartAC Only</v>
      </c>
      <c r="B5129" s="7">
        <v>41852</v>
      </c>
      <c r="C5129">
        <v>15</v>
      </c>
      <c r="D5129" t="s">
        <v>47</v>
      </c>
      <c r="E5129">
        <v>0.89899426000000004</v>
      </c>
      <c r="F5129">
        <v>0.81518376000000004</v>
      </c>
      <c r="G5129" t="s">
        <v>33</v>
      </c>
      <c r="H5129">
        <v>1277.883</v>
      </c>
      <c r="I5129" s="49">
        <v>6569.6679999999997</v>
      </c>
      <c r="J5129">
        <v>85.580110000000005</v>
      </c>
      <c r="M5129">
        <v>4.3638000000000003E-2</v>
      </c>
      <c r="N5129" s="49">
        <v>8.3810499999999996E-2</v>
      </c>
      <c r="O5129" s="49">
        <v>2.7953860000000001E-2</v>
      </c>
      <c r="P5129" s="49">
        <v>6.0682359999999998E-2</v>
      </c>
      <c r="Q5129" s="49">
        <v>8.3810499999999996E-2</v>
      </c>
      <c r="R5129" s="49">
        <v>0.10693864</v>
      </c>
      <c r="S5129" s="49">
        <v>0.13966714</v>
      </c>
      <c r="T5129" s="49" t="s">
        <v>91</v>
      </c>
    </row>
    <row r="5130" spans="1:20" x14ac:dyDescent="0.25">
      <c r="A5130" s="49" t="str">
        <f t="shared" si="80"/>
        <v>41852North Coast and North BayN/A_22SmartAC Only</v>
      </c>
      <c r="B5130" s="7">
        <v>41852</v>
      </c>
      <c r="C5130">
        <v>22</v>
      </c>
      <c r="D5130" t="s">
        <v>47</v>
      </c>
      <c r="E5130">
        <v>1.1293801000000001</v>
      </c>
      <c r="F5130">
        <v>1.1155432999999999</v>
      </c>
      <c r="G5130" t="s">
        <v>33</v>
      </c>
      <c r="H5130">
        <v>1277.883</v>
      </c>
      <c r="I5130" s="49">
        <v>6569.6679999999997</v>
      </c>
      <c r="J5130">
        <v>62.736980000000003</v>
      </c>
      <c r="M5130">
        <v>3.3541599999999998E-2</v>
      </c>
      <c r="N5130" s="49">
        <v>1.38368E-2</v>
      </c>
      <c r="O5130" s="49">
        <v>-2.9096449999999999E-2</v>
      </c>
      <c r="P5130" s="49">
        <v>-3.9402500000000002E-3</v>
      </c>
      <c r="Q5130" s="49">
        <v>1.38368E-2</v>
      </c>
      <c r="R5130" s="49">
        <v>3.1613849999999999E-2</v>
      </c>
      <c r="S5130" s="49">
        <v>5.6770050000000002E-2</v>
      </c>
      <c r="T5130" s="49" t="s">
        <v>91</v>
      </c>
    </row>
    <row r="5131" spans="1:20" x14ac:dyDescent="0.25">
      <c r="A5131" s="49" t="str">
        <f t="shared" si="80"/>
        <v>41852North Coast and North BayN/A_11SmartAC Only</v>
      </c>
      <c r="B5131" s="7">
        <v>41852</v>
      </c>
      <c r="C5131">
        <v>11</v>
      </c>
      <c r="D5131" t="s">
        <v>47</v>
      </c>
      <c r="E5131">
        <v>0.58317034000000001</v>
      </c>
      <c r="F5131">
        <v>0.58467826000000001</v>
      </c>
      <c r="G5131" t="s">
        <v>33</v>
      </c>
      <c r="H5131">
        <v>1277.883</v>
      </c>
      <c r="I5131" s="49">
        <v>6569.6679999999997</v>
      </c>
      <c r="J5131">
        <v>73.166219999999996</v>
      </c>
      <c r="M5131">
        <v>2.90704E-2</v>
      </c>
      <c r="N5131" s="49">
        <v>-1.5079200000000001E-3</v>
      </c>
      <c r="O5131" s="49">
        <v>-3.8718030000000001E-2</v>
      </c>
      <c r="P5131" s="49">
        <v>-1.691523E-2</v>
      </c>
      <c r="Q5131" s="49">
        <v>-1.5079200000000001E-3</v>
      </c>
      <c r="R5131" s="49">
        <v>1.3899389999999999E-2</v>
      </c>
      <c r="S5131" s="49">
        <v>3.5702190000000002E-2</v>
      </c>
      <c r="T5131" s="49" t="s">
        <v>91</v>
      </c>
    </row>
    <row r="5132" spans="1:20" x14ac:dyDescent="0.25">
      <c r="A5132" s="49" t="str">
        <f t="shared" si="80"/>
        <v>41852North Coast and North BayN/A_10SmartAC Only</v>
      </c>
      <c r="B5132" s="7">
        <v>41852</v>
      </c>
      <c r="C5132">
        <v>10</v>
      </c>
      <c r="D5132" t="s">
        <v>47</v>
      </c>
      <c r="E5132">
        <v>0.60026880999999999</v>
      </c>
      <c r="F5132">
        <v>0.64462096000000002</v>
      </c>
      <c r="G5132" t="s">
        <v>33</v>
      </c>
      <c r="H5132">
        <v>1277.883</v>
      </c>
      <c r="I5132" s="49">
        <v>6569.6679999999997</v>
      </c>
      <c r="J5132">
        <v>67.017359999999996</v>
      </c>
      <c r="M5132">
        <v>2.6465800000000001E-2</v>
      </c>
      <c r="N5132" s="49">
        <v>-4.435215E-2</v>
      </c>
      <c r="O5132" s="49">
        <v>-7.8228370000000005E-2</v>
      </c>
      <c r="P5132" s="49">
        <v>-5.8379019999999997E-2</v>
      </c>
      <c r="Q5132" s="49">
        <v>-4.435215E-2</v>
      </c>
      <c r="R5132" s="49">
        <v>-3.032528E-2</v>
      </c>
      <c r="S5132" s="49">
        <v>-1.047593E-2</v>
      </c>
      <c r="T5132" s="49" t="s">
        <v>91</v>
      </c>
    </row>
    <row r="5133" spans="1:20" x14ac:dyDescent="0.25">
      <c r="A5133" s="49" t="str">
        <f t="shared" si="80"/>
        <v>41852North Coast and North BayN/A_21SmartAC Only</v>
      </c>
      <c r="B5133" s="7">
        <v>41852</v>
      </c>
      <c r="C5133">
        <v>21</v>
      </c>
      <c r="D5133" t="s">
        <v>47</v>
      </c>
      <c r="E5133">
        <v>1.2888086000000001</v>
      </c>
      <c r="F5133">
        <v>1.292851</v>
      </c>
      <c r="G5133" t="s">
        <v>33</v>
      </c>
      <c r="H5133">
        <v>1277.883</v>
      </c>
      <c r="I5133" s="49">
        <v>6569.6679999999997</v>
      </c>
      <c r="J5133">
        <v>69.524699999999996</v>
      </c>
      <c r="M5133">
        <v>4.02864E-2</v>
      </c>
      <c r="N5133" s="49">
        <v>-4.0423999999999998E-3</v>
      </c>
      <c r="O5133" s="49">
        <v>-5.5608989999999997E-2</v>
      </c>
      <c r="P5133" s="49">
        <v>-2.5394190000000001E-2</v>
      </c>
      <c r="Q5133" s="49">
        <v>-4.0423999999999998E-3</v>
      </c>
      <c r="R5133" s="49">
        <v>1.7309390000000001E-2</v>
      </c>
      <c r="S5133" s="49">
        <v>4.7524190000000001E-2</v>
      </c>
      <c r="T5133" s="49" t="s">
        <v>91</v>
      </c>
    </row>
    <row r="5134" spans="1:20" x14ac:dyDescent="0.25">
      <c r="A5134" s="49" t="str">
        <f t="shared" si="80"/>
        <v>41852North Coast and North BayN/A_12SmartAC Only</v>
      </c>
      <c r="B5134" s="7">
        <v>41852</v>
      </c>
      <c r="C5134">
        <v>12</v>
      </c>
      <c r="D5134" t="s">
        <v>47</v>
      </c>
      <c r="E5134">
        <v>0.58840236000000001</v>
      </c>
      <c r="F5134">
        <v>0.58472645999999995</v>
      </c>
      <c r="G5134" t="s">
        <v>33</v>
      </c>
      <c r="H5134">
        <v>1277.883</v>
      </c>
      <c r="I5134" s="49">
        <v>6569.6679999999997</v>
      </c>
      <c r="J5134">
        <v>78.479969999999994</v>
      </c>
      <c r="M5134">
        <v>3.3543000000000003E-2</v>
      </c>
      <c r="N5134" s="49">
        <v>3.6759000000000002E-3</v>
      </c>
      <c r="O5134" s="49">
        <v>-3.9259139999999998E-2</v>
      </c>
      <c r="P5134" s="49">
        <v>-1.4101890000000001E-2</v>
      </c>
      <c r="Q5134" s="49">
        <v>3.6759000000000002E-3</v>
      </c>
      <c r="R5134" s="49">
        <v>2.1453690000000001E-2</v>
      </c>
      <c r="S5134" s="49">
        <v>4.6610939999999997E-2</v>
      </c>
      <c r="T5134" s="49" t="s">
        <v>91</v>
      </c>
    </row>
    <row r="5135" spans="1:20" x14ac:dyDescent="0.25">
      <c r="A5135" s="49" t="str">
        <f t="shared" si="80"/>
        <v>41852North Coast and North BayN/A_2SmartAC Only</v>
      </c>
      <c r="B5135" s="7">
        <v>41852</v>
      </c>
      <c r="C5135">
        <v>2</v>
      </c>
      <c r="D5135" t="s">
        <v>47</v>
      </c>
      <c r="E5135">
        <v>0.53807866999999998</v>
      </c>
      <c r="F5135">
        <v>0.50165987999999995</v>
      </c>
      <c r="G5135" t="s">
        <v>33</v>
      </c>
      <c r="H5135">
        <v>1277.883</v>
      </c>
      <c r="I5135" s="49">
        <v>6569.6679999999997</v>
      </c>
      <c r="J5135">
        <v>58.564749999999997</v>
      </c>
      <c r="M5135">
        <v>1.5404899999999999E-2</v>
      </c>
      <c r="N5135" s="49">
        <v>3.6418789999999999E-2</v>
      </c>
      <c r="O5135" s="49">
        <v>1.670052E-2</v>
      </c>
      <c r="P5135" s="49">
        <v>2.8254189999999998E-2</v>
      </c>
      <c r="Q5135" s="49">
        <v>3.6418789999999999E-2</v>
      </c>
      <c r="R5135" s="49">
        <v>4.4583390000000001E-2</v>
      </c>
      <c r="S5135" s="49">
        <v>5.6137060000000003E-2</v>
      </c>
      <c r="T5135" s="49" t="s">
        <v>91</v>
      </c>
    </row>
    <row r="5136" spans="1:20" x14ac:dyDescent="0.25">
      <c r="A5136" s="49" t="str">
        <f t="shared" si="80"/>
        <v>41852North Coast and North BayN/A_5SmartAC Only</v>
      </c>
      <c r="B5136" s="7">
        <v>41852</v>
      </c>
      <c r="C5136">
        <v>5</v>
      </c>
      <c r="D5136" t="s">
        <v>47</v>
      </c>
      <c r="E5136">
        <v>0.47748824000000001</v>
      </c>
      <c r="F5136">
        <v>0.44741246000000001</v>
      </c>
      <c r="G5136" t="s">
        <v>33</v>
      </c>
      <c r="H5136">
        <v>1277.883</v>
      </c>
      <c r="I5136" s="49">
        <v>6569.6679999999997</v>
      </c>
      <c r="J5136">
        <v>56.287379999999999</v>
      </c>
      <c r="M5136">
        <v>1.2670000000000001E-2</v>
      </c>
      <c r="N5136" s="49">
        <v>3.007578E-2</v>
      </c>
      <c r="O5136" s="49">
        <v>1.3858179999999999E-2</v>
      </c>
      <c r="P5136" s="49">
        <v>2.3360680000000002E-2</v>
      </c>
      <c r="Q5136" s="49">
        <v>3.007578E-2</v>
      </c>
      <c r="R5136" s="49">
        <v>3.6790879999999998E-2</v>
      </c>
      <c r="S5136" s="49">
        <v>4.6293380000000002E-2</v>
      </c>
      <c r="T5136" s="49" t="s">
        <v>91</v>
      </c>
    </row>
    <row r="5137" spans="1:20" x14ac:dyDescent="0.25">
      <c r="A5137" s="49" t="str">
        <f t="shared" si="80"/>
        <v>41852North Coast and North BayN/A_23SmartAC Only</v>
      </c>
      <c r="B5137" s="7">
        <v>41852</v>
      </c>
      <c r="C5137">
        <v>23</v>
      </c>
      <c r="D5137" t="s">
        <v>47</v>
      </c>
      <c r="E5137">
        <v>0.93996975999999999</v>
      </c>
      <c r="F5137">
        <v>0.91554243999999996</v>
      </c>
      <c r="G5137" t="s">
        <v>33</v>
      </c>
      <c r="H5137">
        <v>1277.883</v>
      </c>
      <c r="I5137" s="49">
        <v>6569.6679999999997</v>
      </c>
      <c r="J5137">
        <v>60.67924</v>
      </c>
      <c r="M5137">
        <v>2.7233500000000001E-2</v>
      </c>
      <c r="N5137" s="49">
        <v>2.4427319999999999E-2</v>
      </c>
      <c r="O5137" s="49">
        <v>-1.0431559999999999E-2</v>
      </c>
      <c r="P5137" s="49">
        <v>9.9935700000000002E-3</v>
      </c>
      <c r="Q5137" s="49">
        <v>2.4427319999999999E-2</v>
      </c>
      <c r="R5137" s="49">
        <v>3.8861079999999999E-2</v>
      </c>
      <c r="S5137" s="49">
        <v>5.9286199999999997E-2</v>
      </c>
      <c r="T5137" s="49" t="s">
        <v>91</v>
      </c>
    </row>
    <row r="5138" spans="1:20" x14ac:dyDescent="0.25">
      <c r="A5138" s="49" t="str">
        <f t="shared" si="80"/>
        <v>41893North Coast and North BayN/A_1SmartAC Only</v>
      </c>
      <c r="B5138" s="7">
        <v>41893</v>
      </c>
      <c r="C5138">
        <v>1</v>
      </c>
      <c r="D5138" t="s">
        <v>47</v>
      </c>
      <c r="E5138">
        <v>0.60635139000000005</v>
      </c>
      <c r="F5138">
        <v>0.57473943000000005</v>
      </c>
      <c r="G5138" t="s">
        <v>33</v>
      </c>
      <c r="H5138">
        <v>5927.2020000000002</v>
      </c>
      <c r="I5138" s="49">
        <v>6566.6469999999999</v>
      </c>
      <c r="J5138">
        <v>61.341180000000001</v>
      </c>
      <c r="M5138">
        <v>2.6961599999999999E-2</v>
      </c>
      <c r="N5138" s="49">
        <v>3.1611960000000001E-2</v>
      </c>
      <c r="O5138" s="49">
        <v>-2.8988899999999999E-3</v>
      </c>
      <c r="P5138" s="49">
        <v>1.732231E-2</v>
      </c>
      <c r="Q5138" s="49">
        <v>3.1611960000000001E-2</v>
      </c>
      <c r="R5138" s="49">
        <v>4.5901610000000002E-2</v>
      </c>
      <c r="S5138" s="49">
        <v>6.6122810000000004E-2</v>
      </c>
      <c r="T5138" s="49" t="s">
        <v>91</v>
      </c>
    </row>
    <row r="5139" spans="1:20" x14ac:dyDescent="0.25">
      <c r="A5139" s="49" t="str">
        <f t="shared" si="80"/>
        <v>41893North Coast and North BayN/A_6SmartAC Only</v>
      </c>
      <c r="B5139" s="7">
        <v>41893</v>
      </c>
      <c r="C5139">
        <v>6</v>
      </c>
      <c r="D5139" t="s">
        <v>47</v>
      </c>
      <c r="E5139">
        <v>0.50562996999999998</v>
      </c>
      <c r="F5139">
        <v>0.51633275000000001</v>
      </c>
      <c r="G5139" t="s">
        <v>33</v>
      </c>
      <c r="H5139">
        <v>5927.2020000000002</v>
      </c>
      <c r="I5139" s="49">
        <v>6566.6469999999999</v>
      </c>
      <c r="J5139">
        <v>54.950229999999998</v>
      </c>
      <c r="M5139">
        <v>1.8540600000000001E-2</v>
      </c>
      <c r="N5139" s="49">
        <v>-1.070278E-2</v>
      </c>
      <c r="O5139" s="49">
        <v>-3.443475E-2</v>
      </c>
      <c r="P5139" s="49">
        <v>-2.05293E-2</v>
      </c>
      <c r="Q5139" s="49">
        <v>-1.070278E-2</v>
      </c>
      <c r="R5139" s="49">
        <v>-8.7626000000000002E-4</v>
      </c>
      <c r="S5139" s="49">
        <v>1.302919E-2</v>
      </c>
      <c r="T5139" s="49" t="s">
        <v>91</v>
      </c>
    </row>
    <row r="5140" spans="1:20" x14ac:dyDescent="0.25">
      <c r="A5140" s="49" t="str">
        <f t="shared" si="80"/>
        <v>41893North Coast and North BayN/A_2SmartAC Only</v>
      </c>
      <c r="B5140" s="7">
        <v>41893</v>
      </c>
      <c r="C5140">
        <v>2</v>
      </c>
      <c r="D5140" t="s">
        <v>47</v>
      </c>
      <c r="E5140">
        <v>0.52050540000000001</v>
      </c>
      <c r="F5140">
        <v>0.51169803999999997</v>
      </c>
      <c r="G5140" t="s">
        <v>33</v>
      </c>
      <c r="H5140">
        <v>5927.2020000000002</v>
      </c>
      <c r="I5140" s="49">
        <v>6566.6469999999999</v>
      </c>
      <c r="J5140">
        <v>60.961759999999998</v>
      </c>
      <c r="M5140">
        <v>2.2609899999999999E-2</v>
      </c>
      <c r="N5140" s="49">
        <v>8.8073600000000002E-3</v>
      </c>
      <c r="O5140" s="49">
        <v>-2.0133310000000001E-2</v>
      </c>
      <c r="P5140" s="49">
        <v>-3.1758899999999998E-3</v>
      </c>
      <c r="Q5140" s="49">
        <v>8.8073600000000002E-3</v>
      </c>
      <c r="R5140" s="49">
        <v>2.0790610000000001E-2</v>
      </c>
      <c r="S5140" s="49">
        <v>3.7748030000000002E-2</v>
      </c>
      <c r="T5140" s="49" t="s">
        <v>91</v>
      </c>
    </row>
    <row r="5141" spans="1:20" x14ac:dyDescent="0.25">
      <c r="A5141" s="49" t="str">
        <f t="shared" si="80"/>
        <v>41893North Coast and North BayN/A_16SmartAC Only</v>
      </c>
      <c r="B5141" s="7">
        <v>41893</v>
      </c>
      <c r="C5141">
        <v>16</v>
      </c>
      <c r="D5141" t="s">
        <v>47</v>
      </c>
      <c r="E5141">
        <v>1.0554774</v>
      </c>
      <c r="F5141">
        <v>0.87341391000000002</v>
      </c>
      <c r="G5141" t="s">
        <v>33</v>
      </c>
      <c r="H5141">
        <v>5927.2020000000002</v>
      </c>
      <c r="I5141" s="49">
        <v>6566.6469999999999</v>
      </c>
      <c r="J5141">
        <v>93.736810000000006</v>
      </c>
      <c r="M5141">
        <v>6.1294700000000001E-2</v>
      </c>
      <c r="N5141" s="49">
        <v>0.18206348999999999</v>
      </c>
      <c r="O5141" s="49">
        <v>0.10360627</v>
      </c>
      <c r="P5141" s="49">
        <v>0.1495773</v>
      </c>
      <c r="Q5141" s="49">
        <v>0.18206348999999999</v>
      </c>
      <c r="R5141" s="49">
        <v>0.21454967999999999</v>
      </c>
      <c r="S5141" s="49">
        <v>0.26052070999999999</v>
      </c>
      <c r="T5141" s="49" t="s">
        <v>91</v>
      </c>
    </row>
    <row r="5142" spans="1:20" x14ac:dyDescent="0.25">
      <c r="A5142" s="49" t="str">
        <f t="shared" si="80"/>
        <v>41893North Coast and North BayN/A_13SmartAC Only</v>
      </c>
      <c r="B5142" s="7">
        <v>41893</v>
      </c>
      <c r="C5142">
        <v>13</v>
      </c>
      <c r="D5142" t="s">
        <v>47</v>
      </c>
      <c r="E5142">
        <v>0.58623013999999996</v>
      </c>
      <c r="F5142">
        <v>0.51518231000000003</v>
      </c>
      <c r="G5142" t="s">
        <v>33</v>
      </c>
      <c r="H5142">
        <v>5927.2020000000002</v>
      </c>
      <c r="I5142" s="49">
        <v>6566.6469999999999</v>
      </c>
      <c r="J5142">
        <v>82.589010000000002</v>
      </c>
      <c r="M5142">
        <v>4.4958400000000003E-2</v>
      </c>
      <c r="N5142" s="49">
        <v>7.1047830000000006E-2</v>
      </c>
      <c r="O5142" s="49">
        <v>1.350108E-2</v>
      </c>
      <c r="P5142" s="49">
        <v>4.7219879999999999E-2</v>
      </c>
      <c r="Q5142" s="49">
        <v>7.1047830000000006E-2</v>
      </c>
      <c r="R5142" s="49">
        <v>9.4875780000000007E-2</v>
      </c>
      <c r="S5142" s="49">
        <v>0.12859458000000001</v>
      </c>
      <c r="T5142" s="49" t="s">
        <v>91</v>
      </c>
    </row>
    <row r="5143" spans="1:20" x14ac:dyDescent="0.25">
      <c r="A5143" s="49" t="str">
        <f t="shared" si="80"/>
        <v>41893North Coast and North BayN/A_20SmartAC Only</v>
      </c>
      <c r="B5143" s="7">
        <v>41893</v>
      </c>
      <c r="C5143">
        <v>20</v>
      </c>
      <c r="D5143" t="s">
        <v>47</v>
      </c>
      <c r="E5143">
        <v>1.4329204</v>
      </c>
      <c r="F5143">
        <v>1.5622231</v>
      </c>
      <c r="G5143" t="s">
        <v>33</v>
      </c>
      <c r="H5143">
        <v>5927.2020000000002</v>
      </c>
      <c r="I5143" s="49">
        <v>6566.6469999999999</v>
      </c>
      <c r="J5143">
        <v>75.502499999999998</v>
      </c>
      <c r="M5143">
        <v>5.65815E-2</v>
      </c>
      <c r="N5143" s="49">
        <v>-0.12930269999999999</v>
      </c>
      <c r="O5143" s="49">
        <v>-0.20172702000000001</v>
      </c>
      <c r="P5143" s="49">
        <v>-0.15929088999999999</v>
      </c>
      <c r="Q5143" s="49">
        <v>-0.12930269999999999</v>
      </c>
      <c r="R5143" s="49">
        <v>-9.93145E-2</v>
      </c>
      <c r="S5143" s="49">
        <v>-5.6878379999999999E-2</v>
      </c>
      <c r="T5143" s="49" t="s">
        <v>91</v>
      </c>
    </row>
    <row r="5144" spans="1:20" x14ac:dyDescent="0.25">
      <c r="A5144" s="49" t="str">
        <f t="shared" si="80"/>
        <v>41893North Coast and North BayN/A_9SmartAC Only</v>
      </c>
      <c r="B5144" s="7">
        <v>41893</v>
      </c>
      <c r="C5144">
        <v>9</v>
      </c>
      <c r="D5144" t="s">
        <v>47</v>
      </c>
      <c r="E5144">
        <v>0.65610365999999998</v>
      </c>
      <c r="F5144">
        <v>0.63058338999999997</v>
      </c>
      <c r="G5144" t="s">
        <v>33</v>
      </c>
      <c r="H5144">
        <v>5927.2020000000002</v>
      </c>
      <c r="I5144" s="49">
        <v>6566.6469999999999</v>
      </c>
      <c r="J5144">
        <v>58.904980000000002</v>
      </c>
      <c r="M5144">
        <v>2.9898999999999998E-2</v>
      </c>
      <c r="N5144" s="49">
        <v>2.5520270000000001E-2</v>
      </c>
      <c r="O5144" s="49">
        <v>-1.275045E-2</v>
      </c>
      <c r="P5144" s="49">
        <v>9.6737999999999998E-3</v>
      </c>
      <c r="Q5144" s="49">
        <v>2.5520270000000001E-2</v>
      </c>
      <c r="R5144" s="49">
        <v>4.1366739999999999E-2</v>
      </c>
      <c r="S5144" s="49">
        <v>6.3790990000000006E-2</v>
      </c>
      <c r="T5144" s="49" t="s">
        <v>91</v>
      </c>
    </row>
    <row r="5145" spans="1:20" x14ac:dyDescent="0.25">
      <c r="A5145" s="49" t="str">
        <f t="shared" si="80"/>
        <v>41893North Coast and North BayN/A_14SmartAC Only</v>
      </c>
      <c r="B5145" s="7">
        <v>41893</v>
      </c>
      <c r="C5145">
        <v>14</v>
      </c>
      <c r="D5145" t="s">
        <v>47</v>
      </c>
      <c r="E5145">
        <v>0.66941497999999999</v>
      </c>
      <c r="F5145">
        <v>0.59415675999999995</v>
      </c>
      <c r="G5145" t="s">
        <v>33</v>
      </c>
      <c r="H5145">
        <v>5927.2020000000002</v>
      </c>
      <c r="I5145" s="49">
        <v>6566.6469999999999</v>
      </c>
      <c r="J5145">
        <v>89.084000000000003</v>
      </c>
      <c r="M5145">
        <v>5.0285799999999999E-2</v>
      </c>
      <c r="N5145" s="49">
        <v>7.5258220000000001E-2</v>
      </c>
      <c r="O5145" s="49">
        <v>1.08924E-2</v>
      </c>
      <c r="P5145" s="49">
        <v>4.8606749999999997E-2</v>
      </c>
      <c r="Q5145" s="49">
        <v>7.5258220000000001E-2</v>
      </c>
      <c r="R5145" s="49">
        <v>0.10190969</v>
      </c>
      <c r="S5145" s="49">
        <v>0.13962404</v>
      </c>
      <c r="T5145" s="49" t="s">
        <v>91</v>
      </c>
    </row>
    <row r="5146" spans="1:20" x14ac:dyDescent="0.25">
      <c r="A5146" s="49" t="str">
        <f t="shared" si="80"/>
        <v>41893North Coast and North BayN/A_11SmartAC Only</v>
      </c>
      <c r="B5146" s="7">
        <v>41893</v>
      </c>
      <c r="C5146">
        <v>11</v>
      </c>
      <c r="D5146" t="s">
        <v>47</v>
      </c>
      <c r="E5146">
        <v>0.58160069999999997</v>
      </c>
      <c r="F5146">
        <v>0.51538161999999998</v>
      </c>
      <c r="G5146" t="s">
        <v>33</v>
      </c>
      <c r="H5146">
        <v>5927.2020000000002</v>
      </c>
      <c r="I5146" s="49">
        <v>6566.6469999999999</v>
      </c>
      <c r="J5146">
        <v>69.779390000000006</v>
      </c>
      <c r="M5146">
        <v>3.8127899999999999E-2</v>
      </c>
      <c r="N5146" s="49">
        <v>6.621908E-2</v>
      </c>
      <c r="O5146" s="49">
        <v>1.7415369999999999E-2</v>
      </c>
      <c r="P5146" s="49">
        <v>4.6011290000000003E-2</v>
      </c>
      <c r="Q5146" s="49">
        <v>6.621908E-2</v>
      </c>
      <c r="R5146" s="49">
        <v>8.6426870000000003E-2</v>
      </c>
      <c r="S5146" s="49">
        <v>0.11502279</v>
      </c>
      <c r="T5146" s="49" t="s">
        <v>91</v>
      </c>
    </row>
    <row r="5147" spans="1:20" x14ac:dyDescent="0.25">
      <c r="A5147" s="49" t="str">
        <f t="shared" si="80"/>
        <v>41893North Coast and North BayN/A_3SmartAC Only</v>
      </c>
      <c r="B5147" s="7">
        <v>41893</v>
      </c>
      <c r="C5147">
        <v>3</v>
      </c>
      <c r="D5147" t="s">
        <v>47</v>
      </c>
      <c r="E5147">
        <v>0.48344041999999998</v>
      </c>
      <c r="F5147">
        <v>0.47793506000000002</v>
      </c>
      <c r="G5147" t="s">
        <v>33</v>
      </c>
      <c r="H5147">
        <v>5927.2020000000002</v>
      </c>
      <c r="I5147" s="49">
        <v>6566.6469999999999</v>
      </c>
      <c r="J5147">
        <v>59.402970000000003</v>
      </c>
      <c r="M5147">
        <v>1.9352600000000001E-2</v>
      </c>
      <c r="N5147" s="49">
        <v>5.5053599999999999E-3</v>
      </c>
      <c r="O5147" s="49">
        <v>-1.926597E-2</v>
      </c>
      <c r="P5147" s="49">
        <v>-4.7515200000000004E-3</v>
      </c>
      <c r="Q5147" s="49">
        <v>5.5053599999999999E-3</v>
      </c>
      <c r="R5147" s="49">
        <v>1.576224E-2</v>
      </c>
      <c r="S5147" s="49">
        <v>3.0276689999999998E-2</v>
      </c>
      <c r="T5147" s="49" t="s">
        <v>91</v>
      </c>
    </row>
    <row r="5148" spans="1:20" x14ac:dyDescent="0.25">
      <c r="A5148" s="49" t="str">
        <f t="shared" si="80"/>
        <v>41893North Coast and North BayN/A_10SmartAC Only</v>
      </c>
      <c r="B5148" s="7">
        <v>41893</v>
      </c>
      <c r="C5148">
        <v>10</v>
      </c>
      <c r="D5148" t="s">
        <v>47</v>
      </c>
      <c r="E5148">
        <v>0.64008728000000004</v>
      </c>
      <c r="F5148">
        <v>0.57655453999999995</v>
      </c>
      <c r="G5148" t="s">
        <v>33</v>
      </c>
      <c r="H5148">
        <v>5927.2020000000002</v>
      </c>
      <c r="I5148" s="49">
        <v>6566.6469999999999</v>
      </c>
      <c r="J5148">
        <v>64.182370000000006</v>
      </c>
      <c r="M5148">
        <v>3.6202600000000001E-2</v>
      </c>
      <c r="N5148" s="49">
        <v>6.3532740000000004E-2</v>
      </c>
      <c r="O5148" s="49">
        <v>1.7193409999999999E-2</v>
      </c>
      <c r="P5148" s="49">
        <v>4.434536E-2</v>
      </c>
      <c r="Q5148" s="49">
        <v>6.3532740000000004E-2</v>
      </c>
      <c r="R5148" s="49">
        <v>8.2720119999999994E-2</v>
      </c>
      <c r="S5148" s="49">
        <v>0.10987207</v>
      </c>
      <c r="T5148" s="49" t="s">
        <v>91</v>
      </c>
    </row>
    <row r="5149" spans="1:20" x14ac:dyDescent="0.25">
      <c r="A5149" s="49" t="str">
        <f t="shared" si="80"/>
        <v>41893North Coast and North BayN/A_19SmartAC Only</v>
      </c>
      <c r="B5149" s="7">
        <v>41893</v>
      </c>
      <c r="C5149">
        <v>19</v>
      </c>
      <c r="D5149" t="s">
        <v>47</v>
      </c>
      <c r="E5149">
        <v>1.548908</v>
      </c>
      <c r="F5149">
        <v>1.7065068000000001</v>
      </c>
      <c r="G5149" t="s">
        <v>33</v>
      </c>
      <c r="H5149">
        <v>5927.2020000000002</v>
      </c>
      <c r="I5149" s="49">
        <v>6566.6469999999999</v>
      </c>
      <c r="J5149">
        <v>83.456249999999997</v>
      </c>
      <c r="M5149">
        <v>6.57084E-2</v>
      </c>
      <c r="N5149" s="49">
        <v>-0.15759880000000001</v>
      </c>
      <c r="O5149" s="49">
        <v>-0.24170554999999999</v>
      </c>
      <c r="P5149" s="49">
        <v>-0.19242424999999999</v>
      </c>
      <c r="Q5149" s="49">
        <v>-0.15759880000000001</v>
      </c>
      <c r="R5149" s="49">
        <v>-0.12277335</v>
      </c>
      <c r="S5149" s="49">
        <v>-7.3492050000000003E-2</v>
      </c>
      <c r="T5149" s="49" t="s">
        <v>91</v>
      </c>
    </row>
    <row r="5150" spans="1:20" x14ac:dyDescent="0.25">
      <c r="A5150" s="49" t="str">
        <f t="shared" si="80"/>
        <v>41893North Coast and North BayN/A_4SmartAC Only</v>
      </c>
      <c r="B5150" s="7">
        <v>41893</v>
      </c>
      <c r="C5150">
        <v>4</v>
      </c>
      <c r="D5150" t="s">
        <v>47</v>
      </c>
      <c r="E5150">
        <v>0.46159529999999999</v>
      </c>
      <c r="F5150">
        <v>0.47133733</v>
      </c>
      <c r="G5150" t="s">
        <v>33</v>
      </c>
      <c r="H5150">
        <v>5927.2020000000002</v>
      </c>
      <c r="I5150" s="49">
        <v>6566.6469999999999</v>
      </c>
      <c r="J5150">
        <v>57.568809999999999</v>
      </c>
      <c r="M5150">
        <v>1.7435099999999999E-2</v>
      </c>
      <c r="N5150" s="49">
        <v>-9.7420300000000005E-3</v>
      </c>
      <c r="O5150" s="49">
        <v>-3.2058959999999997E-2</v>
      </c>
      <c r="P5150" s="49">
        <v>-1.898263E-2</v>
      </c>
      <c r="Q5150" s="49">
        <v>-9.7420300000000005E-3</v>
      </c>
      <c r="R5150" s="49">
        <v>-5.0142999999999997E-4</v>
      </c>
      <c r="S5150" s="49">
        <v>1.25749E-2</v>
      </c>
      <c r="T5150" s="49" t="s">
        <v>91</v>
      </c>
    </row>
    <row r="5151" spans="1:20" x14ac:dyDescent="0.25">
      <c r="A5151" s="49" t="str">
        <f t="shared" si="80"/>
        <v>41893North Coast and North BayN/A_23SmartAC Only</v>
      </c>
      <c r="B5151" s="7">
        <v>41893</v>
      </c>
      <c r="C5151">
        <v>23</v>
      </c>
      <c r="D5151" t="s">
        <v>47</v>
      </c>
      <c r="E5151">
        <v>0.96145331000000001</v>
      </c>
      <c r="F5151">
        <v>0.90649078000000005</v>
      </c>
      <c r="G5151" t="s">
        <v>33</v>
      </c>
      <c r="H5151">
        <v>5927.2020000000002</v>
      </c>
      <c r="I5151" s="49">
        <v>6566.6469999999999</v>
      </c>
      <c r="J5151">
        <v>62.398960000000002</v>
      </c>
      <c r="M5151">
        <v>3.8262600000000001E-2</v>
      </c>
      <c r="N5151" s="49">
        <v>5.4962530000000002E-2</v>
      </c>
      <c r="O5151" s="49">
        <v>5.9864000000000002E-3</v>
      </c>
      <c r="P5151" s="49">
        <v>3.4683350000000002E-2</v>
      </c>
      <c r="Q5151" s="49">
        <v>5.4962530000000002E-2</v>
      </c>
      <c r="R5151" s="49">
        <v>7.5241710000000003E-2</v>
      </c>
      <c r="S5151" s="49">
        <v>0.10393866</v>
      </c>
      <c r="T5151" s="49" t="s">
        <v>91</v>
      </c>
    </row>
    <row r="5152" spans="1:20" x14ac:dyDescent="0.25">
      <c r="A5152" s="49" t="str">
        <f t="shared" si="80"/>
        <v>41893North Coast and North BayN/A_24SmartAC Only</v>
      </c>
      <c r="B5152" s="7">
        <v>41893</v>
      </c>
      <c r="C5152">
        <v>24</v>
      </c>
      <c r="D5152" t="s">
        <v>47</v>
      </c>
      <c r="E5152">
        <v>0.76117473999999996</v>
      </c>
      <c r="F5152">
        <v>0.69863405999999995</v>
      </c>
      <c r="G5152" t="s">
        <v>33</v>
      </c>
      <c r="H5152">
        <v>5927.2020000000002</v>
      </c>
      <c r="I5152" s="49">
        <v>6566.6469999999999</v>
      </c>
      <c r="J5152">
        <v>60.622579999999999</v>
      </c>
      <c r="M5152">
        <v>3.41307E-2</v>
      </c>
      <c r="N5152" s="49">
        <v>6.2540680000000001E-2</v>
      </c>
      <c r="O5152" s="49">
        <v>1.8853379999999999E-2</v>
      </c>
      <c r="P5152" s="49">
        <v>4.4451409999999997E-2</v>
      </c>
      <c r="Q5152" s="49">
        <v>6.2540680000000001E-2</v>
      </c>
      <c r="R5152" s="49">
        <v>8.0629950000000006E-2</v>
      </c>
      <c r="S5152" s="49">
        <v>0.10622798</v>
      </c>
      <c r="T5152" s="49" t="s">
        <v>91</v>
      </c>
    </row>
    <row r="5153" spans="1:20" x14ac:dyDescent="0.25">
      <c r="A5153" s="49" t="str">
        <f t="shared" si="80"/>
        <v>41893North Coast and North BayN/A_18SmartAC Only</v>
      </c>
      <c r="B5153" s="7">
        <v>41893</v>
      </c>
      <c r="C5153">
        <v>18</v>
      </c>
      <c r="D5153" t="s">
        <v>47</v>
      </c>
      <c r="E5153">
        <v>1.5776857</v>
      </c>
      <c r="F5153">
        <v>1.3074703999999999</v>
      </c>
      <c r="G5153" t="s">
        <v>33</v>
      </c>
      <c r="H5153">
        <v>5927.2020000000002</v>
      </c>
      <c r="I5153" s="49">
        <v>6566.6469999999999</v>
      </c>
      <c r="J5153">
        <v>88.673850000000002</v>
      </c>
      <c r="M5153">
        <v>6.9519300000000006E-2</v>
      </c>
      <c r="N5153" s="49">
        <v>0.27021529999999999</v>
      </c>
      <c r="O5153" s="49">
        <v>0.18123059999999999</v>
      </c>
      <c r="P5153" s="49">
        <v>0.23337007000000001</v>
      </c>
      <c r="Q5153" s="49">
        <v>0.27021529999999999</v>
      </c>
      <c r="R5153" s="49">
        <v>0.30706053</v>
      </c>
      <c r="S5153" s="49">
        <v>0.35920000000000002</v>
      </c>
      <c r="T5153" s="49" t="s">
        <v>91</v>
      </c>
    </row>
    <row r="5154" spans="1:20" x14ac:dyDescent="0.25">
      <c r="A5154" s="49" t="str">
        <f t="shared" si="80"/>
        <v>41893North Coast and North BayN/A_7SmartAC Only</v>
      </c>
      <c r="B5154" s="7">
        <v>41893</v>
      </c>
      <c r="C5154">
        <v>7</v>
      </c>
      <c r="D5154" t="s">
        <v>47</v>
      </c>
      <c r="E5154">
        <v>0.63424913000000005</v>
      </c>
      <c r="F5154">
        <v>0.61761259999999996</v>
      </c>
      <c r="G5154" t="s">
        <v>33</v>
      </c>
      <c r="H5154">
        <v>5927.2020000000002</v>
      </c>
      <c r="I5154" s="49">
        <v>6566.6469999999999</v>
      </c>
      <c r="J5154">
        <v>53.672840000000001</v>
      </c>
      <c r="M5154">
        <v>2.5073700000000001E-2</v>
      </c>
      <c r="N5154" s="49">
        <v>1.663653E-2</v>
      </c>
      <c r="O5154" s="49">
        <v>-1.5457810000000001E-2</v>
      </c>
      <c r="P5154" s="49">
        <v>3.34747E-3</v>
      </c>
      <c r="Q5154" s="49">
        <v>1.663653E-2</v>
      </c>
      <c r="R5154" s="49">
        <v>2.9925589999999998E-2</v>
      </c>
      <c r="S5154" s="49">
        <v>4.8730870000000003E-2</v>
      </c>
      <c r="T5154" s="49" t="s">
        <v>91</v>
      </c>
    </row>
    <row r="5155" spans="1:20" x14ac:dyDescent="0.25">
      <c r="A5155" s="49" t="str">
        <f t="shared" si="80"/>
        <v>41893North Coast and North BayN/A_17SmartAC Only</v>
      </c>
      <c r="B5155" s="7">
        <v>41893</v>
      </c>
      <c r="C5155">
        <v>17</v>
      </c>
      <c r="D5155" t="s">
        <v>47</v>
      </c>
      <c r="E5155">
        <v>1.3967071</v>
      </c>
      <c r="F5155">
        <v>1.1170903999999999</v>
      </c>
      <c r="G5155" t="s">
        <v>33</v>
      </c>
      <c r="H5155">
        <v>5927.2020000000002</v>
      </c>
      <c r="I5155" s="49">
        <v>6566.6469999999999</v>
      </c>
      <c r="J5155">
        <v>92.813130000000001</v>
      </c>
      <c r="M5155">
        <v>7.0515999999999995E-2</v>
      </c>
      <c r="N5155" s="49">
        <v>0.2796167</v>
      </c>
      <c r="O5155" s="49">
        <v>0.18935621999999999</v>
      </c>
      <c r="P5155" s="49">
        <v>0.24224322000000001</v>
      </c>
      <c r="Q5155" s="49">
        <v>0.2796167</v>
      </c>
      <c r="R5155" s="49">
        <v>0.31699018000000001</v>
      </c>
      <c r="S5155" s="49">
        <v>0.36987718000000003</v>
      </c>
      <c r="T5155" s="49" t="s">
        <v>91</v>
      </c>
    </row>
    <row r="5156" spans="1:20" x14ac:dyDescent="0.25">
      <c r="A5156" s="49" t="str">
        <f t="shared" si="80"/>
        <v>41893North Coast and North BayN/A_22SmartAC Only</v>
      </c>
      <c r="B5156" s="7">
        <v>41893</v>
      </c>
      <c r="C5156">
        <v>22</v>
      </c>
      <c r="D5156" t="s">
        <v>47</v>
      </c>
      <c r="E5156">
        <v>1.1058631999999999</v>
      </c>
      <c r="F5156">
        <v>1.1396137</v>
      </c>
      <c r="G5156" t="s">
        <v>33</v>
      </c>
      <c r="H5156">
        <v>5927.2020000000002</v>
      </c>
      <c r="I5156" s="49">
        <v>6566.6469999999999</v>
      </c>
      <c r="J5156">
        <v>64.396960000000007</v>
      </c>
      <c r="M5156">
        <v>4.11901E-2</v>
      </c>
      <c r="N5156" s="49">
        <v>-3.3750500000000003E-2</v>
      </c>
      <c r="O5156" s="49">
        <v>-8.6473830000000002E-2</v>
      </c>
      <c r="P5156" s="49">
        <v>-5.5581249999999999E-2</v>
      </c>
      <c r="Q5156" s="49">
        <v>-3.3750500000000003E-2</v>
      </c>
      <c r="R5156" s="49">
        <v>-1.191975E-2</v>
      </c>
      <c r="S5156" s="49">
        <v>1.897283E-2</v>
      </c>
      <c r="T5156" s="49" t="s">
        <v>91</v>
      </c>
    </row>
    <row r="5157" spans="1:20" x14ac:dyDescent="0.25">
      <c r="A5157" s="49" t="str">
        <f t="shared" si="80"/>
        <v>41893North Coast and North BayN/A_5SmartAC Only</v>
      </c>
      <c r="B5157" s="7">
        <v>41893</v>
      </c>
      <c r="C5157">
        <v>5</v>
      </c>
      <c r="D5157" t="s">
        <v>47</v>
      </c>
      <c r="E5157">
        <v>0.46803293000000001</v>
      </c>
      <c r="F5157">
        <v>0.46735590999999999</v>
      </c>
      <c r="G5157" t="s">
        <v>33</v>
      </c>
      <c r="H5157">
        <v>5927.2020000000002</v>
      </c>
      <c r="I5157" s="49">
        <v>6566.6469999999999</v>
      </c>
      <c r="J5157">
        <v>55.730629999999998</v>
      </c>
      <c r="M5157">
        <v>1.7103400000000001E-2</v>
      </c>
      <c r="N5157" s="49">
        <v>6.7701999999999997E-4</v>
      </c>
      <c r="O5157" s="49">
        <v>-2.1215330000000001E-2</v>
      </c>
      <c r="P5157" s="49">
        <v>-8.3877799999999992E-3</v>
      </c>
      <c r="Q5157" s="49">
        <v>6.7701999999999997E-4</v>
      </c>
      <c r="R5157" s="49">
        <v>9.74182E-3</v>
      </c>
      <c r="S5157" s="49">
        <v>2.2569369999999998E-2</v>
      </c>
      <c r="T5157" s="49" t="s">
        <v>91</v>
      </c>
    </row>
    <row r="5158" spans="1:20" x14ac:dyDescent="0.25">
      <c r="A5158" s="49" t="str">
        <f t="shared" si="80"/>
        <v>41893North Coast and North BayN/A_15SmartAC Only</v>
      </c>
      <c r="B5158" s="7">
        <v>41893</v>
      </c>
      <c r="C5158">
        <v>15</v>
      </c>
      <c r="D5158" t="s">
        <v>47</v>
      </c>
      <c r="E5158">
        <v>0.80510941000000003</v>
      </c>
      <c r="F5158">
        <v>0.73109354999999998</v>
      </c>
      <c r="G5158" t="s">
        <v>33</v>
      </c>
      <c r="H5158">
        <v>5927.2020000000002</v>
      </c>
      <c r="I5158" s="49">
        <v>6566.6469999999999</v>
      </c>
      <c r="J5158">
        <v>93.640789999999996</v>
      </c>
      <c r="M5158">
        <v>5.5128499999999997E-2</v>
      </c>
      <c r="N5158" s="49">
        <v>7.4015860000000003E-2</v>
      </c>
      <c r="O5158" s="49">
        <v>3.45138E-3</v>
      </c>
      <c r="P5158" s="49">
        <v>4.4797759999999999E-2</v>
      </c>
      <c r="Q5158" s="49">
        <v>7.4015860000000003E-2</v>
      </c>
      <c r="R5158" s="49">
        <v>0.10323396999999999</v>
      </c>
      <c r="S5158" s="49">
        <v>0.14458034</v>
      </c>
      <c r="T5158" s="49" t="s">
        <v>91</v>
      </c>
    </row>
    <row r="5159" spans="1:20" x14ac:dyDescent="0.25">
      <c r="A5159" s="49" t="str">
        <f t="shared" si="80"/>
        <v>41893North Coast and North BayN/A_21SmartAC Only</v>
      </c>
      <c r="B5159" s="7">
        <v>41893</v>
      </c>
      <c r="C5159">
        <v>21</v>
      </c>
      <c r="D5159" t="s">
        <v>47</v>
      </c>
      <c r="E5159">
        <v>1.3224773999999999</v>
      </c>
      <c r="F5159">
        <v>1.3622424</v>
      </c>
      <c r="G5159" t="s">
        <v>33</v>
      </c>
      <c r="H5159">
        <v>5927.2020000000002</v>
      </c>
      <c r="I5159" s="49">
        <v>6566.6469999999999</v>
      </c>
      <c r="J5159">
        <v>68.670339999999996</v>
      </c>
      <c r="M5159">
        <v>4.9470899999999998E-2</v>
      </c>
      <c r="N5159" s="49">
        <v>-3.9765000000000002E-2</v>
      </c>
      <c r="O5159" s="49">
        <v>-0.10308775000000001</v>
      </c>
      <c r="P5159" s="49">
        <v>-6.5984580000000001E-2</v>
      </c>
      <c r="Q5159" s="49">
        <v>-3.9765000000000002E-2</v>
      </c>
      <c r="R5159" s="49">
        <v>-1.3545420000000001E-2</v>
      </c>
      <c r="S5159" s="49">
        <v>2.3557749999999999E-2</v>
      </c>
      <c r="T5159" s="49" t="s">
        <v>91</v>
      </c>
    </row>
    <row r="5160" spans="1:20" x14ac:dyDescent="0.25">
      <c r="A5160" s="49" t="str">
        <f t="shared" si="80"/>
        <v>41893North Coast and North BayN/A_8SmartAC Only</v>
      </c>
      <c r="B5160" s="7">
        <v>41893</v>
      </c>
      <c r="C5160">
        <v>8</v>
      </c>
      <c r="D5160" t="s">
        <v>47</v>
      </c>
      <c r="E5160">
        <v>0.71967020999999998</v>
      </c>
      <c r="F5160">
        <v>0.68791915000000003</v>
      </c>
      <c r="G5160" t="s">
        <v>33</v>
      </c>
      <c r="H5160">
        <v>5927.2020000000002</v>
      </c>
      <c r="I5160" s="49">
        <v>6566.6469999999999</v>
      </c>
      <c r="J5160">
        <v>54.011020000000002</v>
      </c>
      <c r="M5160">
        <v>2.8554300000000001E-2</v>
      </c>
      <c r="N5160" s="49">
        <v>3.1751059999999998E-2</v>
      </c>
      <c r="O5160" s="49">
        <v>-4.7984400000000002E-3</v>
      </c>
      <c r="P5160" s="49">
        <v>1.6617280000000002E-2</v>
      </c>
      <c r="Q5160" s="49">
        <v>3.1751059999999998E-2</v>
      </c>
      <c r="R5160" s="49">
        <v>4.6884839999999997E-2</v>
      </c>
      <c r="S5160" s="49">
        <v>6.8300559999999996E-2</v>
      </c>
      <c r="T5160" s="49" t="s">
        <v>91</v>
      </c>
    </row>
    <row r="5161" spans="1:20" x14ac:dyDescent="0.25">
      <c r="A5161" s="49" t="str">
        <f t="shared" si="80"/>
        <v>41893North Coast and North BayN/A_12SmartAC Only</v>
      </c>
      <c r="B5161" s="7">
        <v>41893</v>
      </c>
      <c r="C5161">
        <v>12</v>
      </c>
      <c r="D5161" t="s">
        <v>47</v>
      </c>
      <c r="E5161">
        <v>0.56685470000000004</v>
      </c>
      <c r="F5161">
        <v>0.49296241000000002</v>
      </c>
      <c r="G5161" t="s">
        <v>33</v>
      </c>
      <c r="H5161">
        <v>5927.2020000000002</v>
      </c>
      <c r="I5161" s="49">
        <v>6566.6469999999999</v>
      </c>
      <c r="J5161">
        <v>76.157809999999998</v>
      </c>
      <c r="M5161">
        <v>4.2458099999999999E-2</v>
      </c>
      <c r="N5161" s="49">
        <v>7.3892289999999999E-2</v>
      </c>
      <c r="O5161" s="49">
        <v>1.9545920000000001E-2</v>
      </c>
      <c r="P5161" s="49">
        <v>5.1389499999999998E-2</v>
      </c>
      <c r="Q5161" s="49">
        <v>7.3892289999999999E-2</v>
      </c>
      <c r="R5161" s="49">
        <v>9.6395079999999994E-2</v>
      </c>
      <c r="S5161" s="49">
        <v>0.12823866</v>
      </c>
      <c r="T5161" s="49" t="s">
        <v>91</v>
      </c>
    </row>
    <row r="5162" spans="1:20" x14ac:dyDescent="0.25">
      <c r="A5162" s="49" t="str">
        <f t="shared" si="80"/>
        <v>41820OtherN/A_4SmartAC Only</v>
      </c>
      <c r="B5162" s="7">
        <v>41820</v>
      </c>
      <c r="C5162">
        <v>4</v>
      </c>
      <c r="D5162" t="s">
        <v>13</v>
      </c>
      <c r="E5162">
        <v>0.65487021999999995</v>
      </c>
      <c r="F5162">
        <v>0.64830421999999999</v>
      </c>
      <c r="G5162" t="s">
        <v>33</v>
      </c>
      <c r="H5162">
        <v>4989.6850000000004</v>
      </c>
      <c r="I5162" s="49">
        <v>25355.253000000001</v>
      </c>
      <c r="J5162">
        <v>72.342519999999993</v>
      </c>
      <c r="M5162">
        <v>1.0777200000000001E-2</v>
      </c>
      <c r="N5162" s="49">
        <v>6.5659999999999998E-3</v>
      </c>
      <c r="O5162" s="49">
        <v>-7.2288200000000004E-3</v>
      </c>
      <c r="P5162" s="49">
        <v>8.5408000000000001E-4</v>
      </c>
      <c r="Q5162" s="49">
        <v>6.5659999999999998E-3</v>
      </c>
      <c r="R5162" s="49">
        <v>1.2277919999999999E-2</v>
      </c>
      <c r="S5162" s="49">
        <v>2.0360820000000002E-2</v>
      </c>
      <c r="T5162" s="49" t="s">
        <v>91</v>
      </c>
    </row>
    <row r="5163" spans="1:20" x14ac:dyDescent="0.25">
      <c r="A5163" s="49" t="str">
        <f t="shared" si="80"/>
        <v>41820OtherN/A_2SmartAC Only</v>
      </c>
      <c r="B5163" s="7">
        <v>41820</v>
      </c>
      <c r="C5163">
        <v>2</v>
      </c>
      <c r="D5163" t="s">
        <v>13</v>
      </c>
      <c r="E5163">
        <v>0.79915426000000001</v>
      </c>
      <c r="F5163">
        <v>0.77519590000000005</v>
      </c>
      <c r="G5163" t="s">
        <v>33</v>
      </c>
      <c r="H5163">
        <v>4989.6850000000004</v>
      </c>
      <c r="I5163" s="49">
        <v>25355.253000000001</v>
      </c>
      <c r="J5163">
        <v>74.706119999999999</v>
      </c>
      <c r="M5163">
        <v>1.2858400000000001E-2</v>
      </c>
      <c r="N5163" s="49">
        <v>2.3958360000000001E-2</v>
      </c>
      <c r="O5163" s="49">
        <v>7.4996100000000003E-3</v>
      </c>
      <c r="P5163" s="49">
        <v>1.7143410000000001E-2</v>
      </c>
      <c r="Q5163" s="49">
        <v>2.3958360000000001E-2</v>
      </c>
      <c r="R5163" s="49">
        <v>3.0773310000000002E-2</v>
      </c>
      <c r="S5163" s="49">
        <v>4.0417109999999999E-2</v>
      </c>
      <c r="T5163" s="49" t="s">
        <v>91</v>
      </c>
    </row>
    <row r="5164" spans="1:20" x14ac:dyDescent="0.25">
      <c r="A5164" s="49" t="str">
        <f t="shared" si="80"/>
        <v>41820OtherN/A_10SmartAC Only</v>
      </c>
      <c r="B5164" s="7">
        <v>41820</v>
      </c>
      <c r="C5164">
        <v>10</v>
      </c>
      <c r="D5164" t="s">
        <v>13</v>
      </c>
      <c r="E5164">
        <v>0.98500529999999997</v>
      </c>
      <c r="F5164">
        <v>0.99430078</v>
      </c>
      <c r="G5164" t="s">
        <v>33</v>
      </c>
      <c r="H5164">
        <v>4989.6850000000004</v>
      </c>
      <c r="I5164" s="49">
        <v>25355.253000000001</v>
      </c>
      <c r="J5164">
        <v>84.688869999999994</v>
      </c>
      <c r="M5164">
        <v>1.9637000000000002E-2</v>
      </c>
      <c r="N5164" s="49">
        <v>-9.2954800000000001E-3</v>
      </c>
      <c r="O5164" s="49">
        <v>-3.4430839999999997E-2</v>
      </c>
      <c r="P5164" s="49">
        <v>-1.9703089999999999E-2</v>
      </c>
      <c r="Q5164" s="49">
        <v>-9.2954800000000001E-3</v>
      </c>
      <c r="R5164" s="49">
        <v>1.11213E-3</v>
      </c>
      <c r="S5164" s="49">
        <v>1.5839880000000001E-2</v>
      </c>
      <c r="T5164" s="49" t="s">
        <v>91</v>
      </c>
    </row>
    <row r="5165" spans="1:20" x14ac:dyDescent="0.25">
      <c r="A5165" s="49" t="str">
        <f t="shared" si="80"/>
        <v>41820OtherN/A_9SmartAC Only</v>
      </c>
      <c r="B5165" s="7">
        <v>41820</v>
      </c>
      <c r="C5165">
        <v>9</v>
      </c>
      <c r="D5165" t="s">
        <v>13</v>
      </c>
      <c r="E5165">
        <v>0.87204508999999997</v>
      </c>
      <c r="F5165">
        <v>0.88697360999999997</v>
      </c>
      <c r="G5165" t="s">
        <v>33</v>
      </c>
      <c r="H5165">
        <v>4989.6850000000004</v>
      </c>
      <c r="I5165" s="49">
        <v>25355.253000000001</v>
      </c>
      <c r="J5165">
        <v>80.06147</v>
      </c>
      <c r="M5165">
        <v>1.6113599999999999E-2</v>
      </c>
      <c r="N5165" s="49">
        <v>-1.4928520000000001E-2</v>
      </c>
      <c r="O5165" s="49">
        <v>-3.5553929999999997E-2</v>
      </c>
      <c r="P5165" s="49">
        <v>-2.346873E-2</v>
      </c>
      <c r="Q5165" s="49">
        <v>-1.4928520000000001E-2</v>
      </c>
      <c r="R5165" s="49">
        <v>-6.3883100000000003E-3</v>
      </c>
      <c r="S5165" s="49">
        <v>5.6968899999999996E-3</v>
      </c>
      <c r="T5165" s="49" t="s">
        <v>91</v>
      </c>
    </row>
    <row r="5166" spans="1:20" x14ac:dyDescent="0.25">
      <c r="A5166" s="49" t="str">
        <f t="shared" si="80"/>
        <v>41820OtherN/A_13SmartAC Only</v>
      </c>
      <c r="B5166" s="7">
        <v>41820</v>
      </c>
      <c r="C5166">
        <v>13</v>
      </c>
      <c r="D5166" t="s">
        <v>13</v>
      </c>
      <c r="E5166">
        <v>1.7641114</v>
      </c>
      <c r="F5166">
        <v>1.6956709000000001</v>
      </c>
      <c r="G5166" t="s">
        <v>33</v>
      </c>
      <c r="H5166">
        <v>4989.6850000000004</v>
      </c>
      <c r="I5166" s="49">
        <v>25355.253000000001</v>
      </c>
      <c r="J5166">
        <v>95.91686</v>
      </c>
      <c r="M5166">
        <v>3.01137E-2</v>
      </c>
      <c r="N5166" s="49">
        <v>6.8440500000000001E-2</v>
      </c>
      <c r="O5166" s="49">
        <v>2.9894960000000002E-2</v>
      </c>
      <c r="P5166" s="49">
        <v>5.2480239999999997E-2</v>
      </c>
      <c r="Q5166" s="49">
        <v>6.8440500000000001E-2</v>
      </c>
      <c r="R5166" s="49">
        <v>8.4400760000000005E-2</v>
      </c>
      <c r="S5166" s="49">
        <v>0.10698604</v>
      </c>
      <c r="T5166" s="49" t="s">
        <v>91</v>
      </c>
    </row>
    <row r="5167" spans="1:20" x14ac:dyDescent="0.25">
      <c r="A5167" s="49" t="str">
        <f t="shared" si="80"/>
        <v>41820OtherN/A_12SmartAC Only</v>
      </c>
      <c r="B5167" s="7">
        <v>41820</v>
      </c>
      <c r="C5167">
        <v>12</v>
      </c>
      <c r="D5167" t="s">
        <v>13</v>
      </c>
      <c r="E5167">
        <v>1.4338793999999999</v>
      </c>
      <c r="F5167">
        <v>1.3899193999999999</v>
      </c>
      <c r="G5167" t="s">
        <v>33</v>
      </c>
      <c r="H5167">
        <v>4989.6850000000004</v>
      </c>
      <c r="I5167" s="49">
        <v>25355.253000000001</v>
      </c>
      <c r="J5167">
        <v>92.505799999999994</v>
      </c>
      <c r="M5167">
        <v>2.7057000000000001E-2</v>
      </c>
      <c r="N5167" s="49">
        <v>4.3959999999999999E-2</v>
      </c>
      <c r="O5167" s="49">
        <v>9.32704E-3</v>
      </c>
      <c r="P5167" s="49">
        <v>2.961979E-2</v>
      </c>
      <c r="Q5167" s="49">
        <v>4.3959999999999999E-2</v>
      </c>
      <c r="R5167" s="49">
        <v>5.8300209999999998E-2</v>
      </c>
      <c r="S5167" s="49">
        <v>7.8592960000000003E-2</v>
      </c>
      <c r="T5167" s="49" t="s">
        <v>91</v>
      </c>
    </row>
    <row r="5168" spans="1:20" x14ac:dyDescent="0.25">
      <c r="A5168" s="49" t="str">
        <f t="shared" si="80"/>
        <v>41820OtherN/A_20SmartAC Only</v>
      </c>
      <c r="B5168" s="7">
        <v>41820</v>
      </c>
      <c r="C5168">
        <v>20</v>
      </c>
      <c r="D5168" t="s">
        <v>13</v>
      </c>
      <c r="E5168">
        <v>2.8824785999999998</v>
      </c>
      <c r="F5168">
        <v>3.1936187</v>
      </c>
      <c r="G5168" t="s">
        <v>33</v>
      </c>
      <c r="H5168">
        <v>4989.6850000000004</v>
      </c>
      <c r="I5168" s="49">
        <v>25355.253000000001</v>
      </c>
      <c r="J5168">
        <v>93.58466</v>
      </c>
      <c r="M5168">
        <v>3.40185E-2</v>
      </c>
      <c r="N5168" s="49">
        <v>-0.31114009999999998</v>
      </c>
      <c r="O5168" s="49">
        <v>-0.35468378</v>
      </c>
      <c r="P5168" s="49">
        <v>-0.32916991000000001</v>
      </c>
      <c r="Q5168" s="49">
        <v>-0.31114009999999998</v>
      </c>
      <c r="R5168" s="49">
        <v>-0.29311029999999999</v>
      </c>
      <c r="S5168" s="49">
        <v>-0.26759642</v>
      </c>
      <c r="T5168" s="49" t="s">
        <v>91</v>
      </c>
    </row>
    <row r="5169" spans="1:20" x14ac:dyDescent="0.25">
      <c r="A5169" s="49" t="str">
        <f t="shared" si="80"/>
        <v>41820OtherN/A_16SmartAC Only</v>
      </c>
      <c r="B5169" s="7">
        <v>41820</v>
      </c>
      <c r="C5169">
        <v>16</v>
      </c>
      <c r="D5169" t="s">
        <v>13</v>
      </c>
      <c r="E5169">
        <v>2.6793881000000002</v>
      </c>
      <c r="F5169">
        <v>2.0819708000000001</v>
      </c>
      <c r="G5169" t="s">
        <v>33</v>
      </c>
      <c r="H5169">
        <v>4989.6850000000004</v>
      </c>
      <c r="I5169" s="49">
        <v>25355.253000000001</v>
      </c>
      <c r="J5169">
        <v>101.5911</v>
      </c>
      <c r="M5169">
        <v>2.9951100000000001E-2</v>
      </c>
      <c r="N5169" s="49">
        <v>0.59741730000000004</v>
      </c>
      <c r="O5169" s="49">
        <v>0.55907989000000002</v>
      </c>
      <c r="P5169" s="49">
        <v>0.58154322000000003</v>
      </c>
      <c r="Q5169" s="49">
        <v>0.59741730000000004</v>
      </c>
      <c r="R5169" s="49">
        <v>0.61329138000000005</v>
      </c>
      <c r="S5169" s="49">
        <v>0.63575470999999995</v>
      </c>
      <c r="T5169" s="49" t="s">
        <v>91</v>
      </c>
    </row>
    <row r="5170" spans="1:20" x14ac:dyDescent="0.25">
      <c r="A5170" s="49" t="str">
        <f t="shared" si="80"/>
        <v>41820OtherN/A_3SmartAC Only</v>
      </c>
      <c r="B5170" s="7">
        <v>41820</v>
      </c>
      <c r="C5170">
        <v>3</v>
      </c>
      <c r="D5170" t="s">
        <v>13</v>
      </c>
      <c r="E5170">
        <v>0.70853202999999998</v>
      </c>
      <c r="F5170">
        <v>0.68751505000000002</v>
      </c>
      <c r="G5170" t="s">
        <v>33</v>
      </c>
      <c r="H5170">
        <v>4989.6850000000004</v>
      </c>
      <c r="I5170" s="49">
        <v>25355.253000000001</v>
      </c>
      <c r="J5170">
        <v>73.81756</v>
      </c>
      <c r="M5170">
        <v>1.1254800000000001E-2</v>
      </c>
      <c r="N5170" s="49">
        <v>2.1016980000000001E-2</v>
      </c>
      <c r="O5170" s="49">
        <v>6.6108399999999998E-3</v>
      </c>
      <c r="P5170" s="49">
        <v>1.505194E-2</v>
      </c>
      <c r="Q5170" s="49">
        <v>2.1016980000000001E-2</v>
      </c>
      <c r="R5170" s="49">
        <v>2.6982019999999999E-2</v>
      </c>
      <c r="S5170" s="49">
        <v>3.5423120000000002E-2</v>
      </c>
      <c r="T5170" s="49" t="s">
        <v>91</v>
      </c>
    </row>
    <row r="5171" spans="1:20" x14ac:dyDescent="0.25">
      <c r="A5171" s="49" t="str">
        <f t="shared" si="80"/>
        <v>41820OtherN/A_18SmartAC Only</v>
      </c>
      <c r="B5171" s="7">
        <v>41820</v>
      </c>
      <c r="C5171">
        <v>18</v>
      </c>
      <c r="D5171" t="s">
        <v>13</v>
      </c>
      <c r="E5171">
        <v>3.0688051000000001</v>
      </c>
      <c r="F5171">
        <v>2.3636504999999999</v>
      </c>
      <c r="G5171" t="s">
        <v>33</v>
      </c>
      <c r="H5171">
        <v>4989.6850000000004</v>
      </c>
      <c r="I5171" s="49">
        <v>25355.253000000001</v>
      </c>
      <c r="J5171">
        <v>101.2906</v>
      </c>
      <c r="M5171">
        <v>2.91048E-2</v>
      </c>
      <c r="N5171" s="49">
        <v>0.70515459999999996</v>
      </c>
      <c r="O5171" s="49">
        <v>0.66790046000000003</v>
      </c>
      <c r="P5171" s="49">
        <v>0.68972906</v>
      </c>
      <c r="Q5171" s="49">
        <v>0.70515459999999996</v>
      </c>
      <c r="R5171" s="49">
        <v>0.72058014000000004</v>
      </c>
      <c r="S5171" s="49">
        <v>0.74240874000000001</v>
      </c>
      <c r="T5171" s="49" t="s">
        <v>91</v>
      </c>
    </row>
    <row r="5172" spans="1:20" x14ac:dyDescent="0.25">
      <c r="A5172" s="49" t="str">
        <f t="shared" si="80"/>
        <v>41820OtherN/A_8SmartAC Only</v>
      </c>
      <c r="B5172" s="7">
        <v>41820</v>
      </c>
      <c r="C5172">
        <v>8</v>
      </c>
      <c r="D5172" t="s">
        <v>13</v>
      </c>
      <c r="E5172">
        <v>0.80528516999999999</v>
      </c>
      <c r="F5172">
        <v>0.82131054000000003</v>
      </c>
      <c r="G5172" t="s">
        <v>33</v>
      </c>
      <c r="H5172">
        <v>4989.6850000000004</v>
      </c>
      <c r="I5172" s="49">
        <v>25355.253000000001</v>
      </c>
      <c r="J5172">
        <v>74.902559999999994</v>
      </c>
      <c r="M5172">
        <v>1.36309E-2</v>
      </c>
      <c r="N5172" s="49">
        <v>-1.6025370000000001E-2</v>
      </c>
      <c r="O5172" s="49">
        <v>-3.3472920000000003E-2</v>
      </c>
      <c r="P5172" s="49">
        <v>-2.324975E-2</v>
      </c>
      <c r="Q5172" s="49">
        <v>-1.6025370000000001E-2</v>
      </c>
      <c r="R5172" s="49">
        <v>-8.8009899999999999E-3</v>
      </c>
      <c r="S5172" s="49">
        <v>1.4221800000000001E-3</v>
      </c>
      <c r="T5172" s="49" t="s">
        <v>91</v>
      </c>
    </row>
    <row r="5173" spans="1:20" x14ac:dyDescent="0.25">
      <c r="A5173" s="49" t="str">
        <f t="shared" si="80"/>
        <v>41820OtherN/A_22SmartAC Only</v>
      </c>
      <c r="B5173" s="7">
        <v>41820</v>
      </c>
      <c r="C5173">
        <v>22</v>
      </c>
      <c r="D5173" t="s">
        <v>13</v>
      </c>
      <c r="E5173">
        <v>2.1676291000000001</v>
      </c>
      <c r="F5173">
        <v>2.319232</v>
      </c>
      <c r="G5173" t="s">
        <v>33</v>
      </c>
      <c r="H5173">
        <v>4989.6850000000004</v>
      </c>
      <c r="I5173" s="49">
        <v>25355.253000000001</v>
      </c>
      <c r="J5173">
        <v>84.696969999999993</v>
      </c>
      <c r="M5173">
        <v>2.9155E-2</v>
      </c>
      <c r="N5173" s="49">
        <v>-0.15160290000000001</v>
      </c>
      <c r="O5173" s="49">
        <v>-0.18892129999999999</v>
      </c>
      <c r="P5173" s="49">
        <v>-0.16705505000000001</v>
      </c>
      <c r="Q5173" s="49">
        <v>-0.15160290000000001</v>
      </c>
      <c r="R5173" s="49">
        <v>-0.13615074999999999</v>
      </c>
      <c r="S5173" s="49">
        <v>-0.1142845</v>
      </c>
      <c r="T5173" s="49" t="s">
        <v>91</v>
      </c>
    </row>
    <row r="5174" spans="1:20" x14ac:dyDescent="0.25">
      <c r="A5174" s="49" t="str">
        <f t="shared" si="80"/>
        <v>41820OtherN/A_11SmartAC Only</v>
      </c>
      <c r="B5174" s="7">
        <v>41820</v>
      </c>
      <c r="C5174">
        <v>11</v>
      </c>
      <c r="D5174" t="s">
        <v>13</v>
      </c>
      <c r="E5174">
        <v>1.1699793999999999</v>
      </c>
      <c r="F5174">
        <v>1.1409035000000001</v>
      </c>
      <c r="G5174" t="s">
        <v>33</v>
      </c>
      <c r="H5174">
        <v>4989.6850000000004</v>
      </c>
      <c r="I5174" s="49">
        <v>25355.253000000001</v>
      </c>
      <c r="J5174">
        <v>89.081890000000001</v>
      </c>
      <c r="M5174">
        <v>2.3463600000000001E-2</v>
      </c>
      <c r="N5174" s="49">
        <v>2.9075899999999998E-2</v>
      </c>
      <c r="O5174" s="49">
        <v>-9.5750999999999996E-4</v>
      </c>
      <c r="P5174" s="49">
        <v>1.6640189999999999E-2</v>
      </c>
      <c r="Q5174" s="49">
        <v>2.9075899999999998E-2</v>
      </c>
      <c r="R5174" s="49">
        <v>4.1511609999999997E-2</v>
      </c>
      <c r="S5174" s="49">
        <v>5.9109309999999998E-2</v>
      </c>
      <c r="T5174" s="49" t="s">
        <v>91</v>
      </c>
    </row>
    <row r="5175" spans="1:20" x14ac:dyDescent="0.25">
      <c r="A5175" s="49" t="str">
        <f t="shared" si="80"/>
        <v>41820OtherN/A_6SmartAC Only</v>
      </c>
      <c r="B5175" s="7">
        <v>41820</v>
      </c>
      <c r="C5175">
        <v>6</v>
      </c>
      <c r="D5175" t="s">
        <v>13</v>
      </c>
      <c r="E5175">
        <v>0.66159097</v>
      </c>
      <c r="F5175">
        <v>0.66017230999999998</v>
      </c>
      <c r="G5175" t="s">
        <v>33</v>
      </c>
      <c r="H5175">
        <v>4989.6850000000004</v>
      </c>
      <c r="I5175" s="49">
        <v>25355.253000000001</v>
      </c>
      <c r="J5175">
        <v>69.191280000000006</v>
      </c>
      <c r="M5175">
        <v>1.05728E-2</v>
      </c>
      <c r="N5175" s="49">
        <v>1.41866E-3</v>
      </c>
      <c r="O5175" s="49">
        <v>-1.211452E-2</v>
      </c>
      <c r="P5175" s="49">
        <v>-4.18492E-3</v>
      </c>
      <c r="Q5175" s="49">
        <v>1.41866E-3</v>
      </c>
      <c r="R5175" s="49">
        <v>7.0222399999999999E-3</v>
      </c>
      <c r="S5175" s="49">
        <v>1.4951839999999999E-2</v>
      </c>
      <c r="T5175" s="49" t="s">
        <v>91</v>
      </c>
    </row>
    <row r="5176" spans="1:20" x14ac:dyDescent="0.25">
      <c r="A5176" s="49" t="str">
        <f t="shared" si="80"/>
        <v>41820OtherN/A_1SmartAC Only</v>
      </c>
      <c r="B5176" s="7">
        <v>41820</v>
      </c>
      <c r="C5176">
        <v>1</v>
      </c>
      <c r="D5176" t="s">
        <v>13</v>
      </c>
      <c r="E5176">
        <v>0.95009611000000005</v>
      </c>
      <c r="F5176">
        <v>0.94149366000000001</v>
      </c>
      <c r="G5176" t="s">
        <v>33</v>
      </c>
      <c r="H5176">
        <v>4989.6850000000004</v>
      </c>
      <c r="I5176" s="49">
        <v>25355.253000000001</v>
      </c>
      <c r="J5176">
        <v>76.98415</v>
      </c>
      <c r="M5176">
        <v>1.55573E-2</v>
      </c>
      <c r="N5176" s="49">
        <v>8.6024499999999993E-3</v>
      </c>
      <c r="O5176" s="49">
        <v>-1.1310890000000001E-2</v>
      </c>
      <c r="P5176" s="49">
        <v>3.5708000000000002E-4</v>
      </c>
      <c r="Q5176" s="49">
        <v>8.6024499999999993E-3</v>
      </c>
      <c r="R5176" s="49">
        <v>1.6847819999999999E-2</v>
      </c>
      <c r="S5176" s="49">
        <v>2.8515789999999999E-2</v>
      </c>
      <c r="T5176" s="49" t="s">
        <v>91</v>
      </c>
    </row>
    <row r="5177" spans="1:20" x14ac:dyDescent="0.25">
      <c r="A5177" s="49" t="str">
        <f t="shared" si="80"/>
        <v>41820OtherN/A_5SmartAC Only</v>
      </c>
      <c r="B5177" s="7">
        <v>41820</v>
      </c>
      <c r="C5177">
        <v>5</v>
      </c>
      <c r="D5177" t="s">
        <v>13</v>
      </c>
      <c r="E5177">
        <v>0.63848031000000005</v>
      </c>
      <c r="F5177">
        <v>0.64079070000000005</v>
      </c>
      <c r="G5177" t="s">
        <v>33</v>
      </c>
      <c r="H5177">
        <v>4989.6850000000004</v>
      </c>
      <c r="I5177" s="49">
        <v>25355.253000000001</v>
      </c>
      <c r="J5177">
        <v>70.042289999999994</v>
      </c>
      <c r="M5177">
        <v>1.0656000000000001E-2</v>
      </c>
      <c r="N5177" s="49">
        <v>-2.3103899999999998E-3</v>
      </c>
      <c r="O5177" s="49">
        <v>-1.595007E-2</v>
      </c>
      <c r="P5177" s="49">
        <v>-7.9580699999999994E-3</v>
      </c>
      <c r="Q5177" s="49">
        <v>-2.3103899999999998E-3</v>
      </c>
      <c r="R5177" s="49">
        <v>3.3372900000000001E-3</v>
      </c>
      <c r="S5177" s="49">
        <v>1.1329290000000001E-2</v>
      </c>
      <c r="T5177" s="49" t="s">
        <v>91</v>
      </c>
    </row>
    <row r="5178" spans="1:20" x14ac:dyDescent="0.25">
      <c r="A5178" s="49" t="str">
        <f t="shared" si="80"/>
        <v>41820OtherN/A_7SmartAC Only</v>
      </c>
      <c r="B5178" s="7">
        <v>41820</v>
      </c>
      <c r="C5178">
        <v>7</v>
      </c>
      <c r="D5178" t="s">
        <v>13</v>
      </c>
      <c r="E5178">
        <v>0.72616990000000003</v>
      </c>
      <c r="F5178">
        <v>0.74185804</v>
      </c>
      <c r="G5178" t="s">
        <v>33</v>
      </c>
      <c r="H5178">
        <v>4989.6850000000004</v>
      </c>
      <c r="I5178" s="49">
        <v>25355.253000000001</v>
      </c>
      <c r="J5178">
        <v>70.404259999999994</v>
      </c>
      <c r="M5178">
        <v>1.1939699999999999E-2</v>
      </c>
      <c r="N5178" s="49">
        <v>-1.568814E-2</v>
      </c>
      <c r="O5178" s="49">
        <v>-3.0970959999999999E-2</v>
      </c>
      <c r="P5178" s="49">
        <v>-2.201618E-2</v>
      </c>
      <c r="Q5178" s="49">
        <v>-1.568814E-2</v>
      </c>
      <c r="R5178" s="49">
        <v>-9.3600999999999997E-3</v>
      </c>
      <c r="S5178" s="49">
        <v>-4.0531999999999998E-4</v>
      </c>
      <c r="T5178" s="49" t="s">
        <v>91</v>
      </c>
    </row>
    <row r="5179" spans="1:20" x14ac:dyDescent="0.25">
      <c r="A5179" s="49" t="str">
        <f t="shared" si="80"/>
        <v>41820OtherN/A_14SmartAC Only</v>
      </c>
      <c r="B5179" s="7">
        <v>41820</v>
      </c>
      <c r="C5179">
        <v>14</v>
      </c>
      <c r="D5179" t="s">
        <v>13</v>
      </c>
      <c r="E5179">
        <v>2.0885880000000001</v>
      </c>
      <c r="F5179">
        <v>2.0385773</v>
      </c>
      <c r="G5179" t="s">
        <v>33</v>
      </c>
      <c r="H5179">
        <v>4989.6850000000004</v>
      </c>
      <c r="I5179" s="49">
        <v>25355.253000000001</v>
      </c>
      <c r="J5179">
        <v>98.613249999999994</v>
      </c>
      <c r="M5179">
        <v>3.2566999999999999E-2</v>
      </c>
      <c r="N5179" s="49">
        <v>5.0010699999999998E-2</v>
      </c>
      <c r="O5179" s="49">
        <v>8.3249399999999994E-3</v>
      </c>
      <c r="P5179" s="49">
        <v>3.2750189999999998E-2</v>
      </c>
      <c r="Q5179" s="49">
        <v>5.0010699999999998E-2</v>
      </c>
      <c r="R5179" s="49">
        <v>6.7271209999999998E-2</v>
      </c>
      <c r="S5179" s="49">
        <v>9.1696459999999994E-2</v>
      </c>
      <c r="T5179" s="49" t="s">
        <v>91</v>
      </c>
    </row>
    <row r="5180" spans="1:20" x14ac:dyDescent="0.25">
      <c r="A5180" s="49" t="str">
        <f t="shared" si="80"/>
        <v>41820OtherN/A_19SmartAC Only</v>
      </c>
      <c r="B5180" s="7">
        <v>41820</v>
      </c>
      <c r="C5180">
        <v>19</v>
      </c>
      <c r="D5180" t="s">
        <v>13</v>
      </c>
      <c r="E5180">
        <v>3.0699977999999999</v>
      </c>
      <c r="F5180">
        <v>3.1954056</v>
      </c>
      <c r="G5180" t="s">
        <v>33</v>
      </c>
      <c r="H5180">
        <v>4989.6850000000004</v>
      </c>
      <c r="I5180" s="49">
        <v>25355.253000000001</v>
      </c>
      <c r="J5180">
        <v>97.693470000000005</v>
      </c>
      <c r="M5180">
        <v>3.3869099999999999E-2</v>
      </c>
      <c r="N5180" s="49">
        <v>-0.12540780000000001</v>
      </c>
      <c r="O5180" s="49">
        <v>-0.16876025</v>
      </c>
      <c r="P5180" s="49">
        <v>-0.14335841999999999</v>
      </c>
      <c r="Q5180" s="49">
        <v>-0.12540780000000001</v>
      </c>
      <c r="R5180" s="49">
        <v>-0.10745718</v>
      </c>
      <c r="S5180" s="49">
        <v>-8.2055349999999999E-2</v>
      </c>
      <c r="T5180" s="49" t="s">
        <v>91</v>
      </c>
    </row>
    <row r="5181" spans="1:20" x14ac:dyDescent="0.25">
      <c r="A5181" s="49" t="str">
        <f t="shared" si="80"/>
        <v>41820OtherN/A_15SmartAC Only</v>
      </c>
      <c r="B5181" s="7">
        <v>41820</v>
      </c>
      <c r="C5181">
        <v>15</v>
      </c>
      <c r="D5181" t="s">
        <v>13</v>
      </c>
      <c r="E5181">
        <v>2.3987851999999998</v>
      </c>
      <c r="F5181">
        <v>2.1669451999999998</v>
      </c>
      <c r="G5181" t="s">
        <v>33</v>
      </c>
      <c r="H5181">
        <v>4989.6850000000004</v>
      </c>
      <c r="I5181" s="49">
        <v>25355.253000000001</v>
      </c>
      <c r="J5181">
        <v>100.3261</v>
      </c>
      <c r="M5181">
        <v>3.2100299999999998E-2</v>
      </c>
      <c r="N5181" s="49">
        <v>0.23183999999999999</v>
      </c>
      <c r="O5181" s="49">
        <v>0.19075162000000001</v>
      </c>
      <c r="P5181" s="49">
        <v>0.21482683999999999</v>
      </c>
      <c r="Q5181" s="49">
        <v>0.23183999999999999</v>
      </c>
      <c r="R5181" s="49">
        <v>0.24885315999999999</v>
      </c>
      <c r="S5181" s="49">
        <v>0.27292838000000003</v>
      </c>
      <c r="T5181" s="49" t="s">
        <v>91</v>
      </c>
    </row>
    <row r="5182" spans="1:20" x14ac:dyDescent="0.25">
      <c r="A5182" s="49" t="str">
        <f t="shared" si="80"/>
        <v>41820OtherN/A_24SmartAC Only</v>
      </c>
      <c r="B5182" s="7">
        <v>41820</v>
      </c>
      <c r="C5182">
        <v>24</v>
      </c>
      <c r="D5182" t="s">
        <v>13</v>
      </c>
      <c r="E5182">
        <v>1.3057799000000001</v>
      </c>
      <c r="F5182">
        <v>1.3610907000000001</v>
      </c>
      <c r="G5182" t="s">
        <v>33</v>
      </c>
      <c r="H5182">
        <v>4989.6850000000004</v>
      </c>
      <c r="I5182" s="49">
        <v>25355.253000000001</v>
      </c>
      <c r="J5182">
        <v>80.093279999999993</v>
      </c>
      <c r="M5182">
        <v>2.0993999999999999E-2</v>
      </c>
      <c r="N5182" s="49">
        <v>-5.53108E-2</v>
      </c>
      <c r="O5182" s="49">
        <v>-8.2183119999999998E-2</v>
      </c>
      <c r="P5182" s="49">
        <v>-6.6437620000000003E-2</v>
      </c>
      <c r="Q5182" s="49">
        <v>-5.53108E-2</v>
      </c>
      <c r="R5182" s="49">
        <v>-4.4183979999999998E-2</v>
      </c>
      <c r="S5182" s="49">
        <v>-2.8438479999999999E-2</v>
      </c>
      <c r="T5182" s="49" t="s">
        <v>91</v>
      </c>
    </row>
    <row r="5183" spans="1:20" x14ac:dyDescent="0.25">
      <c r="A5183" s="49" t="str">
        <f t="shared" si="80"/>
        <v>41820OtherN/A_23SmartAC Only</v>
      </c>
      <c r="B5183" s="7">
        <v>41820</v>
      </c>
      <c r="C5183">
        <v>23</v>
      </c>
      <c r="D5183" t="s">
        <v>13</v>
      </c>
      <c r="E5183">
        <v>1.7102082999999999</v>
      </c>
      <c r="F5183">
        <v>1.782367</v>
      </c>
      <c r="G5183" t="s">
        <v>33</v>
      </c>
      <c r="H5183">
        <v>4989.6850000000004</v>
      </c>
      <c r="I5183" s="49">
        <v>25355.253000000001</v>
      </c>
      <c r="J5183">
        <v>81.679400000000001</v>
      </c>
      <c r="M5183">
        <v>2.5306599999999999E-2</v>
      </c>
      <c r="N5183" s="49">
        <v>-7.2158700000000006E-2</v>
      </c>
      <c r="O5183" s="49">
        <v>-0.10455115</v>
      </c>
      <c r="P5183" s="49">
        <v>-8.55712E-2</v>
      </c>
      <c r="Q5183" s="49">
        <v>-7.2158700000000006E-2</v>
      </c>
      <c r="R5183" s="49">
        <v>-5.8746199999999998E-2</v>
      </c>
      <c r="S5183" s="49">
        <v>-3.9766250000000003E-2</v>
      </c>
      <c r="T5183" s="49" t="s">
        <v>91</v>
      </c>
    </row>
    <row r="5184" spans="1:20" x14ac:dyDescent="0.25">
      <c r="A5184" s="49" t="str">
        <f t="shared" si="80"/>
        <v>41820OtherN/A_17SmartAC Only</v>
      </c>
      <c r="B5184" s="7">
        <v>41820</v>
      </c>
      <c r="C5184">
        <v>17</v>
      </c>
      <c r="D5184" t="s">
        <v>13</v>
      </c>
      <c r="E5184">
        <v>2.8962097</v>
      </c>
      <c r="F5184">
        <v>2.2461809000000001</v>
      </c>
      <c r="G5184" t="s">
        <v>33</v>
      </c>
      <c r="H5184">
        <v>4989.6850000000004</v>
      </c>
      <c r="I5184" s="49">
        <v>25355.253000000001</v>
      </c>
      <c r="J5184">
        <v>102.04859999999999</v>
      </c>
      <c r="M5184">
        <v>2.9528499999999999E-2</v>
      </c>
      <c r="N5184" s="49">
        <v>0.65002879999999996</v>
      </c>
      <c r="O5184" s="49">
        <v>0.61223232000000005</v>
      </c>
      <c r="P5184" s="49">
        <v>0.63437869000000002</v>
      </c>
      <c r="Q5184" s="49">
        <v>0.65002879999999996</v>
      </c>
      <c r="R5184" s="49">
        <v>0.66567889999999996</v>
      </c>
      <c r="S5184" s="49">
        <v>0.68782527999999998</v>
      </c>
      <c r="T5184" s="49" t="s">
        <v>91</v>
      </c>
    </row>
    <row r="5185" spans="1:20" x14ac:dyDescent="0.25">
      <c r="A5185" s="49" t="str">
        <f t="shared" si="80"/>
        <v>41820OtherN/A_21SmartAC Only</v>
      </c>
      <c r="B5185" s="7">
        <v>41820</v>
      </c>
      <c r="C5185">
        <v>21</v>
      </c>
      <c r="D5185" t="s">
        <v>13</v>
      </c>
      <c r="E5185">
        <v>2.541906</v>
      </c>
      <c r="F5185">
        <v>2.7736515000000002</v>
      </c>
      <c r="G5185" t="s">
        <v>33</v>
      </c>
      <c r="H5185">
        <v>4989.6850000000004</v>
      </c>
      <c r="I5185" s="49">
        <v>25355.253000000001</v>
      </c>
      <c r="J5185">
        <v>89.285030000000006</v>
      </c>
      <c r="M5185">
        <v>3.1623699999999998E-2</v>
      </c>
      <c r="N5185" s="49">
        <v>-0.23174549999999999</v>
      </c>
      <c r="O5185" s="49">
        <v>-0.27222383999999999</v>
      </c>
      <c r="P5185" s="49">
        <v>-0.24850606</v>
      </c>
      <c r="Q5185" s="49">
        <v>-0.23174549999999999</v>
      </c>
      <c r="R5185" s="49">
        <v>-0.21498494000000001</v>
      </c>
      <c r="S5185" s="49">
        <v>-0.19126715999999999</v>
      </c>
      <c r="T5185" s="49" t="s">
        <v>91</v>
      </c>
    </row>
    <row r="5186" spans="1:20" x14ac:dyDescent="0.25">
      <c r="A5186" s="49" t="str">
        <f t="shared" si="80"/>
        <v>41850Other1_19SmartAC Only</v>
      </c>
      <c r="B5186" s="7">
        <v>41850</v>
      </c>
      <c r="C5186">
        <v>19</v>
      </c>
      <c r="D5186" t="s">
        <v>13</v>
      </c>
      <c r="E5186">
        <v>2.9841598</v>
      </c>
      <c r="F5186">
        <v>3.0483756999999998</v>
      </c>
      <c r="G5186">
        <v>1</v>
      </c>
      <c r="H5186">
        <v>2544.6889999999999</v>
      </c>
      <c r="I5186" s="49">
        <v>25310.945</v>
      </c>
      <c r="J5186">
        <v>97.675210000000007</v>
      </c>
      <c r="M5186">
        <v>5.7303199999999999E-2</v>
      </c>
      <c r="N5186" s="49">
        <v>-6.4215900000000006E-2</v>
      </c>
      <c r="O5186" s="49">
        <v>-0.13756399999999999</v>
      </c>
      <c r="P5186" s="49">
        <v>-9.4586600000000007E-2</v>
      </c>
      <c r="Q5186" s="49">
        <v>-6.4215900000000006E-2</v>
      </c>
      <c r="R5186" s="49">
        <v>-3.3845199999999999E-2</v>
      </c>
      <c r="S5186" s="49">
        <v>9.1322E-3</v>
      </c>
      <c r="T5186" s="49" t="s">
        <v>91</v>
      </c>
    </row>
    <row r="5187" spans="1:20" x14ac:dyDescent="0.25">
      <c r="A5187" s="49" t="str">
        <f t="shared" ref="A5187:A5250" si="81">CONCATENATE(B5187,D5187,G5187,"_",C5187,T5187)</f>
        <v>41850Other1_17SmartAC Only</v>
      </c>
      <c r="B5187" s="7">
        <v>41850</v>
      </c>
      <c r="C5187">
        <v>17</v>
      </c>
      <c r="D5187" t="s">
        <v>13</v>
      </c>
      <c r="E5187">
        <v>2.8281670999999999</v>
      </c>
      <c r="F5187">
        <v>2.7166066</v>
      </c>
      <c r="G5187">
        <v>1</v>
      </c>
      <c r="H5187">
        <v>2544.6889999999999</v>
      </c>
      <c r="I5187" s="49">
        <v>25310.945</v>
      </c>
      <c r="J5187">
        <v>99.274410000000003</v>
      </c>
      <c r="M5187">
        <v>5.9147999999999999E-2</v>
      </c>
      <c r="N5187" s="49">
        <v>0.11156050000000001</v>
      </c>
      <c r="O5187" s="49">
        <v>3.5851059999999997E-2</v>
      </c>
      <c r="P5187" s="49">
        <v>8.0212060000000002E-2</v>
      </c>
      <c r="Q5187" s="49">
        <v>0.11156050000000001</v>
      </c>
      <c r="R5187" s="49">
        <v>0.14290894000000001</v>
      </c>
      <c r="S5187" s="49">
        <v>0.18726994</v>
      </c>
      <c r="T5187" s="49" t="s">
        <v>91</v>
      </c>
    </row>
    <row r="5188" spans="1:20" x14ac:dyDescent="0.25">
      <c r="A5188" s="49" t="str">
        <f t="shared" si="81"/>
        <v>41850Other1_2SmartAC Only</v>
      </c>
      <c r="B5188" s="7">
        <v>41850</v>
      </c>
      <c r="C5188">
        <v>2</v>
      </c>
      <c r="D5188" t="s">
        <v>13</v>
      </c>
      <c r="E5188">
        <v>0.88663904999999998</v>
      </c>
      <c r="F5188">
        <v>0.86053652999999997</v>
      </c>
      <c r="G5188">
        <v>1</v>
      </c>
      <c r="H5188">
        <v>2544.6889999999999</v>
      </c>
      <c r="I5188" s="49">
        <v>25310.945</v>
      </c>
      <c r="J5188">
        <v>76.677260000000004</v>
      </c>
      <c r="M5188">
        <v>2.5453199999999999E-2</v>
      </c>
      <c r="N5188" s="49">
        <v>2.6102520000000001E-2</v>
      </c>
      <c r="O5188" s="49">
        <v>-6.4775800000000001E-3</v>
      </c>
      <c r="P5188" s="49">
        <v>1.261232E-2</v>
      </c>
      <c r="Q5188" s="49">
        <v>2.6102520000000001E-2</v>
      </c>
      <c r="R5188" s="49">
        <v>3.9592719999999998E-2</v>
      </c>
      <c r="S5188" s="49">
        <v>5.8682619999999998E-2</v>
      </c>
      <c r="T5188" s="49" t="s">
        <v>91</v>
      </c>
    </row>
    <row r="5189" spans="1:20" x14ac:dyDescent="0.25">
      <c r="A5189" s="49" t="str">
        <f t="shared" si="81"/>
        <v>41850Other1_21SmartAC Only</v>
      </c>
      <c r="B5189" s="7">
        <v>41850</v>
      </c>
      <c r="C5189">
        <v>21</v>
      </c>
      <c r="D5189" t="s">
        <v>13</v>
      </c>
      <c r="E5189">
        <v>2.5399677000000001</v>
      </c>
      <c r="F5189">
        <v>2.5207972000000001</v>
      </c>
      <c r="G5189">
        <v>1</v>
      </c>
      <c r="H5189">
        <v>2544.6889999999999</v>
      </c>
      <c r="I5189" s="49">
        <v>25310.945</v>
      </c>
      <c r="J5189">
        <v>90.226200000000006</v>
      </c>
      <c r="M5189">
        <v>5.2832499999999998E-2</v>
      </c>
      <c r="N5189" s="49">
        <v>1.91705E-2</v>
      </c>
      <c r="O5189" s="49">
        <v>-4.8455100000000001E-2</v>
      </c>
      <c r="P5189" s="49">
        <v>-8.8307300000000002E-3</v>
      </c>
      <c r="Q5189" s="49">
        <v>1.91705E-2</v>
      </c>
      <c r="R5189" s="49">
        <v>4.717172E-2</v>
      </c>
      <c r="S5189" s="49">
        <v>8.6796100000000001E-2</v>
      </c>
      <c r="T5189" s="49" t="s">
        <v>91</v>
      </c>
    </row>
    <row r="5190" spans="1:20" x14ac:dyDescent="0.25">
      <c r="A5190" s="49" t="str">
        <f t="shared" si="81"/>
        <v>41850Other1_6SmartAC Only</v>
      </c>
      <c r="B5190" s="7">
        <v>41850</v>
      </c>
      <c r="C5190">
        <v>6</v>
      </c>
      <c r="D5190" t="s">
        <v>13</v>
      </c>
      <c r="E5190">
        <v>0.73321422000000003</v>
      </c>
      <c r="F5190">
        <v>0.73374916000000001</v>
      </c>
      <c r="G5190">
        <v>1</v>
      </c>
      <c r="H5190">
        <v>2544.6889999999999</v>
      </c>
      <c r="I5190" s="49">
        <v>25310.945</v>
      </c>
      <c r="J5190">
        <v>71.677019999999999</v>
      </c>
      <c r="M5190">
        <v>2.0272999999999999E-2</v>
      </c>
      <c r="N5190" s="49">
        <v>-5.3494000000000002E-4</v>
      </c>
      <c r="O5190" s="49">
        <v>-2.6484379999999998E-2</v>
      </c>
      <c r="P5190" s="49">
        <v>-1.1279630000000001E-2</v>
      </c>
      <c r="Q5190" s="49">
        <v>-5.3494000000000002E-4</v>
      </c>
      <c r="R5190" s="49">
        <v>1.020975E-2</v>
      </c>
      <c r="S5190" s="49">
        <v>2.54145E-2</v>
      </c>
      <c r="T5190" s="49" t="s">
        <v>91</v>
      </c>
    </row>
    <row r="5191" spans="1:20" x14ac:dyDescent="0.25">
      <c r="A5191" s="49" t="str">
        <f t="shared" si="81"/>
        <v>41850Other1_18SmartAC Only</v>
      </c>
      <c r="B5191" s="7">
        <v>41850</v>
      </c>
      <c r="C5191">
        <v>18</v>
      </c>
      <c r="D5191" t="s">
        <v>13</v>
      </c>
      <c r="E5191">
        <v>2.9775697000000001</v>
      </c>
      <c r="F5191">
        <v>2.9598374000000001</v>
      </c>
      <c r="G5191">
        <v>1</v>
      </c>
      <c r="H5191">
        <v>2544.6889999999999</v>
      </c>
      <c r="I5191" s="49">
        <v>25310.945</v>
      </c>
      <c r="J5191">
        <v>98.815870000000004</v>
      </c>
      <c r="M5191">
        <v>5.8316800000000002E-2</v>
      </c>
      <c r="N5191" s="49">
        <v>1.7732299999999999E-2</v>
      </c>
      <c r="O5191" s="49">
        <v>-5.6913199999999997E-2</v>
      </c>
      <c r="P5191" s="49">
        <v>-1.3175600000000001E-2</v>
      </c>
      <c r="Q5191" s="49">
        <v>1.7732299999999999E-2</v>
      </c>
      <c r="R5191" s="49">
        <v>4.8640200000000001E-2</v>
      </c>
      <c r="S5191" s="49">
        <v>9.2377799999999996E-2</v>
      </c>
      <c r="T5191" s="49" t="s">
        <v>91</v>
      </c>
    </row>
    <row r="5192" spans="1:20" x14ac:dyDescent="0.25">
      <c r="A5192" s="49" t="str">
        <f t="shared" si="81"/>
        <v>41850Other1_3SmartAC Only</v>
      </c>
      <c r="B5192" s="7">
        <v>41850</v>
      </c>
      <c r="C5192">
        <v>3</v>
      </c>
      <c r="D5192" t="s">
        <v>13</v>
      </c>
      <c r="E5192">
        <v>0.79011019999999998</v>
      </c>
      <c r="F5192">
        <v>0.76481862</v>
      </c>
      <c r="G5192">
        <v>1</v>
      </c>
      <c r="H5192">
        <v>2544.6889999999999</v>
      </c>
      <c r="I5192" s="49">
        <v>25310.945</v>
      </c>
      <c r="J5192">
        <v>75.390469999999993</v>
      </c>
      <c r="M5192">
        <v>2.2334199999999998E-2</v>
      </c>
      <c r="N5192" s="49">
        <v>2.5291580000000001E-2</v>
      </c>
      <c r="O5192" s="49">
        <v>-3.2962E-3</v>
      </c>
      <c r="P5192" s="49">
        <v>1.345445E-2</v>
      </c>
      <c r="Q5192" s="49">
        <v>2.5291580000000001E-2</v>
      </c>
      <c r="R5192" s="49">
        <v>3.7128710000000002E-2</v>
      </c>
      <c r="S5192" s="49">
        <v>5.3879360000000001E-2</v>
      </c>
      <c r="T5192" s="49" t="s">
        <v>91</v>
      </c>
    </row>
    <row r="5193" spans="1:20" x14ac:dyDescent="0.25">
      <c r="A5193" s="49" t="str">
        <f t="shared" si="81"/>
        <v>41850Other1_16SmartAC Only</v>
      </c>
      <c r="B5193" s="7">
        <v>41850</v>
      </c>
      <c r="C5193">
        <v>16</v>
      </c>
      <c r="D5193" t="s">
        <v>13</v>
      </c>
      <c r="E5193">
        <v>2.5791265999999999</v>
      </c>
      <c r="F5193">
        <v>2.4793227</v>
      </c>
      <c r="G5193">
        <v>1</v>
      </c>
      <c r="H5193">
        <v>2544.6889999999999</v>
      </c>
      <c r="I5193" s="49">
        <v>25310.945</v>
      </c>
      <c r="J5193">
        <v>98.051159999999996</v>
      </c>
      <c r="M5193">
        <v>5.9793100000000002E-2</v>
      </c>
      <c r="N5193" s="49">
        <v>9.9803900000000001E-2</v>
      </c>
      <c r="O5193" s="49">
        <v>2.3268730000000001E-2</v>
      </c>
      <c r="P5193" s="49">
        <v>6.8113560000000004E-2</v>
      </c>
      <c r="Q5193" s="49">
        <v>9.9803900000000001E-2</v>
      </c>
      <c r="R5193" s="49">
        <v>0.13149424000000001</v>
      </c>
      <c r="S5193" s="49">
        <v>0.17633906999999999</v>
      </c>
      <c r="T5193" s="49" t="s">
        <v>91</v>
      </c>
    </row>
    <row r="5194" spans="1:20" x14ac:dyDescent="0.25">
      <c r="A5194" s="49" t="str">
        <f t="shared" si="81"/>
        <v>41850Other1_5SmartAC Only</v>
      </c>
      <c r="B5194" s="7">
        <v>41850</v>
      </c>
      <c r="C5194">
        <v>5</v>
      </c>
      <c r="D5194" t="s">
        <v>13</v>
      </c>
      <c r="E5194">
        <v>0.72228382999999996</v>
      </c>
      <c r="F5194">
        <v>0.70422839000000004</v>
      </c>
      <c r="G5194">
        <v>1</v>
      </c>
      <c r="H5194">
        <v>2544.6889999999999</v>
      </c>
      <c r="I5194" s="49">
        <v>25310.945</v>
      </c>
      <c r="J5194">
        <v>72.726320000000001</v>
      </c>
      <c r="M5194">
        <v>2.0273699999999999E-2</v>
      </c>
      <c r="N5194" s="49">
        <v>1.8055439999999999E-2</v>
      </c>
      <c r="O5194" s="49">
        <v>-7.8948999999999998E-3</v>
      </c>
      <c r="P5194" s="49">
        <v>7.31038E-3</v>
      </c>
      <c r="Q5194" s="49">
        <v>1.8055439999999999E-2</v>
      </c>
      <c r="R5194" s="49">
        <v>2.88005E-2</v>
      </c>
      <c r="S5194" s="49">
        <v>4.4005780000000001E-2</v>
      </c>
      <c r="T5194" s="49" t="s">
        <v>91</v>
      </c>
    </row>
    <row r="5195" spans="1:20" x14ac:dyDescent="0.25">
      <c r="A5195" s="49" t="str">
        <f t="shared" si="81"/>
        <v>41850Other1_14SmartAC Only</v>
      </c>
      <c r="B5195" s="7">
        <v>41850</v>
      </c>
      <c r="C5195">
        <v>14</v>
      </c>
      <c r="D5195" t="s">
        <v>13</v>
      </c>
      <c r="E5195">
        <v>1.9491626</v>
      </c>
      <c r="F5195">
        <v>1.8839153</v>
      </c>
      <c r="G5195">
        <v>1</v>
      </c>
      <c r="H5195">
        <v>2544.6889999999999</v>
      </c>
      <c r="I5195" s="49">
        <v>25310.945</v>
      </c>
      <c r="J5195">
        <v>93.837010000000006</v>
      </c>
      <c r="M5195">
        <v>5.60248E-2</v>
      </c>
      <c r="N5195" s="49">
        <v>6.5247299999999994E-2</v>
      </c>
      <c r="O5195" s="49">
        <v>-6.4644400000000001E-3</v>
      </c>
      <c r="P5195" s="49">
        <v>3.5554160000000001E-2</v>
      </c>
      <c r="Q5195" s="49">
        <v>6.5247299999999994E-2</v>
      </c>
      <c r="R5195" s="49">
        <v>9.4940440000000001E-2</v>
      </c>
      <c r="S5195" s="49">
        <v>0.13695904</v>
      </c>
      <c r="T5195" s="49" t="s">
        <v>91</v>
      </c>
    </row>
    <row r="5196" spans="1:20" x14ac:dyDescent="0.25">
      <c r="A5196" s="49" t="str">
        <f t="shared" si="81"/>
        <v>41850Other1_9SmartAC Only</v>
      </c>
      <c r="B5196" s="7">
        <v>41850</v>
      </c>
      <c r="C5196">
        <v>9</v>
      </c>
      <c r="D5196" t="s">
        <v>13</v>
      </c>
      <c r="E5196">
        <v>0.88847681000000001</v>
      </c>
      <c r="F5196">
        <v>0.87440642999999996</v>
      </c>
      <c r="G5196">
        <v>1</v>
      </c>
      <c r="H5196">
        <v>2544.6889999999999</v>
      </c>
      <c r="I5196" s="49">
        <v>25310.945</v>
      </c>
      <c r="J5196">
        <v>75.645589999999999</v>
      </c>
      <c r="M5196">
        <v>2.6812599999999999E-2</v>
      </c>
      <c r="N5196" s="49">
        <v>1.407038E-2</v>
      </c>
      <c r="O5196" s="49">
        <v>-2.024975E-2</v>
      </c>
      <c r="P5196" s="49">
        <v>-1.403E-4</v>
      </c>
      <c r="Q5196" s="49">
        <v>1.407038E-2</v>
      </c>
      <c r="R5196" s="49">
        <v>2.828106E-2</v>
      </c>
      <c r="S5196" s="49">
        <v>4.8390509999999998E-2</v>
      </c>
      <c r="T5196" s="49" t="s">
        <v>91</v>
      </c>
    </row>
    <row r="5197" spans="1:20" x14ac:dyDescent="0.25">
      <c r="A5197" s="49" t="str">
        <f t="shared" si="81"/>
        <v>41850Other1_7SmartAC Only</v>
      </c>
      <c r="B5197" s="7">
        <v>41850</v>
      </c>
      <c r="C5197">
        <v>7</v>
      </c>
      <c r="D5197" t="s">
        <v>13</v>
      </c>
      <c r="E5197">
        <v>0.77803524999999996</v>
      </c>
      <c r="F5197">
        <v>0.79818495</v>
      </c>
      <c r="G5197">
        <v>1</v>
      </c>
      <c r="H5197">
        <v>2544.6889999999999</v>
      </c>
      <c r="I5197" s="49">
        <v>25310.945</v>
      </c>
      <c r="J5197">
        <v>71.174480000000003</v>
      </c>
      <c r="M5197">
        <v>2.1853899999999999E-2</v>
      </c>
      <c r="N5197" s="49">
        <v>-2.01497E-2</v>
      </c>
      <c r="O5197" s="49">
        <v>-4.8122690000000003E-2</v>
      </c>
      <c r="P5197" s="49">
        <v>-3.173227E-2</v>
      </c>
      <c r="Q5197" s="49">
        <v>-2.01497E-2</v>
      </c>
      <c r="R5197" s="49">
        <v>-8.5671299999999992E-3</v>
      </c>
      <c r="S5197" s="49">
        <v>7.8232900000000001E-3</v>
      </c>
      <c r="T5197" s="49" t="s">
        <v>91</v>
      </c>
    </row>
    <row r="5198" spans="1:20" x14ac:dyDescent="0.25">
      <c r="A5198" s="49" t="str">
        <f t="shared" si="81"/>
        <v>41850Other1_11SmartAC Only</v>
      </c>
      <c r="B5198" s="7">
        <v>41850</v>
      </c>
      <c r="C5198">
        <v>11</v>
      </c>
      <c r="D5198" t="s">
        <v>13</v>
      </c>
      <c r="E5198">
        <v>1.1118863000000001</v>
      </c>
      <c r="F5198">
        <v>1.0130440999999999</v>
      </c>
      <c r="G5198">
        <v>1</v>
      </c>
      <c r="H5198">
        <v>2544.6889999999999</v>
      </c>
      <c r="I5198" s="49">
        <v>25310.945</v>
      </c>
      <c r="J5198">
        <v>84.017899999999997</v>
      </c>
      <c r="M5198">
        <v>3.7240799999999998E-2</v>
      </c>
      <c r="N5198" s="49">
        <v>9.8842200000000005E-2</v>
      </c>
      <c r="O5198" s="49">
        <v>5.1173980000000001E-2</v>
      </c>
      <c r="P5198" s="49">
        <v>7.9104579999999994E-2</v>
      </c>
      <c r="Q5198" s="49">
        <v>9.8842200000000005E-2</v>
      </c>
      <c r="R5198" s="49">
        <v>0.11857982</v>
      </c>
      <c r="S5198" s="49">
        <v>0.14651042</v>
      </c>
      <c r="T5198" s="49" t="s">
        <v>91</v>
      </c>
    </row>
    <row r="5199" spans="1:20" x14ac:dyDescent="0.25">
      <c r="A5199" s="49" t="str">
        <f t="shared" si="81"/>
        <v>41850Other1_1SmartAC Only</v>
      </c>
      <c r="B5199" s="7">
        <v>41850</v>
      </c>
      <c r="C5199">
        <v>1</v>
      </c>
      <c r="D5199" t="s">
        <v>13</v>
      </c>
      <c r="E5199">
        <v>1.0390140000000001</v>
      </c>
      <c r="F5199">
        <v>1.0099404999999999</v>
      </c>
      <c r="G5199">
        <v>1</v>
      </c>
      <c r="H5199">
        <v>2544.6889999999999</v>
      </c>
      <c r="I5199" s="49">
        <v>25310.945</v>
      </c>
      <c r="J5199">
        <v>78.547409999999999</v>
      </c>
      <c r="M5199">
        <v>3.0284599999999998E-2</v>
      </c>
      <c r="N5199" s="49">
        <v>2.9073499999999999E-2</v>
      </c>
      <c r="O5199" s="49">
        <v>-9.6907899999999995E-3</v>
      </c>
      <c r="P5199" s="49">
        <v>1.302266E-2</v>
      </c>
      <c r="Q5199" s="49">
        <v>2.9073499999999999E-2</v>
      </c>
      <c r="R5199" s="49">
        <v>4.5124339999999999E-2</v>
      </c>
      <c r="S5199" s="49">
        <v>6.7837789999999995E-2</v>
      </c>
      <c r="T5199" s="49" t="s">
        <v>91</v>
      </c>
    </row>
    <row r="5200" spans="1:20" x14ac:dyDescent="0.25">
      <c r="A5200" s="49" t="str">
        <f t="shared" si="81"/>
        <v>41850Other1_10SmartAC Only</v>
      </c>
      <c r="B5200" s="7">
        <v>41850</v>
      </c>
      <c r="C5200">
        <v>10</v>
      </c>
      <c r="D5200" t="s">
        <v>13</v>
      </c>
      <c r="E5200">
        <v>0.98930711000000005</v>
      </c>
      <c r="F5200">
        <v>0.94958467999999996</v>
      </c>
      <c r="G5200">
        <v>1</v>
      </c>
      <c r="H5200">
        <v>2544.6889999999999</v>
      </c>
      <c r="I5200" s="49">
        <v>25310.945</v>
      </c>
      <c r="J5200">
        <v>79.631659999999997</v>
      </c>
      <c r="M5200">
        <v>3.21964E-2</v>
      </c>
      <c r="N5200" s="49">
        <v>3.9722430000000003E-2</v>
      </c>
      <c r="O5200" s="49">
        <v>-1.4889599999999999E-3</v>
      </c>
      <c r="P5200" s="49">
        <v>2.2658339999999999E-2</v>
      </c>
      <c r="Q5200" s="49">
        <v>3.9722430000000003E-2</v>
      </c>
      <c r="R5200" s="49">
        <v>5.678652E-2</v>
      </c>
      <c r="S5200" s="49">
        <v>8.0933820000000004E-2</v>
      </c>
      <c r="T5200" s="49" t="s">
        <v>91</v>
      </c>
    </row>
    <row r="5201" spans="1:20" x14ac:dyDescent="0.25">
      <c r="A5201" s="49" t="str">
        <f t="shared" si="81"/>
        <v>41850Other1_22SmartAC Only</v>
      </c>
      <c r="B5201" s="7">
        <v>41850</v>
      </c>
      <c r="C5201">
        <v>22</v>
      </c>
      <c r="D5201" t="s">
        <v>13</v>
      </c>
      <c r="E5201">
        <v>2.2221630000000001</v>
      </c>
      <c r="F5201">
        <v>2.1833885999999998</v>
      </c>
      <c r="G5201">
        <v>1</v>
      </c>
      <c r="H5201">
        <v>2544.6889999999999</v>
      </c>
      <c r="I5201" s="49">
        <v>25310.945</v>
      </c>
      <c r="J5201">
        <v>86.396510000000006</v>
      </c>
      <c r="M5201">
        <v>4.8217799999999998E-2</v>
      </c>
      <c r="N5201" s="49">
        <v>3.8774400000000001E-2</v>
      </c>
      <c r="O5201" s="49">
        <v>-2.294438E-2</v>
      </c>
      <c r="P5201" s="49">
        <v>1.321897E-2</v>
      </c>
      <c r="Q5201" s="49">
        <v>3.8774400000000001E-2</v>
      </c>
      <c r="R5201" s="49">
        <v>6.4329830000000005E-2</v>
      </c>
      <c r="S5201" s="49">
        <v>0.10049318</v>
      </c>
      <c r="T5201" s="49" t="s">
        <v>91</v>
      </c>
    </row>
    <row r="5202" spans="1:20" x14ac:dyDescent="0.25">
      <c r="A5202" s="49" t="str">
        <f t="shared" si="81"/>
        <v>41850Other1_15SmartAC Only</v>
      </c>
      <c r="B5202" s="7">
        <v>41850</v>
      </c>
      <c r="C5202">
        <v>15</v>
      </c>
      <c r="D5202" t="s">
        <v>13</v>
      </c>
      <c r="E5202">
        <v>2.3050692000000002</v>
      </c>
      <c r="F5202">
        <v>2.2038053</v>
      </c>
      <c r="G5202">
        <v>1</v>
      </c>
      <c r="H5202">
        <v>2544.6889999999999</v>
      </c>
      <c r="I5202" s="49">
        <v>25310.945</v>
      </c>
      <c r="J5202">
        <v>96.032629999999997</v>
      </c>
      <c r="M5202">
        <v>5.9269099999999998E-2</v>
      </c>
      <c r="N5202" s="49">
        <v>0.1012639</v>
      </c>
      <c r="O5202" s="49">
        <v>2.539945E-2</v>
      </c>
      <c r="P5202" s="49">
        <v>6.9851280000000002E-2</v>
      </c>
      <c r="Q5202" s="49">
        <v>0.1012639</v>
      </c>
      <c r="R5202" s="49">
        <v>0.13267651999999999</v>
      </c>
      <c r="S5202" s="49">
        <v>0.17712834999999999</v>
      </c>
      <c r="T5202" s="49" t="s">
        <v>91</v>
      </c>
    </row>
    <row r="5203" spans="1:20" x14ac:dyDescent="0.25">
      <c r="A5203" s="49" t="str">
        <f t="shared" si="81"/>
        <v>41850Other1_24SmartAC Only</v>
      </c>
      <c r="B5203" s="7">
        <v>41850</v>
      </c>
      <c r="C5203">
        <v>24</v>
      </c>
      <c r="D5203" t="s">
        <v>13</v>
      </c>
      <c r="E5203">
        <v>1.3605068</v>
      </c>
      <c r="F5203">
        <v>1.3169835999999999</v>
      </c>
      <c r="G5203">
        <v>1</v>
      </c>
      <c r="H5203">
        <v>2544.6889999999999</v>
      </c>
      <c r="I5203" s="49">
        <v>25310.945</v>
      </c>
      <c r="J5203">
        <v>79.306669999999997</v>
      </c>
      <c r="M5203">
        <v>3.6812900000000003E-2</v>
      </c>
      <c r="N5203" s="49">
        <v>4.3523199999999998E-2</v>
      </c>
      <c r="O5203" s="49">
        <v>-3.5973099999999998E-3</v>
      </c>
      <c r="P5203" s="49">
        <v>2.401236E-2</v>
      </c>
      <c r="Q5203" s="49">
        <v>4.3523199999999998E-2</v>
      </c>
      <c r="R5203" s="49">
        <v>6.303404E-2</v>
      </c>
      <c r="S5203" s="49">
        <v>9.0643710000000002E-2</v>
      </c>
      <c r="T5203" s="49" t="s">
        <v>91</v>
      </c>
    </row>
    <row r="5204" spans="1:20" x14ac:dyDescent="0.25">
      <c r="A5204" s="49" t="str">
        <f t="shared" si="81"/>
        <v>41850Other1_13SmartAC Only</v>
      </c>
      <c r="B5204" s="7">
        <v>41850</v>
      </c>
      <c r="C5204">
        <v>13</v>
      </c>
      <c r="D5204" t="s">
        <v>13</v>
      </c>
      <c r="E5204">
        <v>1.6052898</v>
      </c>
      <c r="F5204">
        <v>1.5761601000000001</v>
      </c>
      <c r="G5204">
        <v>1</v>
      </c>
      <c r="H5204">
        <v>2544.6889999999999</v>
      </c>
      <c r="I5204" s="49">
        <v>25310.945</v>
      </c>
      <c r="J5204">
        <v>90.927310000000006</v>
      </c>
      <c r="M5204">
        <v>5.1167400000000002E-2</v>
      </c>
      <c r="N5204" s="49">
        <v>2.9129700000000001E-2</v>
      </c>
      <c r="O5204" s="49">
        <v>-3.6364569999999999E-2</v>
      </c>
      <c r="P5204" s="49">
        <v>2.0109799999999999E-3</v>
      </c>
      <c r="Q5204" s="49">
        <v>2.9129700000000001E-2</v>
      </c>
      <c r="R5204" s="49">
        <v>5.624842E-2</v>
      </c>
      <c r="S5204" s="49">
        <v>9.4623970000000002E-2</v>
      </c>
      <c r="T5204" s="49" t="s">
        <v>91</v>
      </c>
    </row>
    <row r="5205" spans="1:20" x14ac:dyDescent="0.25">
      <c r="A5205" s="49" t="str">
        <f t="shared" si="81"/>
        <v>41850Other1_12SmartAC Only</v>
      </c>
      <c r="B5205" s="7">
        <v>41850</v>
      </c>
      <c r="C5205">
        <v>12</v>
      </c>
      <c r="D5205" t="s">
        <v>13</v>
      </c>
      <c r="E5205">
        <v>1.3043804999999999</v>
      </c>
      <c r="F5205">
        <v>1.3672181000000001</v>
      </c>
      <c r="G5205">
        <v>1</v>
      </c>
      <c r="H5205">
        <v>2544.6889999999999</v>
      </c>
      <c r="I5205" s="49">
        <v>25310.945</v>
      </c>
      <c r="J5205">
        <v>87.305419999999998</v>
      </c>
      <c r="M5205">
        <v>4.5601599999999999E-2</v>
      </c>
      <c r="N5205" s="49">
        <v>-6.2837599999999993E-2</v>
      </c>
      <c r="O5205" s="49">
        <v>-0.12120765</v>
      </c>
      <c r="P5205" s="49">
        <v>-8.7006449999999999E-2</v>
      </c>
      <c r="Q5205" s="49">
        <v>-6.2837599999999993E-2</v>
      </c>
      <c r="R5205" s="49">
        <v>-3.8668750000000002E-2</v>
      </c>
      <c r="S5205" s="49">
        <v>-4.4675499999999998E-3</v>
      </c>
      <c r="T5205" s="49" t="s">
        <v>91</v>
      </c>
    </row>
    <row r="5206" spans="1:20" x14ac:dyDescent="0.25">
      <c r="A5206" s="49" t="str">
        <f t="shared" si="81"/>
        <v>41850Other1_23SmartAC Only</v>
      </c>
      <c r="B5206" s="7">
        <v>41850</v>
      </c>
      <c r="C5206">
        <v>23</v>
      </c>
      <c r="D5206" t="s">
        <v>13</v>
      </c>
      <c r="E5206">
        <v>1.7707630999999999</v>
      </c>
      <c r="F5206">
        <v>1.7196788000000001</v>
      </c>
      <c r="G5206">
        <v>1</v>
      </c>
      <c r="H5206">
        <v>2544.6889999999999</v>
      </c>
      <c r="I5206" s="49">
        <v>25310.945</v>
      </c>
      <c r="J5206">
        <v>82.483729999999994</v>
      </c>
      <c r="M5206">
        <v>4.3485900000000001E-2</v>
      </c>
      <c r="N5206" s="49">
        <v>5.1084299999999999E-2</v>
      </c>
      <c r="O5206" s="49">
        <v>-4.5776499999999999E-3</v>
      </c>
      <c r="P5206" s="49">
        <v>2.8036769999999999E-2</v>
      </c>
      <c r="Q5206" s="49">
        <v>5.1084299999999999E-2</v>
      </c>
      <c r="R5206" s="49">
        <v>7.4131829999999996E-2</v>
      </c>
      <c r="S5206" s="49">
        <v>0.10674625</v>
      </c>
      <c r="T5206" s="49" t="s">
        <v>91</v>
      </c>
    </row>
    <row r="5207" spans="1:20" x14ac:dyDescent="0.25">
      <c r="A5207" s="49" t="str">
        <f t="shared" si="81"/>
        <v>41850Other1_20SmartAC Only</v>
      </c>
      <c r="B5207" s="7">
        <v>41850</v>
      </c>
      <c r="C5207">
        <v>20</v>
      </c>
      <c r="D5207" t="s">
        <v>13</v>
      </c>
      <c r="E5207">
        <v>2.7940733</v>
      </c>
      <c r="F5207">
        <v>2.8217102000000001</v>
      </c>
      <c r="G5207">
        <v>1</v>
      </c>
      <c r="H5207">
        <v>2544.6889999999999</v>
      </c>
      <c r="I5207" s="49">
        <v>25310.945</v>
      </c>
      <c r="J5207">
        <v>94.398030000000006</v>
      </c>
      <c r="M5207">
        <v>5.5003299999999998E-2</v>
      </c>
      <c r="N5207" s="49">
        <v>-2.7636899999999999E-2</v>
      </c>
      <c r="O5207" s="49">
        <v>-9.8041119999999995E-2</v>
      </c>
      <c r="P5207" s="49">
        <v>-5.6788650000000003E-2</v>
      </c>
      <c r="Q5207" s="49">
        <v>-2.7636899999999999E-2</v>
      </c>
      <c r="R5207" s="49">
        <v>1.5148500000000001E-3</v>
      </c>
      <c r="S5207" s="49">
        <v>4.2767319999999998E-2</v>
      </c>
      <c r="T5207" s="49" t="s">
        <v>91</v>
      </c>
    </row>
    <row r="5208" spans="1:20" x14ac:dyDescent="0.25">
      <c r="A5208" s="49" t="str">
        <f t="shared" si="81"/>
        <v>41850Other1_4SmartAC Only</v>
      </c>
      <c r="B5208" s="7">
        <v>41850</v>
      </c>
      <c r="C5208">
        <v>4</v>
      </c>
      <c r="D5208" t="s">
        <v>13</v>
      </c>
      <c r="E5208">
        <v>0.72433555999999999</v>
      </c>
      <c r="F5208">
        <v>0.70485892999999999</v>
      </c>
      <c r="G5208">
        <v>1</v>
      </c>
      <c r="H5208">
        <v>2544.6889999999999</v>
      </c>
      <c r="I5208" s="49">
        <v>25310.945</v>
      </c>
      <c r="J5208">
        <v>74.284040000000005</v>
      </c>
      <c r="M5208">
        <v>2.0172300000000001E-2</v>
      </c>
      <c r="N5208" s="49">
        <v>1.9476630000000002E-2</v>
      </c>
      <c r="O5208" s="49">
        <v>-6.3439100000000003E-3</v>
      </c>
      <c r="P5208" s="49">
        <v>8.7853099999999993E-3</v>
      </c>
      <c r="Q5208" s="49">
        <v>1.9476630000000002E-2</v>
      </c>
      <c r="R5208" s="49">
        <v>3.0167949999999999E-2</v>
      </c>
      <c r="S5208" s="49">
        <v>4.5297169999999998E-2</v>
      </c>
      <c r="T5208" s="49" t="s">
        <v>91</v>
      </c>
    </row>
    <row r="5209" spans="1:20" x14ac:dyDescent="0.25">
      <c r="A5209" s="49" t="str">
        <f t="shared" si="81"/>
        <v>41850Other1_8SmartAC Only</v>
      </c>
      <c r="B5209" s="7">
        <v>41850</v>
      </c>
      <c r="C5209">
        <v>8</v>
      </c>
      <c r="D5209" t="s">
        <v>13</v>
      </c>
      <c r="E5209">
        <v>0.84034695000000004</v>
      </c>
      <c r="F5209">
        <v>0.84814849999999997</v>
      </c>
      <c r="G5209">
        <v>1</v>
      </c>
      <c r="H5209">
        <v>2544.6889999999999</v>
      </c>
      <c r="I5209" s="49">
        <v>25310.945</v>
      </c>
      <c r="J5209">
        <v>73.045910000000006</v>
      </c>
      <c r="M5209">
        <v>2.4114900000000002E-2</v>
      </c>
      <c r="N5209" s="49">
        <v>-7.80155E-3</v>
      </c>
      <c r="O5209" s="49">
        <v>-3.8668620000000001E-2</v>
      </c>
      <c r="P5209" s="49">
        <v>-2.0582449999999999E-2</v>
      </c>
      <c r="Q5209" s="49">
        <v>-7.80155E-3</v>
      </c>
      <c r="R5209" s="49">
        <v>4.9793499999999996E-3</v>
      </c>
      <c r="S5209" s="49">
        <v>2.3065519999999999E-2</v>
      </c>
      <c r="T5209" s="49" t="s">
        <v>91</v>
      </c>
    </row>
    <row r="5210" spans="1:20" x14ac:dyDescent="0.25">
      <c r="A5210" s="49" t="str">
        <f t="shared" si="81"/>
        <v>41850Other2_3SmartAC Only</v>
      </c>
      <c r="B5210" s="7">
        <v>41850</v>
      </c>
      <c r="C5210">
        <v>3</v>
      </c>
      <c r="D5210" t="s">
        <v>13</v>
      </c>
      <c r="E5210">
        <v>0.79011019999999998</v>
      </c>
      <c r="F5210">
        <v>0.74223974999999998</v>
      </c>
      <c r="G5210">
        <v>2</v>
      </c>
      <c r="H5210">
        <v>2450.0309999999999</v>
      </c>
      <c r="I5210" s="49">
        <v>25310.945</v>
      </c>
      <c r="J5210">
        <v>75.390469999999993</v>
      </c>
      <c r="M5210">
        <v>2.1686E-2</v>
      </c>
      <c r="N5210" s="49">
        <v>4.7870450000000002E-2</v>
      </c>
      <c r="O5210" s="49">
        <v>2.0112370000000001E-2</v>
      </c>
      <c r="P5210" s="49">
        <v>3.6376869999999999E-2</v>
      </c>
      <c r="Q5210" s="49">
        <v>4.7870450000000002E-2</v>
      </c>
      <c r="R5210" s="49">
        <v>5.9364029999999998E-2</v>
      </c>
      <c r="S5210" s="49">
        <v>7.5628529999999999E-2</v>
      </c>
      <c r="T5210" s="49" t="s">
        <v>91</v>
      </c>
    </row>
    <row r="5211" spans="1:20" x14ac:dyDescent="0.25">
      <c r="A5211" s="49" t="str">
        <f t="shared" si="81"/>
        <v>41850Other2_19SmartAC Only</v>
      </c>
      <c r="B5211" s="7">
        <v>41850</v>
      </c>
      <c r="C5211">
        <v>19</v>
      </c>
      <c r="D5211" t="s">
        <v>13</v>
      </c>
      <c r="E5211">
        <v>2.9841598</v>
      </c>
      <c r="F5211">
        <v>2.9893272999999998</v>
      </c>
      <c r="G5211">
        <v>2</v>
      </c>
      <c r="H5211">
        <v>2450.0309999999999</v>
      </c>
      <c r="I5211" s="49">
        <v>25310.945</v>
      </c>
      <c r="J5211">
        <v>97.675210000000007</v>
      </c>
      <c r="M5211">
        <v>5.8292900000000002E-2</v>
      </c>
      <c r="N5211" s="49">
        <v>-5.1675000000000002E-3</v>
      </c>
      <c r="O5211" s="49">
        <v>-7.9782409999999998E-2</v>
      </c>
      <c r="P5211" s="49">
        <v>-3.6062740000000003E-2</v>
      </c>
      <c r="Q5211" s="49">
        <v>-5.1675000000000002E-3</v>
      </c>
      <c r="R5211" s="49">
        <v>2.5727739999999999E-2</v>
      </c>
      <c r="S5211" s="49">
        <v>6.9447410000000001E-2</v>
      </c>
      <c r="T5211" s="49" t="s">
        <v>91</v>
      </c>
    </row>
    <row r="5212" spans="1:20" x14ac:dyDescent="0.25">
      <c r="A5212" s="49" t="str">
        <f t="shared" si="81"/>
        <v>41850Other2_2SmartAC Only</v>
      </c>
      <c r="B5212" s="7">
        <v>41850</v>
      </c>
      <c r="C5212">
        <v>2</v>
      </c>
      <c r="D5212" t="s">
        <v>13</v>
      </c>
      <c r="E5212">
        <v>0.88663904999999998</v>
      </c>
      <c r="F5212">
        <v>0.84033005999999999</v>
      </c>
      <c r="G5212">
        <v>2</v>
      </c>
      <c r="H5212">
        <v>2450.0309999999999</v>
      </c>
      <c r="I5212" s="49">
        <v>25310.945</v>
      </c>
      <c r="J5212">
        <v>76.677260000000004</v>
      </c>
      <c r="M5212">
        <v>2.4927899999999999E-2</v>
      </c>
      <c r="N5212" s="49">
        <v>4.6308990000000001E-2</v>
      </c>
      <c r="O5212" s="49">
        <v>1.4401280000000001E-2</v>
      </c>
      <c r="P5212" s="49">
        <v>3.30972E-2</v>
      </c>
      <c r="Q5212" s="49">
        <v>4.6308990000000001E-2</v>
      </c>
      <c r="R5212" s="49">
        <v>5.9520780000000002E-2</v>
      </c>
      <c r="S5212" s="49">
        <v>7.82167E-2</v>
      </c>
      <c r="T5212" s="49" t="s">
        <v>91</v>
      </c>
    </row>
    <row r="5213" spans="1:20" x14ac:dyDescent="0.25">
      <c r="A5213" s="49" t="str">
        <f t="shared" si="81"/>
        <v>41850Other2_15SmartAC Only</v>
      </c>
      <c r="B5213" s="7">
        <v>41850</v>
      </c>
      <c r="C5213">
        <v>15</v>
      </c>
      <c r="D5213" t="s">
        <v>13</v>
      </c>
      <c r="E5213">
        <v>2.3050692000000002</v>
      </c>
      <c r="F5213">
        <v>2.2317341000000002</v>
      </c>
      <c r="G5213">
        <v>2</v>
      </c>
      <c r="H5213">
        <v>2450.0309999999999</v>
      </c>
      <c r="I5213" s="49">
        <v>25310.945</v>
      </c>
      <c r="J5213">
        <v>96.032629999999997</v>
      </c>
      <c r="M5213">
        <v>5.9564600000000002E-2</v>
      </c>
      <c r="N5213" s="49">
        <v>7.33351E-2</v>
      </c>
      <c r="O5213" s="49">
        <v>-2.9075899999999998E-3</v>
      </c>
      <c r="P5213" s="49">
        <v>4.1765860000000002E-2</v>
      </c>
      <c r="Q5213" s="49">
        <v>7.33351E-2</v>
      </c>
      <c r="R5213" s="49">
        <v>0.10490434</v>
      </c>
      <c r="S5213" s="49">
        <v>0.14957778999999999</v>
      </c>
      <c r="T5213" s="49" t="s">
        <v>91</v>
      </c>
    </row>
    <row r="5214" spans="1:20" x14ac:dyDescent="0.25">
      <c r="A5214" s="49" t="str">
        <f t="shared" si="81"/>
        <v>41850Other2_12SmartAC Only</v>
      </c>
      <c r="B5214" s="7">
        <v>41850</v>
      </c>
      <c r="C5214">
        <v>12</v>
      </c>
      <c r="D5214" t="s">
        <v>13</v>
      </c>
      <c r="E5214">
        <v>1.3043804999999999</v>
      </c>
      <c r="F5214">
        <v>1.1157385</v>
      </c>
      <c r="G5214">
        <v>2</v>
      </c>
      <c r="H5214">
        <v>2450.0309999999999</v>
      </c>
      <c r="I5214" s="49">
        <v>25310.945</v>
      </c>
      <c r="J5214">
        <v>87.305419999999998</v>
      </c>
      <c r="M5214">
        <v>4.2214399999999999E-2</v>
      </c>
      <c r="N5214" s="49">
        <v>0.188642</v>
      </c>
      <c r="O5214" s="49">
        <v>0.13460757000000001</v>
      </c>
      <c r="P5214" s="49">
        <v>0.16626837</v>
      </c>
      <c r="Q5214" s="49">
        <v>0.188642</v>
      </c>
      <c r="R5214" s="49">
        <v>0.21101563000000001</v>
      </c>
      <c r="S5214" s="49">
        <v>0.24267643</v>
      </c>
      <c r="T5214" s="49" t="s">
        <v>91</v>
      </c>
    </row>
    <row r="5215" spans="1:20" x14ac:dyDescent="0.25">
      <c r="A5215" s="49" t="str">
        <f t="shared" si="81"/>
        <v>41850Other2_18SmartAC Only</v>
      </c>
      <c r="B5215" s="7">
        <v>41850</v>
      </c>
      <c r="C5215">
        <v>18</v>
      </c>
      <c r="D5215" t="s">
        <v>13</v>
      </c>
      <c r="E5215">
        <v>2.9775697000000001</v>
      </c>
      <c r="F5215">
        <v>3.0005966000000002</v>
      </c>
      <c r="G5215">
        <v>2</v>
      </c>
      <c r="H5215">
        <v>2450.0309999999999</v>
      </c>
      <c r="I5215" s="49">
        <v>25310.945</v>
      </c>
      <c r="J5215">
        <v>98.815870000000004</v>
      </c>
      <c r="M5215">
        <v>5.8889499999999997E-2</v>
      </c>
      <c r="N5215" s="49">
        <v>-2.3026899999999999E-2</v>
      </c>
      <c r="O5215" s="49">
        <v>-9.840546E-2</v>
      </c>
      <c r="P5215" s="49">
        <v>-5.4238340000000003E-2</v>
      </c>
      <c r="Q5215" s="49">
        <v>-2.3026899999999999E-2</v>
      </c>
      <c r="R5215" s="49">
        <v>8.1845300000000006E-3</v>
      </c>
      <c r="S5215" s="49">
        <v>5.2351660000000001E-2</v>
      </c>
      <c r="T5215" s="49" t="s">
        <v>91</v>
      </c>
    </row>
    <row r="5216" spans="1:20" x14ac:dyDescent="0.25">
      <c r="A5216" s="49" t="str">
        <f t="shared" si="81"/>
        <v>41850Other2_13SmartAC Only</v>
      </c>
      <c r="B5216" s="7">
        <v>41850</v>
      </c>
      <c r="C5216">
        <v>13</v>
      </c>
      <c r="D5216" t="s">
        <v>13</v>
      </c>
      <c r="E5216">
        <v>1.6052898</v>
      </c>
      <c r="F5216">
        <v>1.6310232</v>
      </c>
      <c r="G5216">
        <v>2</v>
      </c>
      <c r="H5216">
        <v>2450.0309999999999</v>
      </c>
      <c r="I5216" s="49">
        <v>25310.945</v>
      </c>
      <c r="J5216">
        <v>90.927310000000006</v>
      </c>
      <c r="M5216">
        <v>5.1881900000000002E-2</v>
      </c>
      <c r="N5216" s="49">
        <v>-2.57334E-2</v>
      </c>
      <c r="O5216" s="49">
        <v>-9.2142230000000006E-2</v>
      </c>
      <c r="P5216" s="49">
        <v>-5.3230810000000003E-2</v>
      </c>
      <c r="Q5216" s="49">
        <v>-2.57334E-2</v>
      </c>
      <c r="R5216" s="49">
        <v>1.7640100000000001E-3</v>
      </c>
      <c r="S5216" s="49">
        <v>4.0675429999999999E-2</v>
      </c>
      <c r="T5216" s="49" t="s">
        <v>91</v>
      </c>
    </row>
    <row r="5217" spans="1:20" x14ac:dyDescent="0.25">
      <c r="A5217" s="49" t="str">
        <f t="shared" si="81"/>
        <v>41850Other2_24SmartAC Only</v>
      </c>
      <c r="B5217" s="7">
        <v>41850</v>
      </c>
      <c r="C5217">
        <v>24</v>
      </c>
      <c r="D5217" t="s">
        <v>13</v>
      </c>
      <c r="E5217">
        <v>1.3605068</v>
      </c>
      <c r="F5217">
        <v>1.3121029</v>
      </c>
      <c r="G5217">
        <v>2</v>
      </c>
      <c r="H5217">
        <v>2450.0309999999999</v>
      </c>
      <c r="I5217" s="49">
        <v>25310.945</v>
      </c>
      <c r="J5217">
        <v>79.306669999999997</v>
      </c>
      <c r="M5217">
        <v>3.6638299999999999E-2</v>
      </c>
      <c r="N5217" s="49">
        <v>4.84039E-2</v>
      </c>
      <c r="O5217" s="49">
        <v>1.5068799999999999E-3</v>
      </c>
      <c r="P5217" s="49">
        <v>2.89856E-2</v>
      </c>
      <c r="Q5217" s="49">
        <v>4.84039E-2</v>
      </c>
      <c r="R5217" s="49">
        <v>6.7822199999999999E-2</v>
      </c>
      <c r="S5217" s="49">
        <v>9.5300919999999997E-2</v>
      </c>
      <c r="T5217" s="49" t="s">
        <v>91</v>
      </c>
    </row>
    <row r="5218" spans="1:20" x14ac:dyDescent="0.25">
      <c r="A5218" s="49" t="str">
        <f t="shared" si="81"/>
        <v>41850Other2_22SmartAC Only</v>
      </c>
      <c r="B5218" s="7">
        <v>41850</v>
      </c>
      <c r="C5218">
        <v>22</v>
      </c>
      <c r="D5218" t="s">
        <v>13</v>
      </c>
      <c r="E5218">
        <v>2.2221630000000001</v>
      </c>
      <c r="F5218">
        <v>2.1681309</v>
      </c>
      <c r="G5218">
        <v>2</v>
      </c>
      <c r="H5218">
        <v>2450.0309999999999</v>
      </c>
      <c r="I5218" s="49">
        <v>25310.945</v>
      </c>
      <c r="J5218">
        <v>86.396510000000006</v>
      </c>
      <c r="M5218">
        <v>4.8044299999999998E-2</v>
      </c>
      <c r="N5218" s="49">
        <v>5.40321E-2</v>
      </c>
      <c r="O5218" s="49">
        <v>-7.4646000000000001E-3</v>
      </c>
      <c r="P5218" s="49">
        <v>2.8568619999999999E-2</v>
      </c>
      <c r="Q5218" s="49">
        <v>5.40321E-2</v>
      </c>
      <c r="R5218" s="49">
        <v>7.9495579999999996E-2</v>
      </c>
      <c r="S5218" s="49">
        <v>0.1155288</v>
      </c>
      <c r="T5218" s="49" t="s">
        <v>91</v>
      </c>
    </row>
    <row r="5219" spans="1:20" x14ac:dyDescent="0.25">
      <c r="A5219" s="49" t="str">
        <f t="shared" si="81"/>
        <v>41850Other2_10SmartAC Only</v>
      </c>
      <c r="B5219" s="7">
        <v>41850</v>
      </c>
      <c r="C5219">
        <v>10</v>
      </c>
      <c r="D5219" t="s">
        <v>13</v>
      </c>
      <c r="E5219">
        <v>0.98930711000000005</v>
      </c>
      <c r="F5219">
        <v>0.93883826999999997</v>
      </c>
      <c r="G5219">
        <v>2</v>
      </c>
      <c r="H5219">
        <v>2450.0309999999999</v>
      </c>
      <c r="I5219" s="49">
        <v>25310.945</v>
      </c>
      <c r="J5219">
        <v>79.631659999999997</v>
      </c>
      <c r="M5219">
        <v>3.2496299999999999E-2</v>
      </c>
      <c r="N5219" s="49">
        <v>5.0468840000000001E-2</v>
      </c>
      <c r="O5219" s="49">
        <v>8.8735800000000007E-3</v>
      </c>
      <c r="P5219" s="49">
        <v>3.3245799999999999E-2</v>
      </c>
      <c r="Q5219" s="49">
        <v>5.0468840000000001E-2</v>
      </c>
      <c r="R5219" s="49">
        <v>6.7691879999999996E-2</v>
      </c>
      <c r="S5219" s="49">
        <v>9.2064099999999996E-2</v>
      </c>
      <c r="T5219" s="49" t="s">
        <v>91</v>
      </c>
    </row>
    <row r="5220" spans="1:20" x14ac:dyDescent="0.25">
      <c r="A5220" s="49" t="str">
        <f t="shared" si="81"/>
        <v>41850Other2_16SmartAC Only</v>
      </c>
      <c r="B5220" s="7">
        <v>41850</v>
      </c>
      <c r="C5220">
        <v>16</v>
      </c>
      <c r="D5220" t="s">
        <v>13</v>
      </c>
      <c r="E5220">
        <v>2.5791265999999999</v>
      </c>
      <c r="F5220">
        <v>2.5402423999999999</v>
      </c>
      <c r="G5220">
        <v>2</v>
      </c>
      <c r="H5220">
        <v>2450.0309999999999</v>
      </c>
      <c r="I5220" s="49">
        <v>25310.945</v>
      </c>
      <c r="J5220">
        <v>98.051159999999996</v>
      </c>
      <c r="M5220">
        <v>6.0569199999999997E-2</v>
      </c>
      <c r="N5220" s="49">
        <v>3.8884200000000001E-2</v>
      </c>
      <c r="O5220" s="49">
        <v>-3.8644379999999999E-2</v>
      </c>
      <c r="P5220" s="49">
        <v>6.7825200000000002E-3</v>
      </c>
      <c r="Q5220" s="49">
        <v>3.8884200000000001E-2</v>
      </c>
      <c r="R5220" s="49">
        <v>7.0985880000000001E-2</v>
      </c>
      <c r="S5220" s="49">
        <v>0.11641277999999999</v>
      </c>
      <c r="T5220" s="49" t="s">
        <v>91</v>
      </c>
    </row>
    <row r="5221" spans="1:20" x14ac:dyDescent="0.25">
      <c r="A5221" s="49" t="str">
        <f t="shared" si="81"/>
        <v>41850Other2_6SmartAC Only</v>
      </c>
      <c r="B5221" s="7">
        <v>41850</v>
      </c>
      <c r="C5221">
        <v>6</v>
      </c>
      <c r="D5221" t="s">
        <v>13</v>
      </c>
      <c r="E5221">
        <v>0.73321422000000003</v>
      </c>
      <c r="F5221">
        <v>0.73622569999999998</v>
      </c>
      <c r="G5221">
        <v>2</v>
      </c>
      <c r="H5221">
        <v>2450.0309999999999</v>
      </c>
      <c r="I5221" s="49">
        <v>25310.945</v>
      </c>
      <c r="J5221">
        <v>71.677019999999999</v>
      </c>
      <c r="M5221">
        <v>2.04213E-2</v>
      </c>
      <c r="N5221" s="49">
        <v>-3.01148E-3</v>
      </c>
      <c r="O5221" s="49">
        <v>-2.9150740000000001E-2</v>
      </c>
      <c r="P5221" s="49">
        <v>-1.383477E-2</v>
      </c>
      <c r="Q5221" s="49">
        <v>-3.01148E-3</v>
      </c>
      <c r="R5221" s="49">
        <v>7.8118099999999998E-3</v>
      </c>
      <c r="S5221" s="49">
        <v>2.3127780000000001E-2</v>
      </c>
      <c r="T5221" s="49" t="s">
        <v>91</v>
      </c>
    </row>
    <row r="5222" spans="1:20" x14ac:dyDescent="0.25">
      <c r="A5222" s="49" t="str">
        <f t="shared" si="81"/>
        <v>41850Other2_17SmartAC Only</v>
      </c>
      <c r="B5222" s="7">
        <v>41850</v>
      </c>
      <c r="C5222">
        <v>17</v>
      </c>
      <c r="D5222" t="s">
        <v>13</v>
      </c>
      <c r="E5222">
        <v>2.8281670999999999</v>
      </c>
      <c r="F5222">
        <v>2.8147099999999998</v>
      </c>
      <c r="G5222">
        <v>2</v>
      </c>
      <c r="H5222">
        <v>2450.0309999999999</v>
      </c>
      <c r="I5222" s="49">
        <v>25310.945</v>
      </c>
      <c r="J5222">
        <v>99.274410000000003</v>
      </c>
      <c r="M5222">
        <v>5.9671700000000001E-2</v>
      </c>
      <c r="N5222" s="49">
        <v>1.34571E-2</v>
      </c>
      <c r="O5222" s="49">
        <v>-6.2922679999999995E-2</v>
      </c>
      <c r="P5222" s="49">
        <v>-1.8168900000000002E-2</v>
      </c>
      <c r="Q5222" s="49">
        <v>1.34571E-2</v>
      </c>
      <c r="R5222" s="49">
        <v>4.5083100000000001E-2</v>
      </c>
      <c r="S5222" s="49">
        <v>8.9836879999999994E-2</v>
      </c>
      <c r="T5222" s="49" t="s">
        <v>91</v>
      </c>
    </row>
    <row r="5223" spans="1:20" x14ac:dyDescent="0.25">
      <c r="A5223" s="49" t="str">
        <f t="shared" si="81"/>
        <v>41850Other2_21SmartAC Only</v>
      </c>
      <c r="B5223" s="7">
        <v>41850</v>
      </c>
      <c r="C5223">
        <v>21</v>
      </c>
      <c r="D5223" t="s">
        <v>13</v>
      </c>
      <c r="E5223">
        <v>2.5399677000000001</v>
      </c>
      <c r="F5223">
        <v>2.4865178999999999</v>
      </c>
      <c r="G5223">
        <v>2</v>
      </c>
      <c r="H5223">
        <v>2450.0309999999999</v>
      </c>
      <c r="I5223" s="49">
        <v>25310.945</v>
      </c>
      <c r="J5223">
        <v>90.226200000000006</v>
      </c>
      <c r="M5223">
        <v>5.3150900000000001E-2</v>
      </c>
      <c r="N5223" s="49">
        <v>5.3449799999999999E-2</v>
      </c>
      <c r="O5223" s="49">
        <v>-1.458335E-2</v>
      </c>
      <c r="P5223" s="49">
        <v>2.5279820000000001E-2</v>
      </c>
      <c r="Q5223" s="49">
        <v>5.3449799999999999E-2</v>
      </c>
      <c r="R5223" s="49">
        <v>8.1619780000000003E-2</v>
      </c>
      <c r="S5223" s="49">
        <v>0.12148295000000001</v>
      </c>
      <c r="T5223" s="49" t="s">
        <v>91</v>
      </c>
    </row>
    <row r="5224" spans="1:20" x14ac:dyDescent="0.25">
      <c r="A5224" s="49" t="str">
        <f t="shared" si="81"/>
        <v>41850Other2_14SmartAC Only</v>
      </c>
      <c r="B5224" s="7">
        <v>41850</v>
      </c>
      <c r="C5224">
        <v>14</v>
      </c>
      <c r="D5224" t="s">
        <v>13</v>
      </c>
      <c r="E5224">
        <v>1.9491626</v>
      </c>
      <c r="F5224">
        <v>1.9290029</v>
      </c>
      <c r="G5224">
        <v>2</v>
      </c>
      <c r="H5224">
        <v>2450.0309999999999</v>
      </c>
      <c r="I5224" s="49">
        <v>25310.945</v>
      </c>
      <c r="J5224">
        <v>93.837010000000006</v>
      </c>
      <c r="M5224">
        <v>5.6994799999999998E-2</v>
      </c>
      <c r="N5224" s="49">
        <v>2.0159699999999999E-2</v>
      </c>
      <c r="O5224" s="49">
        <v>-5.2793640000000003E-2</v>
      </c>
      <c r="P5224" s="49">
        <v>-1.0047540000000001E-2</v>
      </c>
      <c r="Q5224" s="49">
        <v>2.0159699999999999E-2</v>
      </c>
      <c r="R5224" s="49">
        <v>5.0366939999999999E-2</v>
      </c>
      <c r="S5224" s="49">
        <v>9.3113039999999994E-2</v>
      </c>
      <c r="T5224" s="49" t="s">
        <v>91</v>
      </c>
    </row>
    <row r="5225" spans="1:20" x14ac:dyDescent="0.25">
      <c r="A5225" s="49" t="str">
        <f t="shared" si="81"/>
        <v>41850Other2_1SmartAC Only</v>
      </c>
      <c r="B5225" s="7">
        <v>41850</v>
      </c>
      <c r="C5225">
        <v>1</v>
      </c>
      <c r="D5225" t="s">
        <v>13</v>
      </c>
      <c r="E5225">
        <v>1.0390140000000001</v>
      </c>
      <c r="F5225">
        <v>0.98143919000000002</v>
      </c>
      <c r="G5225">
        <v>2</v>
      </c>
      <c r="H5225">
        <v>2450.0309999999999</v>
      </c>
      <c r="I5225" s="49">
        <v>25310.945</v>
      </c>
      <c r="J5225">
        <v>78.547409999999999</v>
      </c>
      <c r="M5225">
        <v>2.91785E-2</v>
      </c>
      <c r="N5225" s="49">
        <v>5.7574809999999997E-2</v>
      </c>
      <c r="O5225" s="49">
        <v>2.0226330000000001E-2</v>
      </c>
      <c r="P5225" s="49">
        <v>4.2110210000000002E-2</v>
      </c>
      <c r="Q5225" s="49">
        <v>5.7574809999999997E-2</v>
      </c>
      <c r="R5225" s="49">
        <v>7.3039419999999994E-2</v>
      </c>
      <c r="S5225" s="49">
        <v>9.4923289999999994E-2</v>
      </c>
      <c r="T5225" s="49" t="s">
        <v>91</v>
      </c>
    </row>
    <row r="5226" spans="1:20" x14ac:dyDescent="0.25">
      <c r="A5226" s="49" t="str">
        <f t="shared" si="81"/>
        <v>41850Other2_20SmartAC Only</v>
      </c>
      <c r="B5226" s="7">
        <v>41850</v>
      </c>
      <c r="C5226">
        <v>20</v>
      </c>
      <c r="D5226" t="s">
        <v>13</v>
      </c>
      <c r="E5226">
        <v>2.7940733</v>
      </c>
      <c r="F5226">
        <v>2.7809050000000002</v>
      </c>
      <c r="G5226">
        <v>2</v>
      </c>
      <c r="H5226">
        <v>2450.0309999999999</v>
      </c>
      <c r="I5226" s="49">
        <v>25310.945</v>
      </c>
      <c r="J5226">
        <v>94.398030000000006</v>
      </c>
      <c r="M5226">
        <v>5.5658300000000001E-2</v>
      </c>
      <c r="N5226" s="49">
        <v>1.3168300000000001E-2</v>
      </c>
      <c r="O5226" s="49">
        <v>-5.8074319999999999E-2</v>
      </c>
      <c r="P5226" s="49">
        <v>-1.6330600000000001E-2</v>
      </c>
      <c r="Q5226" s="49">
        <v>1.3168300000000001E-2</v>
      </c>
      <c r="R5226" s="49">
        <v>4.2667200000000002E-2</v>
      </c>
      <c r="S5226" s="49">
        <v>8.441092E-2</v>
      </c>
      <c r="T5226" s="49" t="s">
        <v>91</v>
      </c>
    </row>
    <row r="5227" spans="1:20" x14ac:dyDescent="0.25">
      <c r="A5227" s="49" t="str">
        <f t="shared" si="81"/>
        <v>41850Other2_5SmartAC Only</v>
      </c>
      <c r="B5227" s="7">
        <v>41850</v>
      </c>
      <c r="C5227">
        <v>5</v>
      </c>
      <c r="D5227" t="s">
        <v>13</v>
      </c>
      <c r="E5227">
        <v>0.72228382999999996</v>
      </c>
      <c r="F5227">
        <v>0.71188381000000001</v>
      </c>
      <c r="G5227">
        <v>2</v>
      </c>
      <c r="H5227">
        <v>2450.0309999999999</v>
      </c>
      <c r="I5227" s="49">
        <v>25310.945</v>
      </c>
      <c r="J5227">
        <v>72.726320000000001</v>
      </c>
      <c r="M5227">
        <v>2.0121199999999999E-2</v>
      </c>
      <c r="N5227" s="49">
        <v>1.0400019999999999E-2</v>
      </c>
      <c r="O5227" s="49">
        <v>-1.535512E-2</v>
      </c>
      <c r="P5227" s="49">
        <v>-2.6422000000000001E-4</v>
      </c>
      <c r="Q5227" s="49">
        <v>1.0400019999999999E-2</v>
      </c>
      <c r="R5227" s="49">
        <v>2.1064260000000001E-2</v>
      </c>
      <c r="S5227" s="49">
        <v>3.6155159999999999E-2</v>
      </c>
      <c r="T5227" s="49" t="s">
        <v>91</v>
      </c>
    </row>
    <row r="5228" spans="1:20" x14ac:dyDescent="0.25">
      <c r="A5228" s="49" t="str">
        <f t="shared" si="81"/>
        <v>41850Other2_8SmartAC Only</v>
      </c>
      <c r="B5228" s="7">
        <v>41850</v>
      </c>
      <c r="C5228">
        <v>8</v>
      </c>
      <c r="D5228" t="s">
        <v>13</v>
      </c>
      <c r="E5228">
        <v>0.84034695000000004</v>
      </c>
      <c r="F5228">
        <v>0.83727017999999997</v>
      </c>
      <c r="G5228">
        <v>2</v>
      </c>
      <c r="H5228">
        <v>2450.0309999999999</v>
      </c>
      <c r="I5228" s="49">
        <v>25310.945</v>
      </c>
      <c r="J5228">
        <v>73.045910000000006</v>
      </c>
      <c r="M5228">
        <v>2.4459100000000001E-2</v>
      </c>
      <c r="N5228" s="49">
        <v>3.0767699999999999E-3</v>
      </c>
      <c r="O5228" s="49">
        <v>-2.823088E-2</v>
      </c>
      <c r="P5228" s="49">
        <v>-9.8865499999999992E-3</v>
      </c>
      <c r="Q5228" s="49">
        <v>3.0767699999999999E-3</v>
      </c>
      <c r="R5228" s="49">
        <v>1.604009E-2</v>
      </c>
      <c r="S5228" s="49">
        <v>3.4384419999999999E-2</v>
      </c>
      <c r="T5228" s="49" t="s">
        <v>91</v>
      </c>
    </row>
    <row r="5229" spans="1:20" x14ac:dyDescent="0.25">
      <c r="A5229" s="49" t="str">
        <f t="shared" si="81"/>
        <v>41850Other2_7SmartAC Only</v>
      </c>
      <c r="B5229" s="7">
        <v>41850</v>
      </c>
      <c r="C5229">
        <v>7</v>
      </c>
      <c r="D5229" t="s">
        <v>13</v>
      </c>
      <c r="E5229">
        <v>0.77803524999999996</v>
      </c>
      <c r="F5229">
        <v>0.77994304000000003</v>
      </c>
      <c r="G5229">
        <v>2</v>
      </c>
      <c r="H5229">
        <v>2450.0309999999999</v>
      </c>
      <c r="I5229" s="49">
        <v>25310.945</v>
      </c>
      <c r="J5229">
        <v>71.174480000000003</v>
      </c>
      <c r="M5229">
        <v>2.18128E-2</v>
      </c>
      <c r="N5229" s="49">
        <v>-1.9077899999999999E-3</v>
      </c>
      <c r="O5229" s="49">
        <v>-2.9828170000000001E-2</v>
      </c>
      <c r="P5229" s="49">
        <v>-1.3468569999999999E-2</v>
      </c>
      <c r="Q5229" s="49">
        <v>-1.9077899999999999E-3</v>
      </c>
      <c r="R5229" s="49">
        <v>9.6529900000000002E-3</v>
      </c>
      <c r="S5229" s="49">
        <v>2.6012589999999999E-2</v>
      </c>
      <c r="T5229" s="49" t="s">
        <v>91</v>
      </c>
    </row>
    <row r="5230" spans="1:20" x14ac:dyDescent="0.25">
      <c r="A5230" s="49" t="str">
        <f t="shared" si="81"/>
        <v>41850Other2_4SmartAC Only</v>
      </c>
      <c r="B5230" s="7">
        <v>41850</v>
      </c>
      <c r="C5230">
        <v>4</v>
      </c>
      <c r="D5230" t="s">
        <v>13</v>
      </c>
      <c r="E5230">
        <v>0.72433555999999999</v>
      </c>
      <c r="F5230">
        <v>0.70519471</v>
      </c>
      <c r="G5230">
        <v>2</v>
      </c>
      <c r="H5230">
        <v>2450.0309999999999</v>
      </c>
      <c r="I5230" s="49">
        <v>25310.945</v>
      </c>
      <c r="J5230">
        <v>74.284040000000005</v>
      </c>
      <c r="M5230">
        <v>1.984E-2</v>
      </c>
      <c r="N5230" s="49">
        <v>1.9140850000000001E-2</v>
      </c>
      <c r="O5230" s="49">
        <v>-6.2543499999999997E-3</v>
      </c>
      <c r="P5230" s="49">
        <v>8.6256500000000003E-3</v>
      </c>
      <c r="Q5230" s="49">
        <v>1.9140850000000001E-2</v>
      </c>
      <c r="R5230" s="49">
        <v>2.965605E-2</v>
      </c>
      <c r="S5230" s="49">
        <v>4.4536050000000001E-2</v>
      </c>
      <c r="T5230" s="49" t="s">
        <v>91</v>
      </c>
    </row>
    <row r="5231" spans="1:20" x14ac:dyDescent="0.25">
      <c r="A5231" s="49" t="str">
        <f t="shared" si="81"/>
        <v>41850Other2_9SmartAC Only</v>
      </c>
      <c r="B5231" s="7">
        <v>41850</v>
      </c>
      <c r="C5231">
        <v>9</v>
      </c>
      <c r="D5231" t="s">
        <v>13</v>
      </c>
      <c r="E5231">
        <v>0.88847681000000001</v>
      </c>
      <c r="F5231">
        <v>0.86279642999999995</v>
      </c>
      <c r="G5231">
        <v>2</v>
      </c>
      <c r="H5231">
        <v>2450.0309999999999</v>
      </c>
      <c r="I5231" s="49">
        <v>25310.945</v>
      </c>
      <c r="J5231">
        <v>75.645589999999999</v>
      </c>
      <c r="M5231">
        <v>2.6939399999999999E-2</v>
      </c>
      <c r="N5231" s="49">
        <v>2.5680379999999999E-2</v>
      </c>
      <c r="O5231" s="49">
        <v>-8.8020500000000005E-3</v>
      </c>
      <c r="P5231" s="49">
        <v>1.1402499999999999E-2</v>
      </c>
      <c r="Q5231" s="49">
        <v>2.5680379999999999E-2</v>
      </c>
      <c r="R5231" s="49">
        <v>3.9958260000000002E-2</v>
      </c>
      <c r="S5231" s="49">
        <v>6.0162809999999997E-2</v>
      </c>
      <c r="T5231" s="49" t="s">
        <v>91</v>
      </c>
    </row>
    <row r="5232" spans="1:20" x14ac:dyDescent="0.25">
      <c r="A5232" s="49" t="str">
        <f t="shared" si="81"/>
        <v>41850Other2_11SmartAC Only</v>
      </c>
      <c r="B5232" s="7">
        <v>41850</v>
      </c>
      <c r="C5232">
        <v>11</v>
      </c>
      <c r="D5232" t="s">
        <v>13</v>
      </c>
      <c r="E5232">
        <v>1.1118863000000001</v>
      </c>
      <c r="F5232">
        <v>1.0234449999999999</v>
      </c>
      <c r="G5232">
        <v>2</v>
      </c>
      <c r="H5232">
        <v>2450.0309999999999</v>
      </c>
      <c r="I5232" s="49">
        <v>25310.945</v>
      </c>
      <c r="J5232">
        <v>84.017899999999997</v>
      </c>
      <c r="M5232">
        <v>3.7727700000000003E-2</v>
      </c>
      <c r="N5232" s="49">
        <v>8.84413E-2</v>
      </c>
      <c r="O5232" s="49">
        <v>4.0149839999999999E-2</v>
      </c>
      <c r="P5232" s="49">
        <v>6.8445619999999999E-2</v>
      </c>
      <c r="Q5232" s="49">
        <v>8.84413E-2</v>
      </c>
      <c r="R5232" s="49">
        <v>0.10843698</v>
      </c>
      <c r="S5232" s="49">
        <v>0.13673276000000001</v>
      </c>
      <c r="T5232" s="49" t="s">
        <v>91</v>
      </c>
    </row>
    <row r="5233" spans="1:20" x14ac:dyDescent="0.25">
      <c r="A5233" s="49" t="str">
        <f t="shared" si="81"/>
        <v>41850Other2_23SmartAC Only</v>
      </c>
      <c r="B5233" s="7">
        <v>41850</v>
      </c>
      <c r="C5233">
        <v>23</v>
      </c>
      <c r="D5233" t="s">
        <v>13</v>
      </c>
      <c r="E5233">
        <v>1.7707630999999999</v>
      </c>
      <c r="F5233">
        <v>1.6991198999999999</v>
      </c>
      <c r="G5233">
        <v>2</v>
      </c>
      <c r="H5233">
        <v>2450.0309999999999</v>
      </c>
      <c r="I5233" s="49">
        <v>25310.945</v>
      </c>
      <c r="J5233">
        <v>82.483729999999994</v>
      </c>
      <c r="M5233">
        <v>4.3040500000000002E-2</v>
      </c>
      <c r="N5233" s="49">
        <v>7.1643200000000004E-2</v>
      </c>
      <c r="O5233" s="49">
        <v>1.6551360000000001E-2</v>
      </c>
      <c r="P5233" s="49">
        <v>4.8831739999999998E-2</v>
      </c>
      <c r="Q5233" s="49">
        <v>7.1643200000000004E-2</v>
      </c>
      <c r="R5233" s="49">
        <v>9.4454670000000004E-2</v>
      </c>
      <c r="S5233" s="49">
        <v>0.12673503999999999</v>
      </c>
      <c r="T5233" s="49" t="s">
        <v>91</v>
      </c>
    </row>
    <row r="5234" spans="1:20" x14ac:dyDescent="0.25">
      <c r="A5234" s="49" t="str">
        <f t="shared" si="81"/>
        <v>41850Other3_17SmartAC Only</v>
      </c>
      <c r="B5234" s="7">
        <v>41850</v>
      </c>
      <c r="C5234">
        <v>17</v>
      </c>
      <c r="D5234" t="s">
        <v>13</v>
      </c>
      <c r="E5234">
        <v>2.8281670999999999</v>
      </c>
      <c r="F5234">
        <v>2.7668898</v>
      </c>
      <c r="G5234">
        <v>3</v>
      </c>
      <c r="H5234">
        <v>2492.3249999999998</v>
      </c>
      <c r="I5234" s="49">
        <v>25310.945</v>
      </c>
      <c r="J5234">
        <v>99.274410000000003</v>
      </c>
      <c r="M5234">
        <v>5.9048999999999997E-2</v>
      </c>
      <c r="N5234" s="49">
        <v>6.12773E-2</v>
      </c>
      <c r="O5234" s="49">
        <v>-1.4305419999999999E-2</v>
      </c>
      <c r="P5234" s="49">
        <v>2.998133E-2</v>
      </c>
      <c r="Q5234" s="49">
        <v>6.12773E-2</v>
      </c>
      <c r="R5234" s="49">
        <v>9.2573269999999999E-2</v>
      </c>
      <c r="S5234" s="49">
        <v>0.13686002</v>
      </c>
      <c r="T5234" s="49" t="s">
        <v>91</v>
      </c>
    </row>
    <row r="5235" spans="1:20" x14ac:dyDescent="0.25">
      <c r="A5235" s="49" t="str">
        <f t="shared" si="81"/>
        <v>41850Other3_1SmartAC Only</v>
      </c>
      <c r="B5235" s="7">
        <v>41850</v>
      </c>
      <c r="C5235">
        <v>1</v>
      </c>
      <c r="D5235" t="s">
        <v>13</v>
      </c>
      <c r="E5235">
        <v>1.0390140000000001</v>
      </c>
      <c r="F5235">
        <v>0.97484662</v>
      </c>
      <c r="G5235">
        <v>3</v>
      </c>
      <c r="H5235">
        <v>2492.3249999999998</v>
      </c>
      <c r="I5235" s="49">
        <v>25310.945</v>
      </c>
      <c r="J5235">
        <v>78.547409999999999</v>
      </c>
      <c r="M5235">
        <v>2.9045999999999999E-2</v>
      </c>
      <c r="N5235" s="49">
        <v>6.4167379999999996E-2</v>
      </c>
      <c r="O5235" s="49">
        <v>2.6988499999999999E-2</v>
      </c>
      <c r="P5235" s="49">
        <v>4.8772999999999997E-2</v>
      </c>
      <c r="Q5235" s="49">
        <v>6.4167379999999996E-2</v>
      </c>
      <c r="R5235" s="49">
        <v>7.9561759999999995E-2</v>
      </c>
      <c r="S5235" s="49">
        <v>0.10134625999999999</v>
      </c>
      <c r="T5235" s="49" t="s">
        <v>91</v>
      </c>
    </row>
    <row r="5236" spans="1:20" x14ac:dyDescent="0.25">
      <c r="A5236" s="49" t="str">
        <f t="shared" si="81"/>
        <v>41850Other3_7SmartAC Only</v>
      </c>
      <c r="B5236" s="7">
        <v>41850</v>
      </c>
      <c r="C5236">
        <v>7</v>
      </c>
      <c r="D5236" t="s">
        <v>13</v>
      </c>
      <c r="E5236">
        <v>0.77803524999999996</v>
      </c>
      <c r="F5236">
        <v>0.76724161999999996</v>
      </c>
      <c r="G5236">
        <v>3</v>
      </c>
      <c r="H5236">
        <v>2492.3249999999998</v>
      </c>
      <c r="I5236" s="49">
        <v>25310.945</v>
      </c>
      <c r="J5236">
        <v>71.174480000000003</v>
      </c>
      <c r="M5236">
        <v>2.1914699999999999E-2</v>
      </c>
      <c r="N5236" s="49">
        <v>1.079363E-2</v>
      </c>
      <c r="O5236" s="49">
        <v>-1.7257189999999999E-2</v>
      </c>
      <c r="P5236" s="49">
        <v>-8.2116000000000003E-4</v>
      </c>
      <c r="Q5236" s="49">
        <v>1.079363E-2</v>
      </c>
      <c r="R5236" s="49">
        <v>2.2408419999999998E-2</v>
      </c>
      <c r="S5236" s="49">
        <v>3.8844450000000003E-2</v>
      </c>
      <c r="T5236" s="49" t="s">
        <v>91</v>
      </c>
    </row>
    <row r="5237" spans="1:20" x14ac:dyDescent="0.25">
      <c r="A5237" s="49" t="str">
        <f t="shared" si="81"/>
        <v>41850Other3_13SmartAC Only</v>
      </c>
      <c r="B5237" s="7">
        <v>41850</v>
      </c>
      <c r="C5237">
        <v>13</v>
      </c>
      <c r="D5237" t="s">
        <v>13</v>
      </c>
      <c r="E5237">
        <v>1.6052898</v>
      </c>
      <c r="F5237">
        <v>1.3539127</v>
      </c>
      <c r="G5237">
        <v>3</v>
      </c>
      <c r="H5237">
        <v>2492.3249999999998</v>
      </c>
      <c r="I5237" s="49">
        <v>25310.945</v>
      </c>
      <c r="J5237">
        <v>90.927310000000006</v>
      </c>
      <c r="M5237">
        <v>4.6554600000000002E-2</v>
      </c>
      <c r="N5237" s="49">
        <v>0.25137710000000002</v>
      </c>
      <c r="O5237" s="49">
        <v>0.19178721000000001</v>
      </c>
      <c r="P5237" s="49">
        <v>0.22670315999999999</v>
      </c>
      <c r="Q5237" s="49">
        <v>0.25137710000000002</v>
      </c>
      <c r="R5237" s="49">
        <v>0.27605104000000003</v>
      </c>
      <c r="S5237" s="49">
        <v>0.31096699</v>
      </c>
      <c r="T5237" s="49" t="s">
        <v>91</v>
      </c>
    </row>
    <row r="5238" spans="1:20" x14ac:dyDescent="0.25">
      <c r="A5238" s="49" t="str">
        <f t="shared" si="81"/>
        <v>41850Other3_18SmartAC Only</v>
      </c>
      <c r="B5238" s="7">
        <v>41850</v>
      </c>
      <c r="C5238">
        <v>18</v>
      </c>
      <c r="D5238" t="s">
        <v>13</v>
      </c>
      <c r="E5238">
        <v>2.9775697000000001</v>
      </c>
      <c r="F5238">
        <v>2.9444699000000001</v>
      </c>
      <c r="G5238">
        <v>3</v>
      </c>
      <c r="H5238">
        <v>2492.3249999999998</v>
      </c>
      <c r="I5238" s="49">
        <v>25310.945</v>
      </c>
      <c r="J5238">
        <v>98.815870000000004</v>
      </c>
      <c r="M5238">
        <v>5.7826900000000001E-2</v>
      </c>
      <c r="N5238" s="49">
        <v>3.3099799999999999E-2</v>
      </c>
      <c r="O5238" s="49">
        <v>-4.0918629999999998E-2</v>
      </c>
      <c r="P5238" s="49">
        <v>2.4515399999999999E-3</v>
      </c>
      <c r="Q5238" s="49">
        <v>3.3099799999999999E-2</v>
      </c>
      <c r="R5238" s="49">
        <v>6.3748059999999995E-2</v>
      </c>
      <c r="S5238" s="49">
        <v>0.10711822999999999</v>
      </c>
      <c r="T5238" s="49" t="s">
        <v>91</v>
      </c>
    </row>
    <row r="5239" spans="1:20" x14ac:dyDescent="0.25">
      <c r="A5239" s="49" t="str">
        <f t="shared" si="81"/>
        <v>41850Other3_21SmartAC Only</v>
      </c>
      <c r="B5239" s="7">
        <v>41850</v>
      </c>
      <c r="C5239">
        <v>21</v>
      </c>
      <c r="D5239" t="s">
        <v>13</v>
      </c>
      <c r="E5239">
        <v>2.5399677000000001</v>
      </c>
      <c r="F5239">
        <v>2.4219339999999998</v>
      </c>
      <c r="G5239">
        <v>3</v>
      </c>
      <c r="H5239">
        <v>2492.3249999999998</v>
      </c>
      <c r="I5239" s="49">
        <v>25310.945</v>
      </c>
      <c r="J5239">
        <v>90.226200000000006</v>
      </c>
      <c r="M5239">
        <v>5.2626100000000002E-2</v>
      </c>
      <c r="N5239" s="49">
        <v>0.11803370000000001</v>
      </c>
      <c r="O5239" s="49">
        <v>5.0672290000000002E-2</v>
      </c>
      <c r="P5239" s="49">
        <v>9.0141869999999999E-2</v>
      </c>
      <c r="Q5239" s="49">
        <v>0.11803370000000001</v>
      </c>
      <c r="R5239" s="49">
        <v>0.14592553</v>
      </c>
      <c r="S5239" s="49">
        <v>0.18539511</v>
      </c>
      <c r="T5239" s="49" t="s">
        <v>91</v>
      </c>
    </row>
    <row r="5240" spans="1:20" x14ac:dyDescent="0.25">
      <c r="A5240" s="49" t="str">
        <f t="shared" si="81"/>
        <v>41850Other3_5SmartAC Only</v>
      </c>
      <c r="B5240" s="7">
        <v>41850</v>
      </c>
      <c r="C5240">
        <v>5</v>
      </c>
      <c r="D5240" t="s">
        <v>13</v>
      </c>
      <c r="E5240">
        <v>0.72228382999999996</v>
      </c>
      <c r="F5240">
        <v>0.68783572000000004</v>
      </c>
      <c r="G5240">
        <v>3</v>
      </c>
      <c r="H5240">
        <v>2492.3249999999998</v>
      </c>
      <c r="I5240" s="49">
        <v>25310.945</v>
      </c>
      <c r="J5240">
        <v>72.726320000000001</v>
      </c>
      <c r="M5240">
        <v>2.0231699999999998E-2</v>
      </c>
      <c r="N5240" s="49">
        <v>3.4448109999999997E-2</v>
      </c>
      <c r="O5240" s="49">
        <v>8.5515299999999999E-3</v>
      </c>
      <c r="P5240" s="49">
        <v>2.3725309999999999E-2</v>
      </c>
      <c r="Q5240" s="49">
        <v>3.4448109999999997E-2</v>
      </c>
      <c r="R5240" s="49">
        <v>4.5170910000000002E-2</v>
      </c>
      <c r="S5240" s="49">
        <v>6.0344689999999999E-2</v>
      </c>
      <c r="T5240" s="49" t="s">
        <v>91</v>
      </c>
    </row>
    <row r="5241" spans="1:20" x14ac:dyDescent="0.25">
      <c r="A5241" s="49" t="str">
        <f t="shared" si="81"/>
        <v>41850Other3_4SmartAC Only</v>
      </c>
      <c r="B5241" s="7">
        <v>41850</v>
      </c>
      <c r="C5241">
        <v>4</v>
      </c>
      <c r="D5241" t="s">
        <v>13</v>
      </c>
      <c r="E5241">
        <v>0.72433555999999999</v>
      </c>
      <c r="F5241">
        <v>0.68589</v>
      </c>
      <c r="G5241">
        <v>3</v>
      </c>
      <c r="H5241">
        <v>2492.3249999999998</v>
      </c>
      <c r="I5241" s="49">
        <v>25310.945</v>
      </c>
      <c r="J5241">
        <v>74.284040000000005</v>
      </c>
      <c r="M5241">
        <v>2.0187699999999999E-2</v>
      </c>
      <c r="N5241" s="49">
        <v>3.8445559999999997E-2</v>
      </c>
      <c r="O5241" s="49">
        <v>1.26053E-2</v>
      </c>
      <c r="P5241" s="49">
        <v>2.7746079999999999E-2</v>
      </c>
      <c r="Q5241" s="49">
        <v>3.8445559999999997E-2</v>
      </c>
      <c r="R5241" s="49">
        <v>4.9145040000000001E-2</v>
      </c>
      <c r="S5241" s="49">
        <v>6.4285819999999994E-2</v>
      </c>
      <c r="T5241" s="49" t="s">
        <v>91</v>
      </c>
    </row>
    <row r="5242" spans="1:20" x14ac:dyDescent="0.25">
      <c r="A5242" s="49" t="str">
        <f t="shared" si="81"/>
        <v>41850Other3_22SmartAC Only</v>
      </c>
      <c r="B5242" s="7">
        <v>41850</v>
      </c>
      <c r="C5242">
        <v>22</v>
      </c>
      <c r="D5242" t="s">
        <v>13</v>
      </c>
      <c r="E5242">
        <v>2.2221630000000001</v>
      </c>
      <c r="F5242">
        <v>2.1200985000000001</v>
      </c>
      <c r="G5242">
        <v>3</v>
      </c>
      <c r="H5242">
        <v>2492.3249999999998</v>
      </c>
      <c r="I5242" s="49">
        <v>25310.945</v>
      </c>
      <c r="J5242">
        <v>86.396510000000006</v>
      </c>
      <c r="M5242">
        <v>4.7761499999999998E-2</v>
      </c>
      <c r="N5242" s="49">
        <v>0.1020645</v>
      </c>
      <c r="O5242" s="49">
        <v>4.0929779999999999E-2</v>
      </c>
      <c r="P5242" s="49">
        <v>7.6750910000000006E-2</v>
      </c>
      <c r="Q5242" s="49">
        <v>0.1020645</v>
      </c>
      <c r="R5242" s="49">
        <v>0.12737809999999999</v>
      </c>
      <c r="S5242" s="49">
        <v>0.16319922000000001</v>
      </c>
      <c r="T5242" s="49" t="s">
        <v>91</v>
      </c>
    </row>
    <row r="5243" spans="1:20" x14ac:dyDescent="0.25">
      <c r="A5243" s="49" t="str">
        <f t="shared" si="81"/>
        <v>41850Other3_23SmartAC Only</v>
      </c>
      <c r="B5243" s="7">
        <v>41850</v>
      </c>
      <c r="C5243">
        <v>23</v>
      </c>
      <c r="D5243" t="s">
        <v>13</v>
      </c>
      <c r="E5243">
        <v>1.7707630999999999</v>
      </c>
      <c r="F5243">
        <v>1.6762748999999999</v>
      </c>
      <c r="G5243">
        <v>3</v>
      </c>
      <c r="H5243">
        <v>2492.3249999999998</v>
      </c>
      <c r="I5243" s="49">
        <v>25310.945</v>
      </c>
      <c r="J5243">
        <v>82.483729999999994</v>
      </c>
      <c r="M5243">
        <v>4.36111E-2</v>
      </c>
      <c r="N5243" s="49">
        <v>9.4488199999999994E-2</v>
      </c>
      <c r="O5243" s="49">
        <v>3.8665989999999997E-2</v>
      </c>
      <c r="P5243" s="49">
        <v>7.1374320000000005E-2</v>
      </c>
      <c r="Q5243" s="49">
        <v>9.4488199999999994E-2</v>
      </c>
      <c r="R5243" s="49">
        <v>0.11760208</v>
      </c>
      <c r="S5243" s="49">
        <v>0.15031041000000001</v>
      </c>
      <c r="T5243" s="49" t="s">
        <v>91</v>
      </c>
    </row>
    <row r="5244" spans="1:20" x14ac:dyDescent="0.25">
      <c r="A5244" s="49" t="str">
        <f t="shared" si="81"/>
        <v>41850Other3_20SmartAC Only</v>
      </c>
      <c r="B5244" s="7">
        <v>41850</v>
      </c>
      <c r="C5244">
        <v>20</v>
      </c>
      <c r="D5244" t="s">
        <v>13</v>
      </c>
      <c r="E5244">
        <v>2.7940733</v>
      </c>
      <c r="F5244">
        <v>2.7254155</v>
      </c>
      <c r="G5244">
        <v>3</v>
      </c>
      <c r="H5244">
        <v>2492.3249999999998</v>
      </c>
      <c r="I5244" s="49">
        <v>25310.945</v>
      </c>
      <c r="J5244">
        <v>94.398030000000006</v>
      </c>
      <c r="M5244">
        <v>5.4433799999999997E-2</v>
      </c>
      <c r="N5244" s="49">
        <v>6.8657800000000005E-2</v>
      </c>
      <c r="O5244" s="49">
        <v>-1.01746E-3</v>
      </c>
      <c r="P5244" s="49">
        <v>3.9807889999999999E-2</v>
      </c>
      <c r="Q5244" s="49">
        <v>6.8657800000000005E-2</v>
      </c>
      <c r="R5244" s="49">
        <v>9.7507709999999997E-2</v>
      </c>
      <c r="S5244" s="49">
        <v>0.13833306000000001</v>
      </c>
      <c r="T5244" s="49" t="s">
        <v>91</v>
      </c>
    </row>
    <row r="5245" spans="1:20" x14ac:dyDescent="0.25">
      <c r="A5245" s="49" t="str">
        <f t="shared" si="81"/>
        <v>41850Other3_12SmartAC Only</v>
      </c>
      <c r="B5245" s="7">
        <v>41850</v>
      </c>
      <c r="C5245">
        <v>12</v>
      </c>
      <c r="D5245" t="s">
        <v>13</v>
      </c>
      <c r="E5245">
        <v>1.3043804999999999</v>
      </c>
      <c r="F5245">
        <v>1.224599</v>
      </c>
      <c r="G5245">
        <v>3</v>
      </c>
      <c r="H5245">
        <v>2492.3249999999998</v>
      </c>
      <c r="I5245" s="49">
        <v>25310.945</v>
      </c>
      <c r="J5245">
        <v>87.305419999999998</v>
      </c>
      <c r="M5245">
        <v>4.2312299999999997E-2</v>
      </c>
      <c r="N5245" s="49">
        <v>7.9781500000000005E-2</v>
      </c>
      <c r="O5245" s="49">
        <v>2.562176E-2</v>
      </c>
      <c r="P5245" s="49">
        <v>5.7355980000000001E-2</v>
      </c>
      <c r="Q5245" s="49">
        <v>7.9781500000000005E-2</v>
      </c>
      <c r="R5245" s="49">
        <v>0.10220702</v>
      </c>
      <c r="S5245" s="49">
        <v>0.13394123999999999</v>
      </c>
      <c r="T5245" s="49" t="s">
        <v>91</v>
      </c>
    </row>
    <row r="5246" spans="1:20" x14ac:dyDescent="0.25">
      <c r="A5246" s="49" t="str">
        <f t="shared" si="81"/>
        <v>41850Other3_24SmartAC Only</v>
      </c>
      <c r="B5246" s="7">
        <v>41850</v>
      </c>
      <c r="C5246">
        <v>24</v>
      </c>
      <c r="D5246" t="s">
        <v>13</v>
      </c>
      <c r="E5246">
        <v>1.3605068</v>
      </c>
      <c r="F5246">
        <v>1.2964229</v>
      </c>
      <c r="G5246">
        <v>3</v>
      </c>
      <c r="H5246">
        <v>2492.3249999999998</v>
      </c>
      <c r="I5246" s="49">
        <v>25310.945</v>
      </c>
      <c r="J5246">
        <v>79.306669999999997</v>
      </c>
      <c r="M5246">
        <v>3.6915799999999999E-2</v>
      </c>
      <c r="N5246" s="49">
        <v>6.4083899999999999E-2</v>
      </c>
      <c r="O5246" s="49">
        <v>1.6831680000000002E-2</v>
      </c>
      <c r="P5246" s="49">
        <v>4.4518530000000001E-2</v>
      </c>
      <c r="Q5246" s="49">
        <v>6.4083899999999999E-2</v>
      </c>
      <c r="R5246" s="49">
        <v>8.3649269999999998E-2</v>
      </c>
      <c r="S5246" s="49">
        <v>0.11133612</v>
      </c>
      <c r="T5246" s="49" t="s">
        <v>91</v>
      </c>
    </row>
    <row r="5247" spans="1:20" x14ac:dyDescent="0.25">
      <c r="A5247" s="49" t="str">
        <f t="shared" si="81"/>
        <v>41850Other3_6SmartAC Only</v>
      </c>
      <c r="B5247" s="7">
        <v>41850</v>
      </c>
      <c r="C5247">
        <v>6</v>
      </c>
      <c r="D5247" t="s">
        <v>13</v>
      </c>
      <c r="E5247">
        <v>0.73321422000000003</v>
      </c>
      <c r="F5247">
        <v>0.71629224999999996</v>
      </c>
      <c r="G5247">
        <v>3</v>
      </c>
      <c r="H5247">
        <v>2492.3249999999998</v>
      </c>
      <c r="I5247" s="49">
        <v>25310.945</v>
      </c>
      <c r="J5247">
        <v>71.677019999999999</v>
      </c>
      <c r="M5247">
        <v>2.05387E-2</v>
      </c>
      <c r="N5247" s="49">
        <v>1.6921970000000001E-2</v>
      </c>
      <c r="O5247" s="49">
        <v>-9.3675700000000004E-3</v>
      </c>
      <c r="P5247" s="49">
        <v>6.0364599999999996E-3</v>
      </c>
      <c r="Q5247" s="49">
        <v>1.6921970000000001E-2</v>
      </c>
      <c r="R5247" s="49">
        <v>2.7807479999999999E-2</v>
      </c>
      <c r="S5247" s="49">
        <v>4.3211510000000002E-2</v>
      </c>
      <c r="T5247" s="49" t="s">
        <v>91</v>
      </c>
    </row>
    <row r="5248" spans="1:20" x14ac:dyDescent="0.25">
      <c r="A5248" s="49" t="str">
        <f t="shared" si="81"/>
        <v>41850Other3_11SmartAC Only</v>
      </c>
      <c r="B5248" s="7">
        <v>41850</v>
      </c>
      <c r="C5248">
        <v>11</v>
      </c>
      <c r="D5248" t="s">
        <v>13</v>
      </c>
      <c r="E5248">
        <v>1.1118863000000001</v>
      </c>
      <c r="F5248">
        <v>1.0285177000000001</v>
      </c>
      <c r="G5248">
        <v>3</v>
      </c>
      <c r="H5248">
        <v>2492.3249999999998</v>
      </c>
      <c r="I5248" s="49">
        <v>25310.945</v>
      </c>
      <c r="J5248">
        <v>84.017899999999997</v>
      </c>
      <c r="M5248">
        <v>3.6426899999999998E-2</v>
      </c>
      <c r="N5248" s="49">
        <v>8.3368600000000001E-2</v>
      </c>
      <c r="O5248" s="49">
        <v>3.6742169999999998E-2</v>
      </c>
      <c r="P5248" s="49">
        <v>6.4062339999999995E-2</v>
      </c>
      <c r="Q5248" s="49">
        <v>8.3368600000000001E-2</v>
      </c>
      <c r="R5248" s="49">
        <v>0.10267486000000001</v>
      </c>
      <c r="S5248" s="49">
        <v>0.12999503000000001</v>
      </c>
      <c r="T5248" s="49" t="s">
        <v>91</v>
      </c>
    </row>
    <row r="5249" spans="1:20" x14ac:dyDescent="0.25">
      <c r="A5249" s="49" t="str">
        <f t="shared" si="81"/>
        <v>41850Other3_16SmartAC Only</v>
      </c>
      <c r="B5249" s="7">
        <v>41850</v>
      </c>
      <c r="C5249">
        <v>16</v>
      </c>
      <c r="D5249" t="s">
        <v>13</v>
      </c>
      <c r="E5249">
        <v>2.5791265999999999</v>
      </c>
      <c r="F5249">
        <v>2.5257366999999999</v>
      </c>
      <c r="G5249">
        <v>3</v>
      </c>
      <c r="H5249">
        <v>2492.3249999999998</v>
      </c>
      <c r="I5249" s="49">
        <v>25310.945</v>
      </c>
      <c r="J5249">
        <v>98.051159999999996</v>
      </c>
      <c r="M5249">
        <v>5.95293E-2</v>
      </c>
      <c r="N5249" s="49">
        <v>5.3389899999999997E-2</v>
      </c>
      <c r="O5249" s="49">
        <v>-2.2807600000000001E-2</v>
      </c>
      <c r="P5249" s="49">
        <v>2.183937E-2</v>
      </c>
      <c r="Q5249" s="49">
        <v>5.3389899999999997E-2</v>
      </c>
      <c r="R5249" s="49">
        <v>8.4940429999999997E-2</v>
      </c>
      <c r="S5249" s="49">
        <v>0.12958739999999999</v>
      </c>
      <c r="T5249" s="49" t="s">
        <v>91</v>
      </c>
    </row>
    <row r="5250" spans="1:20" x14ac:dyDescent="0.25">
      <c r="A5250" s="49" t="str">
        <f t="shared" si="81"/>
        <v>41850Other3_15SmartAC Only</v>
      </c>
      <c r="B5250" s="7">
        <v>41850</v>
      </c>
      <c r="C5250">
        <v>15</v>
      </c>
      <c r="D5250" t="s">
        <v>13</v>
      </c>
      <c r="E5250">
        <v>2.3050692000000002</v>
      </c>
      <c r="F5250">
        <v>2.2543362</v>
      </c>
      <c r="G5250">
        <v>3</v>
      </c>
      <c r="H5250">
        <v>2492.3249999999998</v>
      </c>
      <c r="I5250" s="49">
        <v>25310.945</v>
      </c>
      <c r="J5250">
        <v>96.032629999999997</v>
      </c>
      <c r="M5250">
        <v>5.9074799999999997E-2</v>
      </c>
      <c r="N5250" s="49">
        <v>5.0733E-2</v>
      </c>
      <c r="O5250" s="49">
        <v>-2.488274E-2</v>
      </c>
      <c r="P5250" s="49">
        <v>1.9423360000000001E-2</v>
      </c>
      <c r="Q5250" s="49">
        <v>5.0733E-2</v>
      </c>
      <c r="R5250" s="49">
        <v>8.204264E-2</v>
      </c>
      <c r="S5250" s="49">
        <v>0.12634873999999999</v>
      </c>
      <c r="T5250" s="49" t="s">
        <v>91</v>
      </c>
    </row>
    <row r="5251" spans="1:20" x14ac:dyDescent="0.25">
      <c r="A5251" s="49" t="str">
        <f t="shared" ref="A5251:A5314" si="82">CONCATENATE(B5251,D5251,G5251,"_",C5251,T5251)</f>
        <v>41850Other3_9SmartAC Only</v>
      </c>
      <c r="B5251" s="7">
        <v>41850</v>
      </c>
      <c r="C5251">
        <v>9</v>
      </c>
      <c r="D5251" t="s">
        <v>13</v>
      </c>
      <c r="E5251">
        <v>0.88847681000000001</v>
      </c>
      <c r="F5251">
        <v>0.85538265999999996</v>
      </c>
      <c r="G5251">
        <v>3</v>
      </c>
      <c r="H5251">
        <v>2492.3249999999998</v>
      </c>
      <c r="I5251" s="49">
        <v>25310.945</v>
      </c>
      <c r="J5251">
        <v>75.645589999999999</v>
      </c>
      <c r="M5251">
        <v>2.6554500000000002E-2</v>
      </c>
      <c r="N5251" s="49">
        <v>3.3094150000000003E-2</v>
      </c>
      <c r="O5251" s="49">
        <v>-8.9561000000000003E-4</v>
      </c>
      <c r="P5251" s="49">
        <v>1.9020269999999999E-2</v>
      </c>
      <c r="Q5251" s="49">
        <v>3.3094150000000003E-2</v>
      </c>
      <c r="R5251" s="49">
        <v>4.7168040000000001E-2</v>
      </c>
      <c r="S5251" s="49">
        <v>6.7083909999999997E-2</v>
      </c>
      <c r="T5251" s="49" t="s">
        <v>91</v>
      </c>
    </row>
    <row r="5252" spans="1:20" x14ac:dyDescent="0.25">
      <c r="A5252" s="49" t="str">
        <f t="shared" si="82"/>
        <v>41850Other3_14SmartAC Only</v>
      </c>
      <c r="B5252" s="7">
        <v>41850</v>
      </c>
      <c r="C5252">
        <v>14</v>
      </c>
      <c r="D5252" t="s">
        <v>13</v>
      </c>
      <c r="E5252">
        <v>1.9491626</v>
      </c>
      <c r="F5252">
        <v>1.9729405</v>
      </c>
      <c r="G5252">
        <v>3</v>
      </c>
      <c r="H5252">
        <v>2492.3249999999998</v>
      </c>
      <c r="I5252" s="49">
        <v>25310.945</v>
      </c>
      <c r="J5252">
        <v>93.837010000000006</v>
      </c>
      <c r="M5252">
        <v>5.5742699999999999E-2</v>
      </c>
      <c r="N5252" s="49">
        <v>-2.3777900000000001E-2</v>
      </c>
      <c r="O5252" s="49">
        <v>-9.5128560000000001E-2</v>
      </c>
      <c r="P5252" s="49">
        <v>-5.3321529999999999E-2</v>
      </c>
      <c r="Q5252" s="49">
        <v>-2.3777900000000001E-2</v>
      </c>
      <c r="R5252" s="49">
        <v>5.7657300000000002E-3</v>
      </c>
      <c r="S5252" s="49">
        <v>4.7572759999999999E-2</v>
      </c>
      <c r="T5252" s="49" t="s">
        <v>91</v>
      </c>
    </row>
    <row r="5253" spans="1:20" x14ac:dyDescent="0.25">
      <c r="A5253" s="49" t="str">
        <f t="shared" si="82"/>
        <v>41850Other3_19SmartAC Only</v>
      </c>
      <c r="B5253" s="7">
        <v>41850</v>
      </c>
      <c r="C5253">
        <v>19</v>
      </c>
      <c r="D5253" t="s">
        <v>13</v>
      </c>
      <c r="E5253">
        <v>2.9841598</v>
      </c>
      <c r="F5253">
        <v>2.9292106000000002</v>
      </c>
      <c r="G5253">
        <v>3</v>
      </c>
      <c r="H5253">
        <v>2492.3249999999998</v>
      </c>
      <c r="I5253" s="49">
        <v>25310.945</v>
      </c>
      <c r="J5253">
        <v>97.675210000000007</v>
      </c>
      <c r="M5253">
        <v>5.6574300000000001E-2</v>
      </c>
      <c r="N5253" s="49">
        <v>5.4949199999999997E-2</v>
      </c>
      <c r="O5253" s="49">
        <v>-1.7465899999999999E-2</v>
      </c>
      <c r="P5253" s="49">
        <v>2.4964819999999999E-2</v>
      </c>
      <c r="Q5253" s="49">
        <v>5.4949199999999997E-2</v>
      </c>
      <c r="R5253" s="49">
        <v>8.4933579999999995E-2</v>
      </c>
      <c r="S5253" s="49">
        <v>0.12736430000000001</v>
      </c>
      <c r="T5253" s="49" t="s">
        <v>91</v>
      </c>
    </row>
    <row r="5254" spans="1:20" x14ac:dyDescent="0.25">
      <c r="A5254" s="49" t="str">
        <f t="shared" si="82"/>
        <v>41850Other3_8SmartAC Only</v>
      </c>
      <c r="B5254" s="7">
        <v>41850</v>
      </c>
      <c r="C5254">
        <v>8</v>
      </c>
      <c r="D5254" t="s">
        <v>13</v>
      </c>
      <c r="E5254">
        <v>0.84034695000000004</v>
      </c>
      <c r="F5254">
        <v>0.81273211999999995</v>
      </c>
      <c r="G5254">
        <v>3</v>
      </c>
      <c r="H5254">
        <v>2492.3249999999998</v>
      </c>
      <c r="I5254" s="49">
        <v>25310.945</v>
      </c>
      <c r="J5254">
        <v>73.045910000000006</v>
      </c>
      <c r="M5254">
        <v>2.4239299999999998E-2</v>
      </c>
      <c r="N5254" s="49">
        <v>2.761483E-2</v>
      </c>
      <c r="O5254" s="49">
        <v>-3.4114700000000002E-3</v>
      </c>
      <c r="P5254" s="49">
        <v>1.4768E-2</v>
      </c>
      <c r="Q5254" s="49">
        <v>2.761483E-2</v>
      </c>
      <c r="R5254" s="49">
        <v>4.0461660000000003E-2</v>
      </c>
      <c r="S5254" s="49">
        <v>5.864113E-2</v>
      </c>
      <c r="T5254" s="49" t="s">
        <v>91</v>
      </c>
    </row>
    <row r="5255" spans="1:20" x14ac:dyDescent="0.25">
      <c r="A5255" s="49" t="str">
        <f t="shared" si="82"/>
        <v>41850Other3_10SmartAC Only</v>
      </c>
      <c r="B5255" s="7">
        <v>41850</v>
      </c>
      <c r="C5255">
        <v>10</v>
      </c>
      <c r="D5255" t="s">
        <v>13</v>
      </c>
      <c r="E5255">
        <v>0.98930711000000005</v>
      </c>
      <c r="F5255">
        <v>0.9019218</v>
      </c>
      <c r="G5255">
        <v>3</v>
      </c>
      <c r="H5255">
        <v>2492.3249999999998</v>
      </c>
      <c r="I5255" s="49">
        <v>25310.945</v>
      </c>
      <c r="J5255">
        <v>79.631659999999997</v>
      </c>
      <c r="M5255">
        <v>3.1117499999999999E-2</v>
      </c>
      <c r="N5255" s="49">
        <v>8.7385309999999994E-2</v>
      </c>
      <c r="O5255" s="49">
        <v>4.7554909999999999E-2</v>
      </c>
      <c r="P5255" s="49">
        <v>7.0893040000000004E-2</v>
      </c>
      <c r="Q5255" s="49">
        <v>8.7385309999999994E-2</v>
      </c>
      <c r="R5255" s="49">
        <v>0.10387759000000001</v>
      </c>
      <c r="S5255" s="49">
        <v>0.12721571000000001</v>
      </c>
      <c r="T5255" s="49" t="s">
        <v>91</v>
      </c>
    </row>
    <row r="5256" spans="1:20" x14ac:dyDescent="0.25">
      <c r="A5256" s="49" t="str">
        <f t="shared" si="82"/>
        <v>41850Other3_2SmartAC Only</v>
      </c>
      <c r="B5256" s="7">
        <v>41850</v>
      </c>
      <c r="C5256">
        <v>2</v>
      </c>
      <c r="D5256" t="s">
        <v>13</v>
      </c>
      <c r="E5256">
        <v>0.88663904999999998</v>
      </c>
      <c r="F5256">
        <v>0.82454035999999997</v>
      </c>
      <c r="G5256">
        <v>3</v>
      </c>
      <c r="H5256">
        <v>2492.3249999999998</v>
      </c>
      <c r="I5256" s="49">
        <v>25310.945</v>
      </c>
      <c r="J5256">
        <v>76.677260000000004</v>
      </c>
      <c r="M5256">
        <v>2.4573500000000002E-2</v>
      </c>
      <c r="N5256" s="49">
        <v>6.2098689999999998E-2</v>
      </c>
      <c r="O5256" s="49">
        <v>3.0644609999999999E-2</v>
      </c>
      <c r="P5256" s="49">
        <v>4.9074739999999999E-2</v>
      </c>
      <c r="Q5256" s="49">
        <v>6.2098689999999998E-2</v>
      </c>
      <c r="R5256" s="49">
        <v>7.5122649999999999E-2</v>
      </c>
      <c r="S5256" s="49">
        <v>9.3552769999999993E-2</v>
      </c>
      <c r="T5256" s="49" t="s">
        <v>91</v>
      </c>
    </row>
    <row r="5257" spans="1:20" x14ac:dyDescent="0.25">
      <c r="A5257" s="49" t="str">
        <f t="shared" si="82"/>
        <v>41850Other3_3SmartAC Only</v>
      </c>
      <c r="B5257" s="7">
        <v>41850</v>
      </c>
      <c r="C5257">
        <v>3</v>
      </c>
      <c r="D5257" t="s">
        <v>13</v>
      </c>
      <c r="E5257">
        <v>0.79011019999999998</v>
      </c>
      <c r="F5257">
        <v>0.74043504999999998</v>
      </c>
      <c r="G5257">
        <v>3</v>
      </c>
      <c r="H5257">
        <v>2492.3249999999998</v>
      </c>
      <c r="I5257" s="49">
        <v>25310.945</v>
      </c>
      <c r="J5257">
        <v>75.390469999999993</v>
      </c>
      <c r="M5257">
        <v>2.2283500000000001E-2</v>
      </c>
      <c r="N5257" s="49">
        <v>4.9675150000000001E-2</v>
      </c>
      <c r="O5257" s="49">
        <v>2.1152270000000001E-2</v>
      </c>
      <c r="P5257" s="49">
        <v>3.78649E-2</v>
      </c>
      <c r="Q5257" s="49">
        <v>4.9675150000000001E-2</v>
      </c>
      <c r="R5257" s="49">
        <v>6.1485409999999997E-2</v>
      </c>
      <c r="S5257" s="49">
        <v>7.8198030000000002E-2</v>
      </c>
      <c r="T5257" s="49" t="s">
        <v>91</v>
      </c>
    </row>
    <row r="5258" spans="1:20" x14ac:dyDescent="0.25">
      <c r="A5258" s="49" t="str">
        <f t="shared" si="82"/>
        <v>41850Other4_24SmartAC Only</v>
      </c>
      <c r="B5258" s="7">
        <v>41850</v>
      </c>
      <c r="C5258">
        <v>24</v>
      </c>
      <c r="D5258" t="s">
        <v>13</v>
      </c>
      <c r="E5258">
        <v>1.3605068</v>
      </c>
      <c r="F5258">
        <v>1.3503371</v>
      </c>
      <c r="G5258">
        <v>4</v>
      </c>
      <c r="H5258">
        <v>2547.71</v>
      </c>
      <c r="I5258" s="49">
        <v>25310.945</v>
      </c>
      <c r="J5258">
        <v>79.306669999999997</v>
      </c>
      <c r="M5258">
        <v>3.65896E-2</v>
      </c>
      <c r="N5258" s="49">
        <v>1.01697E-2</v>
      </c>
      <c r="O5258" s="49">
        <v>-3.6664990000000001E-2</v>
      </c>
      <c r="P5258" s="49">
        <v>-9.2227899999999998E-3</v>
      </c>
      <c r="Q5258" s="49">
        <v>1.01697E-2</v>
      </c>
      <c r="R5258" s="49">
        <v>2.9562189999999999E-2</v>
      </c>
      <c r="S5258" s="49">
        <v>5.7004390000000002E-2</v>
      </c>
      <c r="T5258" s="49" t="s">
        <v>91</v>
      </c>
    </row>
    <row r="5259" spans="1:20" x14ac:dyDescent="0.25">
      <c r="A5259" s="49" t="str">
        <f t="shared" si="82"/>
        <v>41850Other4_2SmartAC Only</v>
      </c>
      <c r="B5259" s="7">
        <v>41850</v>
      </c>
      <c r="C5259">
        <v>2</v>
      </c>
      <c r="D5259" t="s">
        <v>13</v>
      </c>
      <c r="E5259">
        <v>0.88663904999999998</v>
      </c>
      <c r="F5259">
        <v>0.85173184000000002</v>
      </c>
      <c r="G5259">
        <v>4</v>
      </c>
      <c r="H5259">
        <v>2547.71</v>
      </c>
      <c r="I5259" s="49">
        <v>25310.945</v>
      </c>
      <c r="J5259">
        <v>76.677260000000004</v>
      </c>
      <c r="M5259">
        <v>2.4393600000000001E-2</v>
      </c>
      <c r="N5259" s="49">
        <v>3.4907210000000001E-2</v>
      </c>
      <c r="O5259" s="49">
        <v>3.6833999999999999E-3</v>
      </c>
      <c r="P5259" s="49">
        <v>2.1978600000000001E-2</v>
      </c>
      <c r="Q5259" s="49">
        <v>3.4907210000000001E-2</v>
      </c>
      <c r="R5259" s="49">
        <v>4.7835820000000001E-2</v>
      </c>
      <c r="S5259" s="49">
        <v>6.6131019999999999E-2</v>
      </c>
      <c r="T5259" s="49" t="s">
        <v>91</v>
      </c>
    </row>
    <row r="5260" spans="1:20" x14ac:dyDescent="0.25">
      <c r="A5260" s="49" t="str">
        <f t="shared" si="82"/>
        <v>41850Other4_11SmartAC Only</v>
      </c>
      <c r="B5260" s="7">
        <v>41850</v>
      </c>
      <c r="C5260">
        <v>11</v>
      </c>
      <c r="D5260" t="s">
        <v>13</v>
      </c>
      <c r="E5260">
        <v>1.1118863000000001</v>
      </c>
      <c r="F5260">
        <v>1.1041322</v>
      </c>
      <c r="G5260">
        <v>4</v>
      </c>
      <c r="H5260">
        <v>2547.71</v>
      </c>
      <c r="I5260" s="49">
        <v>25310.945</v>
      </c>
      <c r="J5260">
        <v>84.017899999999997</v>
      </c>
      <c r="M5260">
        <v>3.9009500000000003E-2</v>
      </c>
      <c r="N5260" s="49">
        <v>7.7540999999999999E-3</v>
      </c>
      <c r="O5260" s="49">
        <v>-4.2178060000000003E-2</v>
      </c>
      <c r="P5260" s="49">
        <v>-1.2920930000000001E-2</v>
      </c>
      <c r="Q5260" s="49">
        <v>7.7540999999999999E-3</v>
      </c>
      <c r="R5260" s="49">
        <v>2.8429139999999999E-2</v>
      </c>
      <c r="S5260" s="49">
        <v>5.7686260000000003E-2</v>
      </c>
      <c r="T5260" s="49" t="s">
        <v>91</v>
      </c>
    </row>
    <row r="5261" spans="1:20" x14ac:dyDescent="0.25">
      <c r="A5261" s="49" t="str">
        <f t="shared" si="82"/>
        <v>41850Other4_15SmartAC Only</v>
      </c>
      <c r="B5261" s="7">
        <v>41850</v>
      </c>
      <c r="C5261">
        <v>15</v>
      </c>
      <c r="D5261" t="s">
        <v>13</v>
      </c>
      <c r="E5261">
        <v>2.3050692000000002</v>
      </c>
      <c r="F5261">
        <v>2.3618629000000002</v>
      </c>
      <c r="G5261">
        <v>4</v>
      </c>
      <c r="H5261">
        <v>2547.71</v>
      </c>
      <c r="I5261" s="49">
        <v>25310.945</v>
      </c>
      <c r="J5261">
        <v>96.032629999999997</v>
      </c>
      <c r="M5261">
        <v>6.0310599999999999E-2</v>
      </c>
      <c r="N5261" s="49">
        <v>-5.6793700000000003E-2</v>
      </c>
      <c r="O5261" s="49">
        <v>-0.13399127</v>
      </c>
      <c r="P5261" s="49">
        <v>-8.8758320000000002E-2</v>
      </c>
      <c r="Q5261" s="49">
        <v>-5.6793700000000003E-2</v>
      </c>
      <c r="R5261" s="49">
        <v>-2.482908E-2</v>
      </c>
      <c r="S5261" s="49">
        <v>2.0403870000000001E-2</v>
      </c>
      <c r="T5261" s="49" t="s">
        <v>91</v>
      </c>
    </row>
    <row r="5262" spans="1:20" x14ac:dyDescent="0.25">
      <c r="A5262" s="49" t="str">
        <f t="shared" si="82"/>
        <v>41850Other4_5SmartAC Only</v>
      </c>
      <c r="B5262" s="7">
        <v>41850</v>
      </c>
      <c r="C5262">
        <v>5</v>
      </c>
      <c r="D5262" t="s">
        <v>13</v>
      </c>
      <c r="E5262">
        <v>0.72228382999999996</v>
      </c>
      <c r="F5262">
        <v>0.69823457</v>
      </c>
      <c r="G5262">
        <v>4</v>
      </c>
      <c r="H5262">
        <v>2547.71</v>
      </c>
      <c r="I5262" s="49">
        <v>25310.945</v>
      </c>
      <c r="J5262">
        <v>72.726320000000001</v>
      </c>
      <c r="M5262">
        <v>1.9697099999999999E-2</v>
      </c>
      <c r="N5262" s="49">
        <v>2.4049259999999999E-2</v>
      </c>
      <c r="O5262" s="49">
        <v>-1.16303E-3</v>
      </c>
      <c r="P5262" s="49">
        <v>1.36098E-2</v>
      </c>
      <c r="Q5262" s="49">
        <v>2.4049259999999999E-2</v>
      </c>
      <c r="R5262" s="49">
        <v>3.448872E-2</v>
      </c>
      <c r="S5262" s="49">
        <v>4.9261550000000001E-2</v>
      </c>
      <c r="T5262" s="49" t="s">
        <v>91</v>
      </c>
    </row>
    <row r="5263" spans="1:20" x14ac:dyDescent="0.25">
      <c r="A5263" s="49" t="str">
        <f t="shared" si="82"/>
        <v>41850Other4_14SmartAC Only</v>
      </c>
      <c r="B5263" s="7">
        <v>41850</v>
      </c>
      <c r="C5263">
        <v>14</v>
      </c>
      <c r="D5263" t="s">
        <v>13</v>
      </c>
      <c r="E5263">
        <v>1.9491626</v>
      </c>
      <c r="F5263">
        <v>1.6383658999999999</v>
      </c>
      <c r="G5263">
        <v>4</v>
      </c>
      <c r="H5263">
        <v>2547.71</v>
      </c>
      <c r="I5263" s="49">
        <v>25310.945</v>
      </c>
      <c r="J5263">
        <v>93.837010000000006</v>
      </c>
      <c r="M5263">
        <v>5.2512999999999997E-2</v>
      </c>
      <c r="N5263" s="49">
        <v>0.31079669999999998</v>
      </c>
      <c r="O5263" s="49">
        <v>0.24358005999999999</v>
      </c>
      <c r="P5263" s="49">
        <v>0.28296481000000001</v>
      </c>
      <c r="Q5263" s="49">
        <v>0.31079669999999998</v>
      </c>
      <c r="R5263" s="49">
        <v>0.33862859000000001</v>
      </c>
      <c r="S5263" s="49">
        <v>0.37801333999999998</v>
      </c>
      <c r="T5263" s="49" t="s">
        <v>91</v>
      </c>
    </row>
    <row r="5264" spans="1:20" x14ac:dyDescent="0.25">
      <c r="A5264" s="49" t="str">
        <f t="shared" si="82"/>
        <v>41850Other4_13SmartAC Only</v>
      </c>
      <c r="B5264" s="7">
        <v>41850</v>
      </c>
      <c r="C5264">
        <v>13</v>
      </c>
      <c r="D5264" t="s">
        <v>13</v>
      </c>
      <c r="E5264">
        <v>1.6052898</v>
      </c>
      <c r="F5264">
        <v>1.5461225999999999</v>
      </c>
      <c r="G5264">
        <v>4</v>
      </c>
      <c r="H5264">
        <v>2547.71</v>
      </c>
      <c r="I5264" s="49">
        <v>25310.945</v>
      </c>
      <c r="J5264">
        <v>90.927310000000006</v>
      </c>
      <c r="M5264">
        <v>5.0110000000000002E-2</v>
      </c>
      <c r="N5264" s="49">
        <v>5.9167200000000003E-2</v>
      </c>
      <c r="O5264" s="49">
        <v>-4.9735999999999999E-3</v>
      </c>
      <c r="P5264" s="49">
        <v>3.2608900000000003E-2</v>
      </c>
      <c r="Q5264" s="49">
        <v>5.9167200000000003E-2</v>
      </c>
      <c r="R5264" s="49">
        <v>8.5725499999999996E-2</v>
      </c>
      <c r="S5264" s="49">
        <v>0.123308</v>
      </c>
      <c r="T5264" s="49" t="s">
        <v>91</v>
      </c>
    </row>
    <row r="5265" spans="1:20" x14ac:dyDescent="0.25">
      <c r="A5265" s="49" t="str">
        <f t="shared" si="82"/>
        <v>41850Other4_17SmartAC Only</v>
      </c>
      <c r="B5265" s="7">
        <v>41850</v>
      </c>
      <c r="C5265">
        <v>17</v>
      </c>
      <c r="D5265" t="s">
        <v>13</v>
      </c>
      <c r="E5265">
        <v>2.8281670999999999</v>
      </c>
      <c r="F5265">
        <v>2.8608205999999998</v>
      </c>
      <c r="G5265">
        <v>4</v>
      </c>
      <c r="H5265">
        <v>2547.71</v>
      </c>
      <c r="I5265" s="49">
        <v>25310.945</v>
      </c>
      <c r="J5265">
        <v>99.274410000000003</v>
      </c>
      <c r="M5265">
        <v>6.0036800000000001E-2</v>
      </c>
      <c r="N5265" s="49">
        <v>-3.2653500000000002E-2</v>
      </c>
      <c r="O5265" s="49">
        <v>-0.1095006</v>
      </c>
      <c r="P5265" s="49">
        <v>-6.4473000000000003E-2</v>
      </c>
      <c r="Q5265" s="49">
        <v>-3.2653500000000002E-2</v>
      </c>
      <c r="R5265" s="49">
        <v>-8.34E-4</v>
      </c>
      <c r="S5265" s="49">
        <v>4.41936E-2</v>
      </c>
      <c r="T5265" s="49" t="s">
        <v>91</v>
      </c>
    </row>
    <row r="5266" spans="1:20" x14ac:dyDescent="0.25">
      <c r="A5266" s="49" t="str">
        <f t="shared" si="82"/>
        <v>41850Other4_21SmartAC Only</v>
      </c>
      <c r="B5266" s="7">
        <v>41850</v>
      </c>
      <c r="C5266">
        <v>21</v>
      </c>
      <c r="D5266" t="s">
        <v>13</v>
      </c>
      <c r="E5266">
        <v>2.5399677000000001</v>
      </c>
      <c r="F5266">
        <v>2.5300748999999998</v>
      </c>
      <c r="G5266">
        <v>4</v>
      </c>
      <c r="H5266">
        <v>2547.71</v>
      </c>
      <c r="I5266" s="49">
        <v>25310.945</v>
      </c>
      <c r="J5266">
        <v>90.226200000000006</v>
      </c>
      <c r="M5266">
        <v>5.32585E-2</v>
      </c>
      <c r="N5266" s="49">
        <v>9.8928000000000002E-3</v>
      </c>
      <c r="O5266" s="49">
        <v>-5.8278080000000003E-2</v>
      </c>
      <c r="P5266" s="49">
        <v>-1.8334199999999998E-2</v>
      </c>
      <c r="Q5266" s="49">
        <v>9.8928000000000002E-3</v>
      </c>
      <c r="R5266" s="49">
        <v>3.8119809999999997E-2</v>
      </c>
      <c r="S5266" s="49">
        <v>7.8063679999999996E-2</v>
      </c>
      <c r="T5266" s="49" t="s">
        <v>91</v>
      </c>
    </row>
    <row r="5267" spans="1:20" x14ac:dyDescent="0.25">
      <c r="A5267" s="49" t="str">
        <f t="shared" si="82"/>
        <v>41850Other4_10SmartAC Only</v>
      </c>
      <c r="B5267" s="7">
        <v>41850</v>
      </c>
      <c r="C5267">
        <v>10</v>
      </c>
      <c r="D5267" t="s">
        <v>13</v>
      </c>
      <c r="E5267">
        <v>0.98930711000000005</v>
      </c>
      <c r="F5267">
        <v>0.95653900999999997</v>
      </c>
      <c r="G5267">
        <v>4</v>
      </c>
      <c r="H5267">
        <v>2547.71</v>
      </c>
      <c r="I5267" s="49">
        <v>25310.945</v>
      </c>
      <c r="J5267">
        <v>79.631659999999997</v>
      </c>
      <c r="M5267">
        <v>3.2075899999999997E-2</v>
      </c>
      <c r="N5267" s="49">
        <v>3.2768100000000001E-2</v>
      </c>
      <c r="O5267" s="49">
        <v>-8.2890499999999992E-3</v>
      </c>
      <c r="P5267" s="49">
        <v>1.576787E-2</v>
      </c>
      <c r="Q5267" s="49">
        <v>3.2768100000000001E-2</v>
      </c>
      <c r="R5267" s="49">
        <v>4.976833E-2</v>
      </c>
      <c r="S5267" s="49">
        <v>7.3825249999999995E-2</v>
      </c>
      <c r="T5267" s="49" t="s">
        <v>91</v>
      </c>
    </row>
    <row r="5268" spans="1:20" x14ac:dyDescent="0.25">
      <c r="A5268" s="49" t="str">
        <f t="shared" si="82"/>
        <v>41850Other4_9SmartAC Only</v>
      </c>
      <c r="B5268" s="7">
        <v>41850</v>
      </c>
      <c r="C5268">
        <v>9</v>
      </c>
      <c r="D5268" t="s">
        <v>13</v>
      </c>
      <c r="E5268">
        <v>0.88847681000000001</v>
      </c>
      <c r="F5268">
        <v>0.88477594999999998</v>
      </c>
      <c r="G5268">
        <v>4</v>
      </c>
      <c r="H5268">
        <v>2547.71</v>
      </c>
      <c r="I5268" s="49">
        <v>25310.945</v>
      </c>
      <c r="J5268">
        <v>75.645589999999999</v>
      </c>
      <c r="M5268">
        <v>2.7212E-2</v>
      </c>
      <c r="N5268" s="49">
        <v>3.7008599999999998E-3</v>
      </c>
      <c r="O5268" s="49">
        <v>-3.1130499999999998E-2</v>
      </c>
      <c r="P5268" s="49">
        <v>-1.07215E-2</v>
      </c>
      <c r="Q5268" s="49">
        <v>3.7008599999999998E-3</v>
      </c>
      <c r="R5268" s="49">
        <v>1.8123219999999999E-2</v>
      </c>
      <c r="S5268" s="49">
        <v>3.8532219999999999E-2</v>
      </c>
      <c r="T5268" s="49" t="s">
        <v>91</v>
      </c>
    </row>
    <row r="5269" spans="1:20" x14ac:dyDescent="0.25">
      <c r="A5269" s="49" t="str">
        <f t="shared" si="82"/>
        <v>41850Other4_22SmartAC Only</v>
      </c>
      <c r="B5269" s="7">
        <v>41850</v>
      </c>
      <c r="C5269">
        <v>22</v>
      </c>
      <c r="D5269" t="s">
        <v>13</v>
      </c>
      <c r="E5269">
        <v>2.2221630000000001</v>
      </c>
      <c r="F5269">
        <v>2.1727717000000002</v>
      </c>
      <c r="G5269">
        <v>4</v>
      </c>
      <c r="H5269">
        <v>2547.71</v>
      </c>
      <c r="I5269" s="49">
        <v>25310.945</v>
      </c>
      <c r="J5269">
        <v>86.396510000000006</v>
      </c>
      <c r="M5269">
        <v>4.8125899999999999E-2</v>
      </c>
      <c r="N5269" s="49">
        <v>4.9391299999999999E-2</v>
      </c>
      <c r="O5269" s="49">
        <v>-1.220985E-2</v>
      </c>
      <c r="P5269" s="49">
        <v>2.3884570000000001E-2</v>
      </c>
      <c r="Q5269" s="49">
        <v>4.9391299999999999E-2</v>
      </c>
      <c r="R5269" s="49">
        <v>7.4898030000000004E-2</v>
      </c>
      <c r="S5269" s="49">
        <v>0.11099245000000001</v>
      </c>
      <c r="T5269" s="49" t="s">
        <v>91</v>
      </c>
    </row>
    <row r="5270" spans="1:20" x14ac:dyDescent="0.25">
      <c r="A5270" s="49" t="str">
        <f t="shared" si="82"/>
        <v>41850Other4_19SmartAC Only</v>
      </c>
      <c r="B5270" s="7">
        <v>41850</v>
      </c>
      <c r="C5270">
        <v>19</v>
      </c>
      <c r="D5270" t="s">
        <v>13</v>
      </c>
      <c r="E5270">
        <v>2.9841598</v>
      </c>
      <c r="F5270">
        <v>3.0557924000000001</v>
      </c>
      <c r="G5270">
        <v>4</v>
      </c>
      <c r="H5270">
        <v>2547.71</v>
      </c>
      <c r="I5270" s="49">
        <v>25310.945</v>
      </c>
      <c r="J5270">
        <v>97.675210000000007</v>
      </c>
      <c r="M5270">
        <v>5.8074199999999999E-2</v>
      </c>
      <c r="N5270" s="49">
        <v>-7.1632600000000005E-2</v>
      </c>
      <c r="O5270" s="49">
        <v>-0.14596758000000001</v>
      </c>
      <c r="P5270" s="49">
        <v>-0.10241193</v>
      </c>
      <c r="Q5270" s="49">
        <v>-7.1632600000000005E-2</v>
      </c>
      <c r="R5270" s="49">
        <v>-4.0853269999999997E-2</v>
      </c>
      <c r="S5270" s="49">
        <v>2.7023799999999999E-3</v>
      </c>
      <c r="T5270" s="49" t="s">
        <v>91</v>
      </c>
    </row>
    <row r="5271" spans="1:20" x14ac:dyDescent="0.25">
      <c r="A5271" s="49" t="str">
        <f t="shared" si="82"/>
        <v>41850Other4_3SmartAC Only</v>
      </c>
      <c r="B5271" s="7">
        <v>41850</v>
      </c>
      <c r="C5271">
        <v>3</v>
      </c>
      <c r="D5271" t="s">
        <v>13</v>
      </c>
      <c r="E5271">
        <v>0.79011019999999998</v>
      </c>
      <c r="F5271">
        <v>0.77042946999999995</v>
      </c>
      <c r="G5271">
        <v>4</v>
      </c>
      <c r="H5271">
        <v>2547.71</v>
      </c>
      <c r="I5271" s="49">
        <v>25310.945</v>
      </c>
      <c r="J5271">
        <v>75.390469999999993</v>
      </c>
      <c r="M5271">
        <v>2.1818799999999999E-2</v>
      </c>
      <c r="N5271" s="49">
        <v>1.968073E-2</v>
      </c>
      <c r="O5271" s="49">
        <v>-8.2473300000000006E-3</v>
      </c>
      <c r="P5271" s="49">
        <v>8.1167700000000006E-3</v>
      </c>
      <c r="Q5271" s="49">
        <v>1.968073E-2</v>
      </c>
      <c r="R5271" s="49">
        <v>3.1244689999999999E-2</v>
      </c>
      <c r="S5271" s="49">
        <v>4.7608789999999998E-2</v>
      </c>
      <c r="T5271" s="49" t="s">
        <v>91</v>
      </c>
    </row>
    <row r="5272" spans="1:20" x14ac:dyDescent="0.25">
      <c r="A5272" s="49" t="str">
        <f t="shared" si="82"/>
        <v>41850Other4_16SmartAC Only</v>
      </c>
      <c r="B5272" s="7">
        <v>41850</v>
      </c>
      <c r="C5272">
        <v>16</v>
      </c>
      <c r="D5272" t="s">
        <v>13</v>
      </c>
      <c r="E5272">
        <v>2.5791265999999999</v>
      </c>
      <c r="F5272">
        <v>2.6895794</v>
      </c>
      <c r="G5272">
        <v>4</v>
      </c>
      <c r="H5272">
        <v>2547.71</v>
      </c>
      <c r="I5272" s="49">
        <v>25310.945</v>
      </c>
      <c r="J5272">
        <v>98.051159999999996</v>
      </c>
      <c r="M5272">
        <v>6.1766500000000002E-2</v>
      </c>
      <c r="N5272" s="49">
        <v>-0.1104528</v>
      </c>
      <c r="O5272" s="49">
        <v>-0.18951392</v>
      </c>
      <c r="P5272" s="49">
        <v>-0.14318905000000001</v>
      </c>
      <c r="Q5272" s="49">
        <v>-0.1104528</v>
      </c>
      <c r="R5272" s="49">
        <v>-7.7716560000000004E-2</v>
      </c>
      <c r="S5272" s="49">
        <v>-3.1391679999999998E-2</v>
      </c>
      <c r="T5272" s="49" t="s">
        <v>91</v>
      </c>
    </row>
    <row r="5273" spans="1:20" x14ac:dyDescent="0.25">
      <c r="A5273" s="49" t="str">
        <f t="shared" si="82"/>
        <v>41850Other4_1SmartAC Only</v>
      </c>
      <c r="B5273" s="7">
        <v>41850</v>
      </c>
      <c r="C5273">
        <v>1</v>
      </c>
      <c r="D5273" t="s">
        <v>13</v>
      </c>
      <c r="E5273">
        <v>1.0390140000000001</v>
      </c>
      <c r="F5273">
        <v>1.0038336000000001</v>
      </c>
      <c r="G5273">
        <v>4</v>
      </c>
      <c r="H5273">
        <v>2547.71</v>
      </c>
      <c r="I5273" s="49">
        <v>25310.945</v>
      </c>
      <c r="J5273">
        <v>78.547409999999999</v>
      </c>
      <c r="M5273">
        <v>2.8971400000000001E-2</v>
      </c>
      <c r="N5273" s="49">
        <v>3.5180400000000001E-2</v>
      </c>
      <c r="O5273" s="49">
        <v>-1.90299E-3</v>
      </c>
      <c r="P5273" s="49">
        <v>1.9825559999999999E-2</v>
      </c>
      <c r="Q5273" s="49">
        <v>3.5180400000000001E-2</v>
      </c>
      <c r="R5273" s="49">
        <v>5.0535240000000002E-2</v>
      </c>
      <c r="S5273" s="49">
        <v>7.2263789999999994E-2</v>
      </c>
      <c r="T5273" s="49" t="s">
        <v>91</v>
      </c>
    </row>
    <row r="5274" spans="1:20" x14ac:dyDescent="0.25">
      <c r="A5274" s="49" t="str">
        <f t="shared" si="82"/>
        <v>41850Other4_23SmartAC Only</v>
      </c>
      <c r="B5274" s="7">
        <v>41850</v>
      </c>
      <c r="C5274">
        <v>23</v>
      </c>
      <c r="D5274" t="s">
        <v>13</v>
      </c>
      <c r="E5274">
        <v>1.7707630999999999</v>
      </c>
      <c r="F5274">
        <v>1.7343104</v>
      </c>
      <c r="G5274">
        <v>4</v>
      </c>
      <c r="H5274">
        <v>2547.71</v>
      </c>
      <c r="I5274" s="49">
        <v>25310.945</v>
      </c>
      <c r="J5274">
        <v>82.483729999999994</v>
      </c>
      <c r="M5274">
        <v>4.3309899999999998E-2</v>
      </c>
      <c r="N5274" s="49">
        <v>3.6452699999999998E-2</v>
      </c>
      <c r="O5274" s="49">
        <v>-1.8983969999999999E-2</v>
      </c>
      <c r="P5274" s="49">
        <v>1.349845E-2</v>
      </c>
      <c r="Q5274" s="49">
        <v>3.6452699999999998E-2</v>
      </c>
      <c r="R5274" s="49">
        <v>5.940695E-2</v>
      </c>
      <c r="S5274" s="49">
        <v>9.1889369999999998E-2</v>
      </c>
      <c r="T5274" s="49" t="s">
        <v>91</v>
      </c>
    </row>
    <row r="5275" spans="1:20" x14ac:dyDescent="0.25">
      <c r="A5275" s="49" t="str">
        <f t="shared" si="82"/>
        <v>41850Other4_8SmartAC Only</v>
      </c>
      <c r="B5275" s="7">
        <v>41850</v>
      </c>
      <c r="C5275">
        <v>8</v>
      </c>
      <c r="D5275" t="s">
        <v>13</v>
      </c>
      <c r="E5275">
        <v>0.84034695000000004</v>
      </c>
      <c r="F5275">
        <v>0.83620287000000004</v>
      </c>
      <c r="G5275">
        <v>4</v>
      </c>
      <c r="H5275">
        <v>2547.71</v>
      </c>
      <c r="I5275" s="49">
        <v>25310.945</v>
      </c>
      <c r="J5275">
        <v>73.045910000000006</v>
      </c>
      <c r="M5275">
        <v>2.39692E-2</v>
      </c>
      <c r="N5275" s="49">
        <v>4.1440799999999996E-3</v>
      </c>
      <c r="O5275" s="49">
        <v>-2.6536500000000001E-2</v>
      </c>
      <c r="P5275" s="49">
        <v>-8.5596000000000005E-3</v>
      </c>
      <c r="Q5275" s="49">
        <v>4.1440799999999996E-3</v>
      </c>
      <c r="R5275" s="49">
        <v>1.684776E-2</v>
      </c>
      <c r="S5275" s="49">
        <v>3.482466E-2</v>
      </c>
      <c r="T5275" s="49" t="s">
        <v>91</v>
      </c>
    </row>
    <row r="5276" spans="1:20" x14ac:dyDescent="0.25">
      <c r="A5276" s="49" t="str">
        <f t="shared" si="82"/>
        <v>41850Other4_20SmartAC Only</v>
      </c>
      <c r="B5276" s="7">
        <v>41850</v>
      </c>
      <c r="C5276">
        <v>20</v>
      </c>
      <c r="D5276" t="s">
        <v>13</v>
      </c>
      <c r="E5276">
        <v>2.7940733</v>
      </c>
      <c r="F5276">
        <v>2.8494717999999999</v>
      </c>
      <c r="G5276">
        <v>4</v>
      </c>
      <c r="H5276">
        <v>2547.71</v>
      </c>
      <c r="I5276" s="49">
        <v>25310.945</v>
      </c>
      <c r="J5276">
        <v>94.398030000000006</v>
      </c>
      <c r="M5276">
        <v>5.5693800000000002E-2</v>
      </c>
      <c r="N5276" s="49">
        <v>-5.5398500000000003E-2</v>
      </c>
      <c r="O5276" s="49">
        <v>-0.12668656</v>
      </c>
      <c r="P5276" s="49">
        <v>-8.4916210000000006E-2</v>
      </c>
      <c r="Q5276" s="49">
        <v>-5.5398500000000003E-2</v>
      </c>
      <c r="R5276" s="49">
        <v>-2.5880790000000001E-2</v>
      </c>
      <c r="S5276" s="49">
        <v>1.588956E-2</v>
      </c>
      <c r="T5276" s="49" t="s">
        <v>91</v>
      </c>
    </row>
    <row r="5277" spans="1:20" x14ac:dyDescent="0.25">
      <c r="A5277" s="49" t="str">
        <f t="shared" si="82"/>
        <v>41850Other4_7SmartAC Only</v>
      </c>
      <c r="B5277" s="7">
        <v>41850</v>
      </c>
      <c r="C5277">
        <v>7</v>
      </c>
      <c r="D5277" t="s">
        <v>13</v>
      </c>
      <c r="E5277">
        <v>0.77803524999999996</v>
      </c>
      <c r="F5277">
        <v>0.79264504999999996</v>
      </c>
      <c r="G5277">
        <v>4</v>
      </c>
      <c r="H5277">
        <v>2547.71</v>
      </c>
      <c r="I5277" s="49">
        <v>25310.945</v>
      </c>
      <c r="J5277">
        <v>71.174480000000003</v>
      </c>
      <c r="M5277">
        <v>2.1674300000000001E-2</v>
      </c>
      <c r="N5277" s="49">
        <v>-1.4609799999999999E-2</v>
      </c>
      <c r="O5277" s="49">
        <v>-4.2352899999999999E-2</v>
      </c>
      <c r="P5277" s="49">
        <v>-2.6097180000000001E-2</v>
      </c>
      <c r="Q5277" s="49">
        <v>-1.4609799999999999E-2</v>
      </c>
      <c r="R5277" s="49">
        <v>-3.1224199999999999E-3</v>
      </c>
      <c r="S5277" s="49">
        <v>1.3133300000000001E-2</v>
      </c>
      <c r="T5277" s="49" t="s">
        <v>91</v>
      </c>
    </row>
    <row r="5278" spans="1:20" x14ac:dyDescent="0.25">
      <c r="A5278" s="49" t="str">
        <f t="shared" si="82"/>
        <v>41850Other4_12SmartAC Only</v>
      </c>
      <c r="B5278" s="7">
        <v>41850</v>
      </c>
      <c r="C5278">
        <v>12</v>
      </c>
      <c r="D5278" t="s">
        <v>13</v>
      </c>
      <c r="E5278">
        <v>1.3043804999999999</v>
      </c>
      <c r="F5278">
        <v>1.3204392</v>
      </c>
      <c r="G5278">
        <v>4</v>
      </c>
      <c r="H5278">
        <v>2547.71</v>
      </c>
      <c r="I5278" s="49">
        <v>25310.945</v>
      </c>
      <c r="J5278">
        <v>87.305419999999998</v>
      </c>
      <c r="M5278">
        <v>4.4970000000000003E-2</v>
      </c>
      <c r="N5278" s="49">
        <v>-1.6058699999999999E-2</v>
      </c>
      <c r="O5278" s="49">
        <v>-7.36203E-2</v>
      </c>
      <c r="P5278" s="49">
        <v>-3.9892799999999999E-2</v>
      </c>
      <c r="Q5278" s="49">
        <v>-1.6058699999999999E-2</v>
      </c>
      <c r="R5278" s="49">
        <v>7.7754E-3</v>
      </c>
      <c r="S5278" s="49">
        <v>4.1502900000000002E-2</v>
      </c>
      <c r="T5278" s="49" t="s">
        <v>91</v>
      </c>
    </row>
    <row r="5279" spans="1:20" x14ac:dyDescent="0.25">
      <c r="A5279" s="49" t="str">
        <f t="shared" si="82"/>
        <v>41850Other4_6SmartAC Only</v>
      </c>
      <c r="B5279" s="7">
        <v>41850</v>
      </c>
      <c r="C5279">
        <v>6</v>
      </c>
      <c r="D5279" t="s">
        <v>13</v>
      </c>
      <c r="E5279">
        <v>0.73321422000000003</v>
      </c>
      <c r="F5279">
        <v>0.72600662999999999</v>
      </c>
      <c r="G5279">
        <v>4</v>
      </c>
      <c r="H5279">
        <v>2547.71</v>
      </c>
      <c r="I5279" s="49">
        <v>25310.945</v>
      </c>
      <c r="J5279">
        <v>71.677019999999999</v>
      </c>
      <c r="M5279">
        <v>1.9911700000000001E-2</v>
      </c>
      <c r="N5279" s="49">
        <v>7.2075899999999998E-3</v>
      </c>
      <c r="O5279" s="49">
        <v>-1.827939E-2</v>
      </c>
      <c r="P5279" s="49">
        <v>-3.3456100000000002E-3</v>
      </c>
      <c r="Q5279" s="49">
        <v>7.2075899999999998E-3</v>
      </c>
      <c r="R5279" s="49">
        <v>1.7760789999999999E-2</v>
      </c>
      <c r="S5279" s="49">
        <v>3.2694569999999999E-2</v>
      </c>
      <c r="T5279" s="49" t="s">
        <v>91</v>
      </c>
    </row>
    <row r="5280" spans="1:20" x14ac:dyDescent="0.25">
      <c r="A5280" s="49" t="str">
        <f t="shared" si="82"/>
        <v>41850Other4_4SmartAC Only</v>
      </c>
      <c r="B5280" s="7">
        <v>41850</v>
      </c>
      <c r="C5280">
        <v>4</v>
      </c>
      <c r="D5280" t="s">
        <v>13</v>
      </c>
      <c r="E5280">
        <v>0.72433555999999999</v>
      </c>
      <c r="F5280">
        <v>0.71188127999999995</v>
      </c>
      <c r="G5280">
        <v>4</v>
      </c>
      <c r="H5280">
        <v>2547.71</v>
      </c>
      <c r="I5280" s="49">
        <v>25310.945</v>
      </c>
      <c r="J5280">
        <v>74.284040000000005</v>
      </c>
      <c r="M5280">
        <v>2.00942E-2</v>
      </c>
      <c r="N5280" s="49">
        <v>1.245428E-2</v>
      </c>
      <c r="O5280" s="49">
        <v>-1.32663E-2</v>
      </c>
      <c r="P5280" s="49">
        <v>1.8043499999999999E-3</v>
      </c>
      <c r="Q5280" s="49">
        <v>1.245428E-2</v>
      </c>
      <c r="R5280" s="49">
        <v>2.310421E-2</v>
      </c>
      <c r="S5280" s="49">
        <v>3.8174859999999998E-2</v>
      </c>
      <c r="T5280" s="49" t="s">
        <v>91</v>
      </c>
    </row>
    <row r="5281" spans="1:20" x14ac:dyDescent="0.25">
      <c r="A5281" s="49" t="str">
        <f t="shared" si="82"/>
        <v>41850Other4_18SmartAC Only</v>
      </c>
      <c r="B5281" s="7">
        <v>41850</v>
      </c>
      <c r="C5281">
        <v>18</v>
      </c>
      <c r="D5281" t="s">
        <v>13</v>
      </c>
      <c r="E5281">
        <v>2.9775697000000001</v>
      </c>
      <c r="F5281">
        <v>2.9954448</v>
      </c>
      <c r="G5281">
        <v>4</v>
      </c>
      <c r="H5281">
        <v>2547.71</v>
      </c>
      <c r="I5281" s="49">
        <v>25310.945</v>
      </c>
      <c r="J5281">
        <v>98.815870000000004</v>
      </c>
      <c r="M5281">
        <v>5.84381E-2</v>
      </c>
      <c r="N5281" s="49">
        <v>-1.7875100000000001E-2</v>
      </c>
      <c r="O5281" s="49">
        <v>-9.2675869999999994E-2</v>
      </c>
      <c r="P5281" s="49">
        <v>-4.8847290000000002E-2</v>
      </c>
      <c r="Q5281" s="49">
        <v>-1.7875100000000001E-2</v>
      </c>
      <c r="R5281" s="49">
        <v>1.309709E-2</v>
      </c>
      <c r="S5281" s="49">
        <v>5.6925669999999998E-2</v>
      </c>
      <c r="T5281" s="49" t="s">
        <v>91</v>
      </c>
    </row>
    <row r="5282" spans="1:20" x14ac:dyDescent="0.25">
      <c r="A5282" s="49" t="str">
        <f t="shared" si="82"/>
        <v>41850Other5_9SmartAC Only</v>
      </c>
      <c r="B5282" s="7">
        <v>41850</v>
      </c>
      <c r="C5282">
        <v>9</v>
      </c>
      <c r="D5282" t="s">
        <v>13</v>
      </c>
      <c r="E5282">
        <v>0.88847681000000001</v>
      </c>
      <c r="F5282">
        <v>0.85604418000000004</v>
      </c>
      <c r="G5282">
        <v>5</v>
      </c>
      <c r="H5282">
        <v>2518.5070000000001</v>
      </c>
      <c r="I5282" s="49">
        <v>25310.945</v>
      </c>
      <c r="J5282">
        <v>75.645589999999999</v>
      </c>
      <c r="M5282">
        <v>2.6141600000000001E-2</v>
      </c>
      <c r="N5282" s="49">
        <v>3.2432629999999997E-2</v>
      </c>
      <c r="O5282" s="49">
        <v>-1.0286200000000001E-3</v>
      </c>
      <c r="P5282" s="49">
        <v>1.857758E-2</v>
      </c>
      <c r="Q5282" s="49">
        <v>3.2432629999999997E-2</v>
      </c>
      <c r="R5282" s="49">
        <v>4.6287679999999998E-2</v>
      </c>
      <c r="S5282" s="49">
        <v>6.5893880000000002E-2</v>
      </c>
      <c r="T5282" s="49" t="s">
        <v>91</v>
      </c>
    </row>
    <row r="5283" spans="1:20" x14ac:dyDescent="0.25">
      <c r="A5283" s="49" t="str">
        <f t="shared" si="82"/>
        <v>41850Other5_10SmartAC Only</v>
      </c>
      <c r="B5283" s="7">
        <v>41850</v>
      </c>
      <c r="C5283">
        <v>10</v>
      </c>
      <c r="D5283" t="s">
        <v>13</v>
      </c>
      <c r="E5283">
        <v>0.98930711000000005</v>
      </c>
      <c r="F5283">
        <v>0.96315339</v>
      </c>
      <c r="G5283">
        <v>5</v>
      </c>
      <c r="H5283">
        <v>2518.5070000000001</v>
      </c>
      <c r="I5283" s="49">
        <v>25310.945</v>
      </c>
      <c r="J5283">
        <v>79.631659999999997</v>
      </c>
      <c r="M5283">
        <v>3.1912299999999998E-2</v>
      </c>
      <c r="N5283" s="49">
        <v>2.6153719999999998E-2</v>
      </c>
      <c r="O5283" s="49">
        <v>-1.469402E-2</v>
      </c>
      <c r="P5283" s="49">
        <v>9.2402000000000005E-3</v>
      </c>
      <c r="Q5283" s="49">
        <v>2.6153719999999998E-2</v>
      </c>
      <c r="R5283" s="49">
        <v>4.306724E-2</v>
      </c>
      <c r="S5283" s="49">
        <v>6.7001459999999999E-2</v>
      </c>
      <c r="T5283" s="49" t="s">
        <v>91</v>
      </c>
    </row>
    <row r="5284" spans="1:20" x14ac:dyDescent="0.25">
      <c r="A5284" s="49" t="str">
        <f t="shared" si="82"/>
        <v>41850Other5_21SmartAC Only</v>
      </c>
      <c r="B5284" s="7">
        <v>41850</v>
      </c>
      <c r="C5284">
        <v>21</v>
      </c>
      <c r="D5284" t="s">
        <v>13</v>
      </c>
      <c r="E5284">
        <v>2.5399677000000001</v>
      </c>
      <c r="F5284">
        <v>2.5321731000000001</v>
      </c>
      <c r="G5284">
        <v>5</v>
      </c>
      <c r="H5284">
        <v>2518.5070000000001</v>
      </c>
      <c r="I5284" s="49">
        <v>25310.945</v>
      </c>
      <c r="J5284">
        <v>90.226200000000006</v>
      </c>
      <c r="M5284">
        <v>5.2895600000000001E-2</v>
      </c>
      <c r="N5284" s="49">
        <v>7.7945999999999996E-3</v>
      </c>
      <c r="O5284" s="49">
        <v>-5.9911770000000003E-2</v>
      </c>
      <c r="P5284" s="49">
        <v>-2.0240069999999999E-2</v>
      </c>
      <c r="Q5284" s="49">
        <v>7.7945999999999996E-3</v>
      </c>
      <c r="R5284" s="49">
        <v>3.5829270000000003E-2</v>
      </c>
      <c r="S5284" s="49">
        <v>7.5500970000000001E-2</v>
      </c>
      <c r="T5284" s="49" t="s">
        <v>91</v>
      </c>
    </row>
    <row r="5285" spans="1:20" x14ac:dyDescent="0.25">
      <c r="A5285" s="49" t="str">
        <f t="shared" si="82"/>
        <v>41850Other5_5SmartAC Only</v>
      </c>
      <c r="B5285" s="7">
        <v>41850</v>
      </c>
      <c r="C5285">
        <v>5</v>
      </c>
      <c r="D5285" t="s">
        <v>13</v>
      </c>
      <c r="E5285">
        <v>0.72228382999999996</v>
      </c>
      <c r="F5285">
        <v>0.71715803</v>
      </c>
      <c r="G5285">
        <v>5</v>
      </c>
      <c r="H5285">
        <v>2518.5070000000001</v>
      </c>
      <c r="I5285" s="49">
        <v>25310.945</v>
      </c>
      <c r="J5285">
        <v>72.726320000000001</v>
      </c>
      <c r="M5285">
        <v>2.01087E-2</v>
      </c>
      <c r="N5285" s="49">
        <v>5.1257999999999998E-3</v>
      </c>
      <c r="O5285" s="49">
        <v>-2.0613340000000001E-2</v>
      </c>
      <c r="P5285" s="49">
        <v>-5.5318099999999999E-3</v>
      </c>
      <c r="Q5285" s="49">
        <v>5.1257999999999998E-3</v>
      </c>
      <c r="R5285" s="49">
        <v>1.5783410000000001E-2</v>
      </c>
      <c r="S5285" s="49">
        <v>3.086494E-2</v>
      </c>
      <c r="T5285" s="49" t="s">
        <v>91</v>
      </c>
    </row>
    <row r="5286" spans="1:20" x14ac:dyDescent="0.25">
      <c r="A5286" s="49" t="str">
        <f t="shared" si="82"/>
        <v>41850Other5_24SmartAC Only</v>
      </c>
      <c r="B5286" s="7">
        <v>41850</v>
      </c>
      <c r="C5286">
        <v>24</v>
      </c>
      <c r="D5286" t="s">
        <v>13</v>
      </c>
      <c r="E5286">
        <v>1.3605068</v>
      </c>
      <c r="F5286">
        <v>1.3456942000000001</v>
      </c>
      <c r="G5286">
        <v>5</v>
      </c>
      <c r="H5286">
        <v>2518.5070000000001</v>
      </c>
      <c r="I5286" s="49">
        <v>25310.945</v>
      </c>
      <c r="J5286">
        <v>79.306669999999997</v>
      </c>
      <c r="M5286">
        <v>3.6160699999999997E-2</v>
      </c>
      <c r="N5286" s="49">
        <v>1.48126E-2</v>
      </c>
      <c r="O5286" s="49">
        <v>-3.1473099999999997E-2</v>
      </c>
      <c r="P5286" s="49">
        <v>-4.3525700000000001E-3</v>
      </c>
      <c r="Q5286" s="49">
        <v>1.48126E-2</v>
      </c>
      <c r="R5286" s="49">
        <v>3.3977769999999997E-2</v>
      </c>
      <c r="S5286" s="49">
        <v>6.1098300000000001E-2</v>
      </c>
      <c r="T5286" s="49" t="s">
        <v>91</v>
      </c>
    </row>
    <row r="5287" spans="1:20" x14ac:dyDescent="0.25">
      <c r="A5287" s="49" t="str">
        <f t="shared" si="82"/>
        <v>41850Other5_6SmartAC Only</v>
      </c>
      <c r="B5287" s="7">
        <v>41850</v>
      </c>
      <c r="C5287">
        <v>6</v>
      </c>
      <c r="D5287" t="s">
        <v>13</v>
      </c>
      <c r="E5287">
        <v>0.73321422000000003</v>
      </c>
      <c r="F5287">
        <v>0.74462174000000003</v>
      </c>
      <c r="G5287">
        <v>5</v>
      </c>
      <c r="H5287">
        <v>2518.5070000000001</v>
      </c>
      <c r="I5287" s="49">
        <v>25310.945</v>
      </c>
      <c r="J5287">
        <v>71.677019999999999</v>
      </c>
      <c r="M5287">
        <v>2.03996E-2</v>
      </c>
      <c r="N5287" s="49">
        <v>-1.1407520000000001E-2</v>
      </c>
      <c r="O5287" s="49">
        <v>-3.7519009999999998E-2</v>
      </c>
      <c r="P5287" s="49">
        <v>-2.2219309999999999E-2</v>
      </c>
      <c r="Q5287" s="49">
        <v>-1.1407520000000001E-2</v>
      </c>
      <c r="R5287" s="49">
        <v>-5.9573000000000004E-4</v>
      </c>
      <c r="S5287" s="49">
        <v>1.470397E-2</v>
      </c>
      <c r="T5287" s="49" t="s">
        <v>91</v>
      </c>
    </row>
    <row r="5288" spans="1:20" x14ac:dyDescent="0.25">
      <c r="A5288" s="49" t="str">
        <f t="shared" si="82"/>
        <v>41850Other5_3SmartAC Only</v>
      </c>
      <c r="B5288" s="7">
        <v>41850</v>
      </c>
      <c r="C5288">
        <v>3</v>
      </c>
      <c r="D5288" t="s">
        <v>13</v>
      </c>
      <c r="E5288">
        <v>0.79011019999999998</v>
      </c>
      <c r="F5288">
        <v>0.76795055000000001</v>
      </c>
      <c r="G5288">
        <v>5</v>
      </c>
      <c r="H5288">
        <v>2518.5070000000001</v>
      </c>
      <c r="I5288" s="49">
        <v>25310.945</v>
      </c>
      <c r="J5288">
        <v>75.390469999999993</v>
      </c>
      <c r="M5288">
        <v>2.20786E-2</v>
      </c>
      <c r="N5288" s="49">
        <v>2.2159649999999999E-2</v>
      </c>
      <c r="O5288" s="49">
        <v>-6.1009599999999999E-3</v>
      </c>
      <c r="P5288" s="49">
        <v>1.045799E-2</v>
      </c>
      <c r="Q5288" s="49">
        <v>2.2159649999999999E-2</v>
      </c>
      <c r="R5288" s="49">
        <v>3.3861309999999999E-2</v>
      </c>
      <c r="S5288" s="49">
        <v>5.0420260000000001E-2</v>
      </c>
      <c r="T5288" s="49" t="s">
        <v>91</v>
      </c>
    </row>
    <row r="5289" spans="1:20" x14ac:dyDescent="0.25">
      <c r="A5289" s="49" t="str">
        <f t="shared" si="82"/>
        <v>41850Other5_7SmartAC Only</v>
      </c>
      <c r="B5289" s="7">
        <v>41850</v>
      </c>
      <c r="C5289">
        <v>7</v>
      </c>
      <c r="D5289" t="s">
        <v>13</v>
      </c>
      <c r="E5289">
        <v>0.77803524999999996</v>
      </c>
      <c r="F5289">
        <v>0.79474878000000004</v>
      </c>
      <c r="G5289">
        <v>5</v>
      </c>
      <c r="H5289">
        <v>2518.5070000000001</v>
      </c>
      <c r="I5289" s="49">
        <v>25310.945</v>
      </c>
      <c r="J5289">
        <v>71.174480000000003</v>
      </c>
      <c r="M5289">
        <v>2.17825E-2</v>
      </c>
      <c r="N5289" s="49">
        <v>-1.6713530000000001E-2</v>
      </c>
      <c r="O5289" s="49">
        <v>-4.4595129999999997E-2</v>
      </c>
      <c r="P5289" s="49">
        <v>-2.825826E-2</v>
      </c>
      <c r="Q5289" s="49">
        <v>-1.6713530000000001E-2</v>
      </c>
      <c r="R5289" s="49">
        <v>-5.1688100000000002E-3</v>
      </c>
      <c r="S5289" s="49">
        <v>1.116807E-2</v>
      </c>
      <c r="T5289" s="49" t="s">
        <v>91</v>
      </c>
    </row>
    <row r="5290" spans="1:20" x14ac:dyDescent="0.25">
      <c r="A5290" s="49" t="str">
        <f t="shared" si="82"/>
        <v>41850Other5_18SmartAC Only</v>
      </c>
      <c r="B5290" s="7">
        <v>41850</v>
      </c>
      <c r="C5290">
        <v>18</v>
      </c>
      <c r="D5290" t="s">
        <v>13</v>
      </c>
      <c r="E5290">
        <v>2.9775697000000001</v>
      </c>
      <c r="F5290">
        <v>3.0475713</v>
      </c>
      <c r="G5290">
        <v>5</v>
      </c>
      <c r="H5290">
        <v>2518.5070000000001</v>
      </c>
      <c r="I5290" s="49">
        <v>25310.945</v>
      </c>
      <c r="J5290">
        <v>98.815870000000004</v>
      </c>
      <c r="M5290">
        <v>5.8454899999999997E-2</v>
      </c>
      <c r="N5290" s="49">
        <v>-7.0001599999999997E-2</v>
      </c>
      <c r="O5290" s="49">
        <v>-0.14482386999999999</v>
      </c>
      <c r="P5290" s="49">
        <v>-0.10098269999999999</v>
      </c>
      <c r="Q5290" s="49">
        <v>-7.0001599999999997E-2</v>
      </c>
      <c r="R5290" s="49">
        <v>-3.90205E-2</v>
      </c>
      <c r="S5290" s="49">
        <v>4.82067E-3</v>
      </c>
      <c r="T5290" s="49" t="s">
        <v>91</v>
      </c>
    </row>
    <row r="5291" spans="1:20" x14ac:dyDescent="0.25">
      <c r="A5291" s="49" t="str">
        <f t="shared" si="82"/>
        <v>41850Other5_2SmartAC Only</v>
      </c>
      <c r="B5291" s="7">
        <v>41850</v>
      </c>
      <c r="C5291">
        <v>2</v>
      </c>
      <c r="D5291" t="s">
        <v>13</v>
      </c>
      <c r="E5291">
        <v>0.88663904999999998</v>
      </c>
      <c r="F5291">
        <v>0.86270265999999995</v>
      </c>
      <c r="G5291">
        <v>5</v>
      </c>
      <c r="H5291">
        <v>2518.5070000000001</v>
      </c>
      <c r="I5291" s="49">
        <v>25310.945</v>
      </c>
      <c r="J5291">
        <v>76.677260000000004</v>
      </c>
      <c r="M5291">
        <v>2.4967699999999999E-2</v>
      </c>
      <c r="N5291" s="49">
        <v>2.3936389999999998E-2</v>
      </c>
      <c r="O5291" s="49">
        <v>-8.0222699999999997E-3</v>
      </c>
      <c r="P5291" s="49">
        <v>1.0703509999999999E-2</v>
      </c>
      <c r="Q5291" s="49">
        <v>2.3936389999999998E-2</v>
      </c>
      <c r="R5291" s="49">
        <v>3.7169269999999997E-2</v>
      </c>
      <c r="S5291" s="49">
        <v>5.5895050000000002E-2</v>
      </c>
      <c r="T5291" s="49" t="s">
        <v>91</v>
      </c>
    </row>
    <row r="5292" spans="1:20" x14ac:dyDescent="0.25">
      <c r="A5292" s="49" t="str">
        <f t="shared" si="82"/>
        <v>41850Other5_1SmartAC Only</v>
      </c>
      <c r="B5292" s="7">
        <v>41850</v>
      </c>
      <c r="C5292">
        <v>1</v>
      </c>
      <c r="D5292" t="s">
        <v>13</v>
      </c>
      <c r="E5292">
        <v>1.0390140000000001</v>
      </c>
      <c r="F5292">
        <v>1.0128988000000001</v>
      </c>
      <c r="G5292">
        <v>5</v>
      </c>
      <c r="H5292">
        <v>2518.5070000000001</v>
      </c>
      <c r="I5292" s="49">
        <v>25310.945</v>
      </c>
      <c r="J5292">
        <v>78.547409999999999</v>
      </c>
      <c r="M5292">
        <v>2.9293799999999998E-2</v>
      </c>
      <c r="N5292" s="49">
        <v>2.6115200000000002E-2</v>
      </c>
      <c r="O5292" s="49">
        <v>-1.138086E-2</v>
      </c>
      <c r="P5292" s="49">
        <v>1.058949E-2</v>
      </c>
      <c r="Q5292" s="49">
        <v>2.6115200000000002E-2</v>
      </c>
      <c r="R5292" s="49">
        <v>4.1640910000000003E-2</v>
      </c>
      <c r="S5292" s="49">
        <v>6.3611260000000003E-2</v>
      </c>
      <c r="T5292" s="49" t="s">
        <v>91</v>
      </c>
    </row>
    <row r="5293" spans="1:20" x14ac:dyDescent="0.25">
      <c r="A5293" s="49" t="str">
        <f t="shared" si="82"/>
        <v>41850Other5_11SmartAC Only</v>
      </c>
      <c r="B5293" s="7">
        <v>41850</v>
      </c>
      <c r="C5293">
        <v>11</v>
      </c>
      <c r="D5293" t="s">
        <v>13</v>
      </c>
      <c r="E5293">
        <v>1.1118863000000001</v>
      </c>
      <c r="F5293">
        <v>1.1251660000000001</v>
      </c>
      <c r="G5293">
        <v>5</v>
      </c>
      <c r="H5293">
        <v>2518.5070000000001</v>
      </c>
      <c r="I5293" s="49">
        <v>25310.945</v>
      </c>
      <c r="J5293">
        <v>84.017899999999997</v>
      </c>
      <c r="M5293">
        <v>3.8573200000000002E-2</v>
      </c>
      <c r="N5293" s="49">
        <v>-1.32797E-2</v>
      </c>
      <c r="O5293" s="49">
        <v>-6.2653399999999998E-2</v>
      </c>
      <c r="P5293" s="49">
        <v>-3.3723499999999997E-2</v>
      </c>
      <c r="Q5293" s="49">
        <v>-1.32797E-2</v>
      </c>
      <c r="R5293" s="49">
        <v>7.1640999999999996E-3</v>
      </c>
      <c r="S5293" s="49">
        <v>3.6094000000000001E-2</v>
      </c>
      <c r="T5293" s="49" t="s">
        <v>91</v>
      </c>
    </row>
    <row r="5294" spans="1:20" x14ac:dyDescent="0.25">
      <c r="A5294" s="49" t="str">
        <f t="shared" si="82"/>
        <v>41850Other5_15SmartAC Only</v>
      </c>
      <c r="B5294" s="7">
        <v>41850</v>
      </c>
      <c r="C5294">
        <v>15</v>
      </c>
      <c r="D5294" t="s">
        <v>13</v>
      </c>
      <c r="E5294">
        <v>2.3050692000000002</v>
      </c>
      <c r="F5294">
        <v>1.8560433999999999</v>
      </c>
      <c r="G5294">
        <v>5</v>
      </c>
      <c r="H5294">
        <v>2518.5070000000001</v>
      </c>
      <c r="I5294" s="49">
        <v>25310.945</v>
      </c>
      <c r="J5294">
        <v>96.032629999999997</v>
      </c>
      <c r="M5294">
        <v>5.4782400000000002E-2</v>
      </c>
      <c r="N5294" s="49">
        <v>0.44902579999999997</v>
      </c>
      <c r="O5294" s="49">
        <v>0.37890433000000001</v>
      </c>
      <c r="P5294" s="49">
        <v>0.41999112999999999</v>
      </c>
      <c r="Q5294" s="49">
        <v>0.44902579999999997</v>
      </c>
      <c r="R5294" s="49">
        <v>0.47806047000000002</v>
      </c>
      <c r="S5294" s="49">
        <v>0.51914727000000005</v>
      </c>
      <c r="T5294" s="49" t="s">
        <v>91</v>
      </c>
    </row>
    <row r="5295" spans="1:20" x14ac:dyDescent="0.25">
      <c r="A5295" s="49" t="str">
        <f t="shared" si="82"/>
        <v>41850Other5_8SmartAC Only</v>
      </c>
      <c r="B5295" s="7">
        <v>41850</v>
      </c>
      <c r="C5295">
        <v>8</v>
      </c>
      <c r="D5295" t="s">
        <v>13</v>
      </c>
      <c r="E5295">
        <v>0.84034695000000004</v>
      </c>
      <c r="F5295">
        <v>0.82728088</v>
      </c>
      <c r="G5295">
        <v>5</v>
      </c>
      <c r="H5295">
        <v>2518.5070000000001</v>
      </c>
      <c r="I5295" s="49">
        <v>25310.945</v>
      </c>
      <c r="J5295">
        <v>73.045910000000006</v>
      </c>
      <c r="M5295">
        <v>2.3644700000000001E-2</v>
      </c>
      <c r="N5295" s="49">
        <v>1.3066070000000001E-2</v>
      </c>
      <c r="O5295" s="49">
        <v>-1.719915E-2</v>
      </c>
      <c r="P5295" s="49">
        <v>5.3437999999999999E-4</v>
      </c>
      <c r="Q5295" s="49">
        <v>1.3066070000000001E-2</v>
      </c>
      <c r="R5295" s="49">
        <v>2.5597760000000001E-2</v>
      </c>
      <c r="S5295" s="49">
        <v>4.3331290000000001E-2</v>
      </c>
      <c r="T5295" s="49" t="s">
        <v>91</v>
      </c>
    </row>
    <row r="5296" spans="1:20" x14ac:dyDescent="0.25">
      <c r="A5296" s="49" t="str">
        <f t="shared" si="82"/>
        <v>41850Other5_16SmartAC Only</v>
      </c>
      <c r="B5296" s="7">
        <v>41850</v>
      </c>
      <c r="C5296">
        <v>16</v>
      </c>
      <c r="D5296" t="s">
        <v>13</v>
      </c>
      <c r="E5296">
        <v>2.5791265999999999</v>
      </c>
      <c r="F5296">
        <v>2.6879081</v>
      </c>
      <c r="G5296">
        <v>5</v>
      </c>
      <c r="H5296">
        <v>2518.5070000000001</v>
      </c>
      <c r="I5296" s="49">
        <v>25310.945</v>
      </c>
      <c r="J5296">
        <v>98.051159999999996</v>
      </c>
      <c r="M5296">
        <v>6.0118400000000002E-2</v>
      </c>
      <c r="N5296" s="49">
        <v>-0.1087815</v>
      </c>
      <c r="O5296" s="49">
        <v>-0.18573305000000001</v>
      </c>
      <c r="P5296" s="49">
        <v>-0.14064425</v>
      </c>
      <c r="Q5296" s="49">
        <v>-0.1087815</v>
      </c>
      <c r="R5296" s="49">
        <v>-7.6918749999999994E-2</v>
      </c>
      <c r="S5296" s="49">
        <v>-3.1829950000000003E-2</v>
      </c>
      <c r="T5296" s="49" t="s">
        <v>91</v>
      </c>
    </row>
    <row r="5297" spans="1:20" x14ac:dyDescent="0.25">
      <c r="A5297" s="49" t="str">
        <f t="shared" si="82"/>
        <v>41850Other5_23SmartAC Only</v>
      </c>
      <c r="B5297" s="7">
        <v>41850</v>
      </c>
      <c r="C5297">
        <v>23</v>
      </c>
      <c r="D5297" t="s">
        <v>13</v>
      </c>
      <c r="E5297">
        <v>1.7707630999999999</v>
      </c>
      <c r="F5297">
        <v>1.7580922000000001</v>
      </c>
      <c r="G5297">
        <v>5</v>
      </c>
      <c r="H5297">
        <v>2518.5070000000001</v>
      </c>
      <c r="I5297" s="49">
        <v>25310.945</v>
      </c>
      <c r="J5297">
        <v>82.483729999999994</v>
      </c>
      <c r="M5297">
        <v>4.32781E-2</v>
      </c>
      <c r="N5297" s="49">
        <v>1.2670900000000001E-2</v>
      </c>
      <c r="O5297" s="49">
        <v>-4.2725069999999997E-2</v>
      </c>
      <c r="P5297" s="49">
        <v>-1.026649E-2</v>
      </c>
      <c r="Q5297" s="49">
        <v>1.2670900000000001E-2</v>
      </c>
      <c r="R5297" s="49">
        <v>3.5608290000000001E-2</v>
      </c>
      <c r="S5297" s="49">
        <v>6.8066870000000002E-2</v>
      </c>
      <c r="T5297" s="49" t="s">
        <v>91</v>
      </c>
    </row>
    <row r="5298" spans="1:20" x14ac:dyDescent="0.25">
      <c r="A5298" s="49" t="str">
        <f t="shared" si="82"/>
        <v>41850Other5_19SmartAC Only</v>
      </c>
      <c r="B5298" s="7">
        <v>41850</v>
      </c>
      <c r="C5298">
        <v>19</v>
      </c>
      <c r="D5298" t="s">
        <v>13</v>
      </c>
      <c r="E5298">
        <v>2.9841598</v>
      </c>
      <c r="F5298">
        <v>3.0267021000000001</v>
      </c>
      <c r="G5298">
        <v>5</v>
      </c>
      <c r="H5298">
        <v>2518.5070000000001</v>
      </c>
      <c r="I5298" s="49">
        <v>25310.945</v>
      </c>
      <c r="J5298">
        <v>97.675210000000007</v>
      </c>
      <c r="M5298">
        <v>5.73117E-2</v>
      </c>
      <c r="N5298" s="49">
        <v>-4.2542299999999998E-2</v>
      </c>
      <c r="O5298" s="49">
        <v>-0.11590128</v>
      </c>
      <c r="P5298" s="49">
        <v>-7.2917499999999996E-2</v>
      </c>
      <c r="Q5298" s="49">
        <v>-4.2542299999999998E-2</v>
      </c>
      <c r="R5298" s="49">
        <v>-1.21671E-2</v>
      </c>
      <c r="S5298" s="49">
        <v>3.0816679999999999E-2</v>
      </c>
      <c r="T5298" s="49" t="s">
        <v>91</v>
      </c>
    </row>
    <row r="5299" spans="1:20" x14ac:dyDescent="0.25">
      <c r="A5299" s="49" t="str">
        <f t="shared" si="82"/>
        <v>41850Other5_4SmartAC Only</v>
      </c>
      <c r="B5299" s="7">
        <v>41850</v>
      </c>
      <c r="C5299">
        <v>4</v>
      </c>
      <c r="D5299" t="s">
        <v>13</v>
      </c>
      <c r="E5299">
        <v>0.72433555999999999</v>
      </c>
      <c r="F5299">
        <v>0.71818782999999997</v>
      </c>
      <c r="G5299">
        <v>5</v>
      </c>
      <c r="H5299">
        <v>2518.5070000000001</v>
      </c>
      <c r="I5299" s="49">
        <v>25310.945</v>
      </c>
      <c r="J5299">
        <v>74.284040000000005</v>
      </c>
      <c r="M5299">
        <v>2.01222E-2</v>
      </c>
      <c r="N5299" s="49">
        <v>6.1477299999999997E-3</v>
      </c>
      <c r="O5299" s="49">
        <v>-1.9608690000000002E-2</v>
      </c>
      <c r="P5299" s="49">
        <v>-4.5170399999999999E-3</v>
      </c>
      <c r="Q5299" s="49">
        <v>6.1477299999999997E-3</v>
      </c>
      <c r="R5299" s="49">
        <v>1.6812500000000001E-2</v>
      </c>
      <c r="S5299" s="49">
        <v>3.1904149999999999E-2</v>
      </c>
      <c r="T5299" s="49" t="s">
        <v>91</v>
      </c>
    </row>
    <row r="5300" spans="1:20" x14ac:dyDescent="0.25">
      <c r="A5300" s="49" t="str">
        <f t="shared" si="82"/>
        <v>41850Other5_14SmartAC Only</v>
      </c>
      <c r="B5300" s="7">
        <v>41850</v>
      </c>
      <c r="C5300">
        <v>14</v>
      </c>
      <c r="D5300" t="s">
        <v>13</v>
      </c>
      <c r="E5300">
        <v>1.9491626</v>
      </c>
      <c r="F5300">
        <v>1.8264389999999999</v>
      </c>
      <c r="G5300">
        <v>5</v>
      </c>
      <c r="H5300">
        <v>2518.5070000000001</v>
      </c>
      <c r="I5300" s="49">
        <v>25310.945</v>
      </c>
      <c r="J5300">
        <v>93.837010000000006</v>
      </c>
      <c r="M5300">
        <v>5.4260700000000002E-2</v>
      </c>
      <c r="N5300" s="49">
        <v>0.1227236</v>
      </c>
      <c r="O5300" s="49">
        <v>5.3269900000000002E-2</v>
      </c>
      <c r="P5300" s="49">
        <v>9.3965430000000003E-2</v>
      </c>
      <c r="Q5300" s="49">
        <v>0.1227236</v>
      </c>
      <c r="R5300" s="49">
        <v>0.15148176999999999</v>
      </c>
      <c r="S5300" s="49">
        <v>0.1921773</v>
      </c>
      <c r="T5300" s="49" t="s">
        <v>91</v>
      </c>
    </row>
    <row r="5301" spans="1:20" x14ac:dyDescent="0.25">
      <c r="A5301" s="49" t="str">
        <f t="shared" si="82"/>
        <v>41850Other5_13SmartAC Only</v>
      </c>
      <c r="B5301" s="7">
        <v>41850</v>
      </c>
      <c r="C5301">
        <v>13</v>
      </c>
      <c r="D5301" t="s">
        <v>13</v>
      </c>
      <c r="E5301">
        <v>1.6052898</v>
      </c>
      <c r="F5301">
        <v>1.6008880000000001</v>
      </c>
      <c r="G5301">
        <v>5</v>
      </c>
      <c r="H5301">
        <v>2518.5070000000001</v>
      </c>
      <c r="I5301" s="49">
        <v>25310.945</v>
      </c>
      <c r="J5301">
        <v>90.927310000000006</v>
      </c>
      <c r="M5301">
        <v>5.0279799999999999E-2</v>
      </c>
      <c r="N5301" s="49">
        <v>4.4018E-3</v>
      </c>
      <c r="O5301" s="49">
        <v>-5.9956339999999997E-2</v>
      </c>
      <c r="P5301" s="49">
        <v>-2.2246490000000001E-2</v>
      </c>
      <c r="Q5301" s="49">
        <v>4.4018E-3</v>
      </c>
      <c r="R5301" s="49">
        <v>3.1050089999999999E-2</v>
      </c>
      <c r="S5301" s="49">
        <v>6.8759940000000005E-2</v>
      </c>
      <c r="T5301" s="49" t="s">
        <v>91</v>
      </c>
    </row>
    <row r="5302" spans="1:20" x14ac:dyDescent="0.25">
      <c r="A5302" s="49" t="str">
        <f t="shared" si="82"/>
        <v>41850Other5_12SmartAC Only</v>
      </c>
      <c r="B5302" s="7">
        <v>41850</v>
      </c>
      <c r="C5302">
        <v>12</v>
      </c>
      <c r="D5302" t="s">
        <v>13</v>
      </c>
      <c r="E5302">
        <v>1.3043804999999999</v>
      </c>
      <c r="F5302">
        <v>1.3581882999999999</v>
      </c>
      <c r="G5302">
        <v>5</v>
      </c>
      <c r="H5302">
        <v>2518.5070000000001</v>
      </c>
      <c r="I5302" s="49">
        <v>25310.945</v>
      </c>
      <c r="J5302">
        <v>87.305419999999998</v>
      </c>
      <c r="M5302">
        <v>4.45872E-2</v>
      </c>
      <c r="N5302" s="49">
        <v>-5.3807800000000003E-2</v>
      </c>
      <c r="O5302" s="49">
        <v>-0.11087942000000001</v>
      </c>
      <c r="P5302" s="49">
        <v>-7.7439019999999997E-2</v>
      </c>
      <c r="Q5302" s="49">
        <v>-5.3807800000000003E-2</v>
      </c>
      <c r="R5302" s="49">
        <v>-3.0176580000000001E-2</v>
      </c>
      <c r="S5302" s="49">
        <v>3.2638200000000002E-3</v>
      </c>
      <c r="T5302" s="49" t="s">
        <v>91</v>
      </c>
    </row>
    <row r="5303" spans="1:20" x14ac:dyDescent="0.25">
      <c r="A5303" s="49" t="str">
        <f t="shared" si="82"/>
        <v>41850Other5_22SmartAC Only</v>
      </c>
      <c r="B5303" s="7">
        <v>41850</v>
      </c>
      <c r="C5303">
        <v>22</v>
      </c>
      <c r="D5303" t="s">
        <v>13</v>
      </c>
      <c r="E5303">
        <v>2.2221630000000001</v>
      </c>
      <c r="F5303">
        <v>2.1955089000000001</v>
      </c>
      <c r="G5303">
        <v>5</v>
      </c>
      <c r="H5303">
        <v>2518.5070000000001</v>
      </c>
      <c r="I5303" s="49">
        <v>25310.945</v>
      </c>
      <c r="J5303">
        <v>86.396510000000006</v>
      </c>
      <c r="M5303">
        <v>4.8066400000000002E-2</v>
      </c>
      <c r="N5303" s="49">
        <v>2.66541E-2</v>
      </c>
      <c r="O5303" s="49">
        <v>-3.4870890000000002E-2</v>
      </c>
      <c r="P5303" s="49">
        <v>1.17891E-3</v>
      </c>
      <c r="Q5303" s="49">
        <v>2.66541E-2</v>
      </c>
      <c r="R5303" s="49">
        <v>5.2129290000000002E-2</v>
      </c>
      <c r="S5303" s="49">
        <v>8.8179090000000002E-2</v>
      </c>
      <c r="T5303" s="49" t="s">
        <v>91</v>
      </c>
    </row>
    <row r="5304" spans="1:20" x14ac:dyDescent="0.25">
      <c r="A5304" s="49" t="str">
        <f t="shared" si="82"/>
        <v>41850Other5_20SmartAC Only</v>
      </c>
      <c r="B5304" s="7">
        <v>41850</v>
      </c>
      <c r="C5304">
        <v>20</v>
      </c>
      <c r="D5304" t="s">
        <v>13</v>
      </c>
      <c r="E5304">
        <v>2.7940733</v>
      </c>
      <c r="F5304">
        <v>2.8184637000000001</v>
      </c>
      <c r="G5304">
        <v>5</v>
      </c>
      <c r="H5304">
        <v>2518.5070000000001</v>
      </c>
      <c r="I5304" s="49">
        <v>25310.945</v>
      </c>
      <c r="J5304">
        <v>94.398030000000006</v>
      </c>
      <c r="M5304">
        <v>5.5162299999999997E-2</v>
      </c>
      <c r="N5304" s="49">
        <v>-2.43904E-2</v>
      </c>
      <c r="O5304" s="49">
        <v>-9.4998139999999995E-2</v>
      </c>
      <c r="P5304" s="49">
        <v>-5.3626420000000001E-2</v>
      </c>
      <c r="Q5304" s="49">
        <v>-2.43904E-2</v>
      </c>
      <c r="R5304" s="49">
        <v>4.8456200000000001E-3</v>
      </c>
      <c r="S5304" s="49">
        <v>4.6217340000000003E-2</v>
      </c>
      <c r="T5304" s="49" t="s">
        <v>91</v>
      </c>
    </row>
    <row r="5305" spans="1:20" x14ac:dyDescent="0.25">
      <c r="A5305" s="49" t="str">
        <f t="shared" si="82"/>
        <v>41850Other5_17SmartAC Only</v>
      </c>
      <c r="B5305" s="7">
        <v>41850</v>
      </c>
      <c r="C5305">
        <v>17</v>
      </c>
      <c r="D5305" t="s">
        <v>13</v>
      </c>
      <c r="E5305">
        <v>2.8281670999999999</v>
      </c>
      <c r="F5305">
        <v>2.9513444</v>
      </c>
      <c r="G5305">
        <v>5</v>
      </c>
      <c r="H5305">
        <v>2518.5070000000001</v>
      </c>
      <c r="I5305" s="49">
        <v>25310.945</v>
      </c>
      <c r="J5305">
        <v>99.274410000000003</v>
      </c>
      <c r="M5305">
        <v>6.0625699999999998E-2</v>
      </c>
      <c r="N5305" s="49">
        <v>-0.1231773</v>
      </c>
      <c r="O5305" s="49">
        <v>-0.20077819999999999</v>
      </c>
      <c r="P5305" s="49">
        <v>-0.15530891999999999</v>
      </c>
      <c r="Q5305" s="49">
        <v>-0.1231773</v>
      </c>
      <c r="R5305" s="49">
        <v>-9.1045680000000004E-2</v>
      </c>
      <c r="S5305" s="49">
        <v>-4.5576400000000003E-2</v>
      </c>
      <c r="T5305" s="49" t="s">
        <v>91</v>
      </c>
    </row>
    <row r="5306" spans="1:20" x14ac:dyDescent="0.25">
      <c r="A5306" s="49" t="str">
        <f t="shared" si="82"/>
        <v>41850Other6+7_18SmartAC Only</v>
      </c>
      <c r="B5306" s="7">
        <v>41850</v>
      </c>
      <c r="C5306">
        <v>18</v>
      </c>
      <c r="D5306" t="s">
        <v>13</v>
      </c>
      <c r="E5306">
        <v>2.9775697000000001</v>
      </c>
      <c r="F5306">
        <v>2.3400037</v>
      </c>
      <c r="G5306" t="s">
        <v>69</v>
      </c>
      <c r="H5306">
        <v>5094.4129999999996</v>
      </c>
      <c r="I5306" s="49">
        <v>25310.945</v>
      </c>
      <c r="J5306">
        <v>98.815870000000004</v>
      </c>
      <c r="M5306">
        <v>4.7413700000000003E-2</v>
      </c>
      <c r="N5306" s="49">
        <v>0.63756599999999997</v>
      </c>
      <c r="O5306" s="49">
        <v>0.57687646000000004</v>
      </c>
      <c r="P5306" s="49">
        <v>0.61243674000000003</v>
      </c>
      <c r="Q5306" s="49">
        <v>0.63756599999999997</v>
      </c>
      <c r="R5306" s="49">
        <v>0.66269526000000001</v>
      </c>
      <c r="S5306" s="49">
        <v>0.69825554000000001</v>
      </c>
      <c r="T5306" s="49" t="s">
        <v>91</v>
      </c>
    </row>
    <row r="5307" spans="1:20" x14ac:dyDescent="0.25">
      <c r="A5307" s="49" t="str">
        <f t="shared" si="82"/>
        <v>41850Other6+7_13SmartAC Only</v>
      </c>
      <c r="B5307" s="7">
        <v>41850</v>
      </c>
      <c r="C5307">
        <v>13</v>
      </c>
      <c r="D5307" t="s">
        <v>13</v>
      </c>
      <c r="E5307">
        <v>1.6052898</v>
      </c>
      <c r="F5307">
        <v>1.5720187999999999</v>
      </c>
      <c r="G5307" t="s">
        <v>69</v>
      </c>
      <c r="H5307">
        <v>5094.4129999999996</v>
      </c>
      <c r="I5307" s="49">
        <v>25310.945</v>
      </c>
      <c r="J5307">
        <v>90.927310000000006</v>
      </c>
      <c r="M5307">
        <v>4.3482300000000002E-2</v>
      </c>
      <c r="N5307" s="49">
        <v>3.3271000000000002E-2</v>
      </c>
      <c r="O5307" s="49">
        <v>-2.2386340000000001E-2</v>
      </c>
      <c r="P5307" s="49">
        <v>1.0225379999999999E-2</v>
      </c>
      <c r="Q5307" s="49">
        <v>3.3271000000000002E-2</v>
      </c>
      <c r="R5307" s="49">
        <v>5.6316619999999998E-2</v>
      </c>
      <c r="S5307" s="49">
        <v>8.8928339999999995E-2</v>
      </c>
      <c r="T5307" s="49" t="s">
        <v>91</v>
      </c>
    </row>
    <row r="5308" spans="1:20" x14ac:dyDescent="0.25">
      <c r="A5308" s="49" t="str">
        <f t="shared" si="82"/>
        <v>41850Other6+7_10SmartAC Only</v>
      </c>
      <c r="B5308" s="7">
        <v>41850</v>
      </c>
      <c r="C5308">
        <v>10</v>
      </c>
      <c r="D5308" t="s">
        <v>13</v>
      </c>
      <c r="E5308">
        <v>0.98930711000000005</v>
      </c>
      <c r="F5308">
        <v>0.95335460999999999</v>
      </c>
      <c r="G5308" t="s">
        <v>69</v>
      </c>
      <c r="H5308">
        <v>5094.4129999999996</v>
      </c>
      <c r="I5308" s="49">
        <v>25310.945</v>
      </c>
      <c r="J5308">
        <v>79.631659999999997</v>
      </c>
      <c r="M5308">
        <v>2.78651E-2</v>
      </c>
      <c r="N5308" s="49">
        <v>3.5952499999999998E-2</v>
      </c>
      <c r="O5308" s="49">
        <v>2.8517000000000001E-4</v>
      </c>
      <c r="P5308" s="49">
        <v>2.1184000000000001E-2</v>
      </c>
      <c r="Q5308" s="49">
        <v>3.5952499999999998E-2</v>
      </c>
      <c r="R5308" s="49">
        <v>5.0721000000000002E-2</v>
      </c>
      <c r="S5308" s="49">
        <v>7.1619829999999995E-2</v>
      </c>
      <c r="T5308" s="49" t="s">
        <v>91</v>
      </c>
    </row>
    <row r="5309" spans="1:20" x14ac:dyDescent="0.25">
      <c r="A5309" s="49" t="str">
        <f t="shared" si="82"/>
        <v>41850Other6+7_22SmartAC Only</v>
      </c>
      <c r="B5309" s="7">
        <v>41850</v>
      </c>
      <c r="C5309">
        <v>22</v>
      </c>
      <c r="D5309" t="s">
        <v>13</v>
      </c>
      <c r="E5309">
        <v>2.2221630000000001</v>
      </c>
      <c r="F5309">
        <v>2.3059040999999998</v>
      </c>
      <c r="G5309" t="s">
        <v>69</v>
      </c>
      <c r="H5309">
        <v>5094.4129999999996</v>
      </c>
      <c r="I5309" s="49">
        <v>25310.945</v>
      </c>
      <c r="J5309">
        <v>86.396510000000006</v>
      </c>
      <c r="M5309">
        <v>4.2578100000000001E-2</v>
      </c>
      <c r="N5309" s="49">
        <v>-8.3741099999999999E-2</v>
      </c>
      <c r="O5309" s="49">
        <v>-0.13824106999999999</v>
      </c>
      <c r="P5309" s="49">
        <v>-0.10630749</v>
      </c>
      <c r="Q5309" s="49">
        <v>-8.3741099999999999E-2</v>
      </c>
      <c r="R5309" s="49">
        <v>-6.117471E-2</v>
      </c>
      <c r="S5309" s="49">
        <v>-2.9241130000000001E-2</v>
      </c>
      <c r="T5309" s="49" t="s">
        <v>91</v>
      </c>
    </row>
    <row r="5310" spans="1:20" x14ac:dyDescent="0.25">
      <c r="A5310" s="49" t="str">
        <f t="shared" si="82"/>
        <v>41850Other6+7_9SmartAC Only</v>
      </c>
      <c r="B5310" s="7">
        <v>41850</v>
      </c>
      <c r="C5310">
        <v>9</v>
      </c>
      <c r="D5310" t="s">
        <v>13</v>
      </c>
      <c r="E5310">
        <v>0.88847681000000001</v>
      </c>
      <c r="F5310">
        <v>0.85902423999999999</v>
      </c>
      <c r="G5310" t="s">
        <v>69</v>
      </c>
      <c r="H5310">
        <v>5094.4129999999996</v>
      </c>
      <c r="I5310" s="49">
        <v>25310.945</v>
      </c>
      <c r="J5310">
        <v>75.645589999999999</v>
      </c>
      <c r="M5310">
        <v>2.32038E-2</v>
      </c>
      <c r="N5310" s="49">
        <v>2.9452570000000001E-2</v>
      </c>
      <c r="O5310" s="49">
        <v>-2.4829000000000002E-4</v>
      </c>
      <c r="P5310" s="49">
        <v>1.7154559999999999E-2</v>
      </c>
      <c r="Q5310" s="49">
        <v>2.9452570000000001E-2</v>
      </c>
      <c r="R5310" s="49">
        <v>4.1750580000000002E-2</v>
      </c>
      <c r="S5310" s="49">
        <v>5.915343E-2</v>
      </c>
      <c r="T5310" s="49" t="s">
        <v>91</v>
      </c>
    </row>
    <row r="5311" spans="1:20" x14ac:dyDescent="0.25">
      <c r="A5311" s="49" t="str">
        <f t="shared" si="82"/>
        <v>41850Other6+7_6SmartAC Only</v>
      </c>
      <c r="B5311" s="7">
        <v>41850</v>
      </c>
      <c r="C5311">
        <v>6</v>
      </c>
      <c r="D5311" t="s">
        <v>13</v>
      </c>
      <c r="E5311">
        <v>0.73321422000000003</v>
      </c>
      <c r="F5311">
        <v>0.73050965999999995</v>
      </c>
      <c r="G5311" t="s">
        <v>69</v>
      </c>
      <c r="H5311">
        <v>5094.4129999999996</v>
      </c>
      <c r="I5311" s="49">
        <v>25310.945</v>
      </c>
      <c r="J5311">
        <v>71.677019999999999</v>
      </c>
      <c r="M5311">
        <v>1.7532300000000001E-2</v>
      </c>
      <c r="N5311" s="49">
        <v>2.70456E-3</v>
      </c>
      <c r="O5311" s="49">
        <v>-1.9736779999999999E-2</v>
      </c>
      <c r="P5311" s="49">
        <v>-6.5875600000000001E-3</v>
      </c>
      <c r="Q5311" s="49">
        <v>2.70456E-3</v>
      </c>
      <c r="R5311" s="49">
        <v>1.1996679999999999E-2</v>
      </c>
      <c r="S5311" s="49">
        <v>2.5145899999999999E-2</v>
      </c>
      <c r="T5311" s="49" t="s">
        <v>91</v>
      </c>
    </row>
    <row r="5312" spans="1:20" x14ac:dyDescent="0.25">
      <c r="A5312" s="49" t="str">
        <f t="shared" si="82"/>
        <v>41850Other6+7_16SmartAC Only</v>
      </c>
      <c r="B5312" s="7">
        <v>41850</v>
      </c>
      <c r="C5312">
        <v>16</v>
      </c>
      <c r="D5312" t="s">
        <v>13</v>
      </c>
      <c r="E5312">
        <v>2.5791265999999999</v>
      </c>
      <c r="F5312">
        <v>2.0524192999999999</v>
      </c>
      <c r="G5312" t="s">
        <v>69</v>
      </c>
      <c r="H5312">
        <v>5094.4129999999996</v>
      </c>
      <c r="I5312" s="49">
        <v>25310.945</v>
      </c>
      <c r="J5312">
        <v>98.051159999999996</v>
      </c>
      <c r="M5312">
        <v>4.9725100000000001E-2</v>
      </c>
      <c r="N5312" s="49">
        <v>0.52670729999999999</v>
      </c>
      <c r="O5312" s="49">
        <v>0.46305917000000002</v>
      </c>
      <c r="P5312" s="49">
        <v>0.50035300000000005</v>
      </c>
      <c r="Q5312" s="49">
        <v>0.52670729999999999</v>
      </c>
      <c r="R5312" s="49">
        <v>0.55306160000000004</v>
      </c>
      <c r="S5312" s="49">
        <v>0.59035543000000001</v>
      </c>
      <c r="T5312" s="49" t="s">
        <v>91</v>
      </c>
    </row>
    <row r="5313" spans="1:20" x14ac:dyDescent="0.25">
      <c r="A5313" s="49" t="str">
        <f t="shared" si="82"/>
        <v>41850Other6+7_17SmartAC Only</v>
      </c>
      <c r="B5313" s="7">
        <v>41850</v>
      </c>
      <c r="C5313">
        <v>17</v>
      </c>
      <c r="D5313" t="s">
        <v>13</v>
      </c>
      <c r="E5313">
        <v>2.8281670999999999</v>
      </c>
      <c r="F5313">
        <v>2.2158837</v>
      </c>
      <c r="G5313" t="s">
        <v>69</v>
      </c>
      <c r="H5313">
        <v>5094.4129999999996</v>
      </c>
      <c r="I5313" s="49">
        <v>25310.945</v>
      </c>
      <c r="J5313">
        <v>99.274410000000003</v>
      </c>
      <c r="M5313">
        <v>4.8842200000000002E-2</v>
      </c>
      <c r="N5313" s="49">
        <v>0.61228340000000003</v>
      </c>
      <c r="O5313" s="49">
        <v>0.54976537999999997</v>
      </c>
      <c r="P5313" s="49">
        <v>0.58639702999999999</v>
      </c>
      <c r="Q5313" s="49">
        <v>0.61228340000000003</v>
      </c>
      <c r="R5313" s="49">
        <v>0.63816976999999997</v>
      </c>
      <c r="S5313" s="49">
        <v>0.67480141999999999</v>
      </c>
      <c r="T5313" s="49" t="s">
        <v>91</v>
      </c>
    </row>
    <row r="5314" spans="1:20" x14ac:dyDescent="0.25">
      <c r="A5314" s="49" t="str">
        <f t="shared" si="82"/>
        <v>41850Other6+7_11SmartAC Only</v>
      </c>
      <c r="B5314" s="7">
        <v>41850</v>
      </c>
      <c r="C5314">
        <v>11</v>
      </c>
      <c r="D5314" t="s">
        <v>13</v>
      </c>
      <c r="E5314">
        <v>1.1118863000000001</v>
      </c>
      <c r="F5314">
        <v>1.0909605</v>
      </c>
      <c r="G5314" t="s">
        <v>69</v>
      </c>
      <c r="H5314">
        <v>5094.4129999999996</v>
      </c>
      <c r="I5314" s="49">
        <v>25310.945</v>
      </c>
      <c r="J5314">
        <v>84.017899999999997</v>
      </c>
      <c r="M5314">
        <v>3.3034899999999999E-2</v>
      </c>
      <c r="N5314" s="49">
        <v>2.0925800000000001E-2</v>
      </c>
      <c r="O5314" s="49">
        <v>-2.1358869999999999E-2</v>
      </c>
      <c r="P5314" s="49">
        <v>3.4172999999999999E-3</v>
      </c>
      <c r="Q5314" s="49">
        <v>2.0925800000000001E-2</v>
      </c>
      <c r="R5314" s="49">
        <v>3.8434299999999998E-2</v>
      </c>
      <c r="S5314" s="49">
        <v>6.3210470000000005E-2</v>
      </c>
      <c r="T5314" s="49" t="s">
        <v>91</v>
      </c>
    </row>
    <row r="5315" spans="1:20" x14ac:dyDescent="0.25">
      <c r="A5315" s="49" t="str">
        <f t="shared" ref="A5315:A5378" si="83">CONCATENATE(B5315,D5315,G5315,"_",C5315,T5315)</f>
        <v>41850Other6+7_14SmartAC Only</v>
      </c>
      <c r="B5315" s="7">
        <v>41850</v>
      </c>
      <c r="C5315">
        <v>14</v>
      </c>
      <c r="D5315" t="s">
        <v>13</v>
      </c>
      <c r="E5315">
        <v>1.9491626</v>
      </c>
      <c r="F5315">
        <v>1.9141551999999999</v>
      </c>
      <c r="G5315" t="s">
        <v>69</v>
      </c>
      <c r="H5315">
        <v>5094.4129999999996</v>
      </c>
      <c r="I5315" s="49">
        <v>25310.945</v>
      </c>
      <c r="J5315">
        <v>93.837010000000006</v>
      </c>
      <c r="M5315">
        <v>4.8094699999999997E-2</v>
      </c>
      <c r="N5315" s="49">
        <v>3.5007400000000001E-2</v>
      </c>
      <c r="O5315" s="49">
        <v>-2.6553819999999999E-2</v>
      </c>
      <c r="P5315" s="49">
        <v>9.5172099999999999E-3</v>
      </c>
      <c r="Q5315" s="49">
        <v>3.5007400000000001E-2</v>
      </c>
      <c r="R5315" s="49">
        <v>6.0497589999999997E-2</v>
      </c>
      <c r="S5315" s="49">
        <v>9.6568619999999994E-2</v>
      </c>
      <c r="T5315" s="49" t="s">
        <v>91</v>
      </c>
    </row>
    <row r="5316" spans="1:20" x14ac:dyDescent="0.25">
      <c r="A5316" s="49" t="str">
        <f t="shared" si="83"/>
        <v>41850Other6+7_24SmartAC Only</v>
      </c>
      <c r="B5316" s="7">
        <v>41850</v>
      </c>
      <c r="C5316">
        <v>24</v>
      </c>
      <c r="D5316" t="s">
        <v>13</v>
      </c>
      <c r="E5316">
        <v>1.3605068</v>
      </c>
      <c r="F5316">
        <v>1.3847027999999999</v>
      </c>
      <c r="G5316" t="s">
        <v>69</v>
      </c>
      <c r="H5316">
        <v>5094.4129999999996</v>
      </c>
      <c r="I5316" s="49">
        <v>25310.945</v>
      </c>
      <c r="J5316">
        <v>79.306669999999997</v>
      </c>
      <c r="M5316">
        <v>3.23979E-2</v>
      </c>
      <c r="N5316" s="49">
        <v>-2.4195999999999999E-2</v>
      </c>
      <c r="O5316" s="49">
        <v>-6.5665310000000005E-2</v>
      </c>
      <c r="P5316" s="49">
        <v>-4.1366890000000003E-2</v>
      </c>
      <c r="Q5316" s="49">
        <v>-2.4195999999999999E-2</v>
      </c>
      <c r="R5316" s="49">
        <v>-7.0251100000000002E-3</v>
      </c>
      <c r="S5316" s="49">
        <v>1.727331E-2</v>
      </c>
      <c r="T5316" s="49" t="s">
        <v>91</v>
      </c>
    </row>
    <row r="5317" spans="1:20" x14ac:dyDescent="0.25">
      <c r="A5317" s="49" t="str">
        <f t="shared" si="83"/>
        <v>41850Other6+7_8SmartAC Only</v>
      </c>
      <c r="B5317" s="7">
        <v>41850</v>
      </c>
      <c r="C5317">
        <v>8</v>
      </c>
      <c r="D5317" t="s">
        <v>13</v>
      </c>
      <c r="E5317">
        <v>0.84034695000000004</v>
      </c>
      <c r="F5317">
        <v>0.82269439</v>
      </c>
      <c r="G5317" t="s">
        <v>69</v>
      </c>
      <c r="H5317">
        <v>5094.4129999999996</v>
      </c>
      <c r="I5317" s="49">
        <v>25310.945</v>
      </c>
      <c r="J5317">
        <v>73.045910000000006</v>
      </c>
      <c r="M5317">
        <v>2.1027400000000002E-2</v>
      </c>
      <c r="N5317" s="49">
        <v>1.7652560000000001E-2</v>
      </c>
      <c r="O5317" s="49">
        <v>-9.2625099999999998E-3</v>
      </c>
      <c r="P5317" s="49">
        <v>6.5080399999999997E-3</v>
      </c>
      <c r="Q5317" s="49">
        <v>1.7652560000000001E-2</v>
      </c>
      <c r="R5317" s="49">
        <v>2.8797079999999999E-2</v>
      </c>
      <c r="S5317" s="49">
        <v>4.4567629999999997E-2</v>
      </c>
      <c r="T5317" s="49" t="s">
        <v>91</v>
      </c>
    </row>
    <row r="5318" spans="1:20" x14ac:dyDescent="0.25">
      <c r="A5318" s="49" t="str">
        <f t="shared" si="83"/>
        <v>41850Other6+7_2SmartAC Only</v>
      </c>
      <c r="B5318" s="7">
        <v>41850</v>
      </c>
      <c r="C5318">
        <v>2</v>
      </c>
      <c r="D5318" t="s">
        <v>13</v>
      </c>
      <c r="E5318">
        <v>0.88663904999999998</v>
      </c>
      <c r="F5318">
        <v>0.86140163000000003</v>
      </c>
      <c r="G5318" t="s">
        <v>69</v>
      </c>
      <c r="H5318">
        <v>5094.4129999999996</v>
      </c>
      <c r="I5318" s="49">
        <v>25310.945</v>
      </c>
      <c r="J5318">
        <v>76.677260000000004</v>
      </c>
      <c r="M5318">
        <v>2.1818899999999999E-2</v>
      </c>
      <c r="N5318" s="49">
        <v>2.523742E-2</v>
      </c>
      <c r="O5318" s="49">
        <v>-2.6907699999999999E-3</v>
      </c>
      <c r="P5318" s="49">
        <v>1.36734E-2</v>
      </c>
      <c r="Q5318" s="49">
        <v>2.523742E-2</v>
      </c>
      <c r="R5318" s="49">
        <v>3.6801439999999998E-2</v>
      </c>
      <c r="S5318" s="49">
        <v>5.3165610000000002E-2</v>
      </c>
      <c r="T5318" s="49" t="s">
        <v>91</v>
      </c>
    </row>
    <row r="5319" spans="1:20" x14ac:dyDescent="0.25">
      <c r="A5319" s="49" t="str">
        <f t="shared" si="83"/>
        <v>41850Other6+7_19SmartAC Only</v>
      </c>
      <c r="B5319" s="7">
        <v>41850</v>
      </c>
      <c r="C5319">
        <v>19</v>
      </c>
      <c r="D5319" t="s">
        <v>13</v>
      </c>
      <c r="E5319">
        <v>2.9841598</v>
      </c>
      <c r="F5319">
        <v>3.1452681</v>
      </c>
      <c r="G5319" t="s">
        <v>69</v>
      </c>
      <c r="H5319">
        <v>5094.4129999999996</v>
      </c>
      <c r="I5319" s="49">
        <v>25310.945</v>
      </c>
      <c r="J5319">
        <v>97.675210000000007</v>
      </c>
      <c r="M5319">
        <v>4.99637E-2</v>
      </c>
      <c r="N5319" s="49">
        <v>-0.16110830000000001</v>
      </c>
      <c r="O5319" s="49">
        <v>-0.22506184000000001</v>
      </c>
      <c r="P5319" s="49">
        <v>-0.18758906</v>
      </c>
      <c r="Q5319" s="49">
        <v>-0.16110830000000001</v>
      </c>
      <c r="R5319" s="49">
        <v>-0.13462753999999999</v>
      </c>
      <c r="S5319" s="49">
        <v>-9.7154760000000007E-2</v>
      </c>
      <c r="T5319" s="49" t="s">
        <v>91</v>
      </c>
    </row>
    <row r="5320" spans="1:20" x14ac:dyDescent="0.25">
      <c r="A5320" s="49" t="str">
        <f t="shared" si="83"/>
        <v>41850Other6+7_23SmartAC Only</v>
      </c>
      <c r="B5320" s="7">
        <v>41850</v>
      </c>
      <c r="C5320">
        <v>23</v>
      </c>
      <c r="D5320" t="s">
        <v>13</v>
      </c>
      <c r="E5320">
        <v>1.7707630999999999</v>
      </c>
      <c r="F5320">
        <v>1.7935137999999999</v>
      </c>
      <c r="G5320" t="s">
        <v>69</v>
      </c>
      <c r="H5320">
        <v>5094.4129999999996</v>
      </c>
      <c r="I5320" s="49">
        <v>25310.945</v>
      </c>
      <c r="J5320">
        <v>82.483729999999994</v>
      </c>
      <c r="M5320">
        <v>3.8553799999999999E-2</v>
      </c>
      <c r="N5320" s="49">
        <v>-2.2750699999999999E-2</v>
      </c>
      <c r="O5320" s="49">
        <v>-7.2099559999999993E-2</v>
      </c>
      <c r="P5320" s="49">
        <v>-4.3184210000000001E-2</v>
      </c>
      <c r="Q5320" s="49">
        <v>-2.2750699999999999E-2</v>
      </c>
      <c r="R5320" s="49">
        <v>-2.3171899999999998E-3</v>
      </c>
      <c r="S5320" s="49">
        <v>2.6598159999999999E-2</v>
      </c>
      <c r="T5320" s="49" t="s">
        <v>91</v>
      </c>
    </row>
    <row r="5321" spans="1:20" x14ac:dyDescent="0.25">
      <c r="A5321" s="49" t="str">
        <f t="shared" si="83"/>
        <v>41850Other6+7_15SmartAC Only</v>
      </c>
      <c r="B5321" s="7">
        <v>41850</v>
      </c>
      <c r="C5321">
        <v>15</v>
      </c>
      <c r="D5321" t="s">
        <v>13</v>
      </c>
      <c r="E5321">
        <v>2.3050692000000002</v>
      </c>
      <c r="F5321">
        <v>2.0958361000000001</v>
      </c>
      <c r="G5321" t="s">
        <v>69</v>
      </c>
      <c r="H5321">
        <v>5094.4129999999996</v>
      </c>
      <c r="I5321" s="49">
        <v>25310.945</v>
      </c>
      <c r="J5321">
        <v>96.032629999999997</v>
      </c>
      <c r="M5321">
        <v>5.0638900000000001E-2</v>
      </c>
      <c r="N5321" s="49">
        <v>0.20923310000000001</v>
      </c>
      <c r="O5321" s="49">
        <v>0.14441530999999999</v>
      </c>
      <c r="P5321" s="49">
        <v>0.18239448</v>
      </c>
      <c r="Q5321" s="49">
        <v>0.20923310000000001</v>
      </c>
      <c r="R5321" s="49">
        <v>0.23607172000000001</v>
      </c>
      <c r="S5321" s="49">
        <v>0.27405088999999999</v>
      </c>
      <c r="T5321" s="49" t="s">
        <v>91</v>
      </c>
    </row>
    <row r="5322" spans="1:20" x14ac:dyDescent="0.25">
      <c r="A5322" s="49" t="str">
        <f t="shared" si="83"/>
        <v>41850Other6+7_20SmartAC Only</v>
      </c>
      <c r="B5322" s="7">
        <v>41850</v>
      </c>
      <c r="C5322">
        <v>20</v>
      </c>
      <c r="D5322" t="s">
        <v>13</v>
      </c>
      <c r="E5322">
        <v>2.7940733</v>
      </c>
      <c r="F5322">
        <v>3.0791571000000002</v>
      </c>
      <c r="G5322" t="s">
        <v>69</v>
      </c>
      <c r="H5322">
        <v>5094.4129999999996</v>
      </c>
      <c r="I5322" s="49">
        <v>25310.945</v>
      </c>
      <c r="J5322">
        <v>94.398030000000006</v>
      </c>
      <c r="M5322">
        <v>4.8797899999999998E-2</v>
      </c>
      <c r="N5322" s="49">
        <v>-0.2850838</v>
      </c>
      <c r="O5322" s="49">
        <v>-0.34754510999999999</v>
      </c>
      <c r="P5322" s="49">
        <v>-0.31094669000000003</v>
      </c>
      <c r="Q5322" s="49">
        <v>-0.2850838</v>
      </c>
      <c r="R5322" s="49">
        <v>-0.25922091000000003</v>
      </c>
      <c r="S5322" s="49">
        <v>-0.22262249000000001</v>
      </c>
      <c r="T5322" s="49" t="s">
        <v>91</v>
      </c>
    </row>
    <row r="5323" spans="1:20" x14ac:dyDescent="0.25">
      <c r="A5323" s="49" t="str">
        <f t="shared" si="83"/>
        <v>41850Other6+7_12SmartAC Only</v>
      </c>
      <c r="B5323" s="7">
        <v>41850</v>
      </c>
      <c r="C5323">
        <v>12</v>
      </c>
      <c r="D5323" t="s">
        <v>13</v>
      </c>
      <c r="E5323">
        <v>1.3043804999999999</v>
      </c>
      <c r="F5323">
        <v>1.2905719</v>
      </c>
      <c r="G5323" t="s">
        <v>69</v>
      </c>
      <c r="H5323">
        <v>5094.4129999999996</v>
      </c>
      <c r="I5323" s="49">
        <v>25310.945</v>
      </c>
      <c r="J5323">
        <v>87.305419999999998</v>
      </c>
      <c r="M5323">
        <v>3.7797200000000003E-2</v>
      </c>
      <c r="N5323" s="49">
        <v>1.3808600000000001E-2</v>
      </c>
      <c r="O5323" s="49">
        <v>-3.4571820000000003E-2</v>
      </c>
      <c r="P5323" s="49">
        <v>-6.22392E-3</v>
      </c>
      <c r="Q5323" s="49">
        <v>1.3808600000000001E-2</v>
      </c>
      <c r="R5323" s="49">
        <v>3.3841120000000002E-2</v>
      </c>
      <c r="S5323" s="49">
        <v>6.2189019999999998E-2</v>
      </c>
      <c r="T5323" s="49" t="s">
        <v>91</v>
      </c>
    </row>
    <row r="5324" spans="1:20" x14ac:dyDescent="0.25">
      <c r="A5324" s="49" t="str">
        <f t="shared" si="83"/>
        <v>41850Other6+7_4SmartAC Only</v>
      </c>
      <c r="B5324" s="7">
        <v>41850</v>
      </c>
      <c r="C5324">
        <v>4</v>
      </c>
      <c r="D5324" t="s">
        <v>13</v>
      </c>
      <c r="E5324">
        <v>0.72433555999999999</v>
      </c>
      <c r="F5324">
        <v>0.71670933000000003</v>
      </c>
      <c r="G5324" t="s">
        <v>69</v>
      </c>
      <c r="H5324">
        <v>5094.4129999999996</v>
      </c>
      <c r="I5324" s="49">
        <v>25310.945</v>
      </c>
      <c r="J5324">
        <v>74.284040000000005</v>
      </c>
      <c r="M5324">
        <v>1.7638000000000001E-2</v>
      </c>
      <c r="N5324" s="49">
        <v>7.6262300000000003E-3</v>
      </c>
      <c r="O5324" s="49">
        <v>-1.4950410000000001E-2</v>
      </c>
      <c r="P5324" s="49">
        <v>-1.7219100000000001E-3</v>
      </c>
      <c r="Q5324" s="49">
        <v>7.6262300000000003E-3</v>
      </c>
      <c r="R5324" s="49">
        <v>1.6974369999999999E-2</v>
      </c>
      <c r="S5324" s="49">
        <v>3.020287E-2</v>
      </c>
      <c r="T5324" s="49" t="s">
        <v>91</v>
      </c>
    </row>
    <row r="5325" spans="1:20" x14ac:dyDescent="0.25">
      <c r="A5325" s="49" t="str">
        <f t="shared" si="83"/>
        <v>41850Other6+7_5SmartAC Only</v>
      </c>
      <c r="B5325" s="7">
        <v>41850</v>
      </c>
      <c r="C5325">
        <v>5</v>
      </c>
      <c r="D5325" t="s">
        <v>13</v>
      </c>
      <c r="E5325">
        <v>0.72228382999999996</v>
      </c>
      <c r="F5325">
        <v>0.70945804999999995</v>
      </c>
      <c r="G5325" t="s">
        <v>69</v>
      </c>
      <c r="H5325">
        <v>5094.4129999999996</v>
      </c>
      <c r="I5325" s="49">
        <v>25310.945</v>
      </c>
      <c r="J5325">
        <v>72.726320000000001</v>
      </c>
      <c r="M5325">
        <v>1.7642999999999999E-2</v>
      </c>
      <c r="N5325" s="49">
        <v>1.282578E-2</v>
      </c>
      <c r="O5325" s="49">
        <v>-9.7572600000000002E-3</v>
      </c>
      <c r="P5325" s="49">
        <v>3.4749899999999998E-3</v>
      </c>
      <c r="Q5325" s="49">
        <v>1.282578E-2</v>
      </c>
      <c r="R5325" s="49">
        <v>2.217657E-2</v>
      </c>
      <c r="S5325" s="49">
        <v>3.5408820000000001E-2</v>
      </c>
      <c r="T5325" s="49" t="s">
        <v>91</v>
      </c>
    </row>
    <row r="5326" spans="1:20" x14ac:dyDescent="0.25">
      <c r="A5326" s="49" t="str">
        <f t="shared" si="83"/>
        <v>41850Other6+7_7SmartAC Only</v>
      </c>
      <c r="B5326" s="7">
        <v>41850</v>
      </c>
      <c r="C5326">
        <v>7</v>
      </c>
      <c r="D5326" t="s">
        <v>13</v>
      </c>
      <c r="E5326">
        <v>0.77803524999999996</v>
      </c>
      <c r="F5326">
        <v>0.76827931000000005</v>
      </c>
      <c r="G5326" t="s">
        <v>69</v>
      </c>
      <c r="H5326">
        <v>5094.4129999999996</v>
      </c>
      <c r="I5326" s="49">
        <v>25310.945</v>
      </c>
      <c r="J5326">
        <v>71.174480000000003</v>
      </c>
      <c r="M5326">
        <v>1.8748299999999999E-2</v>
      </c>
      <c r="N5326" s="49">
        <v>9.7559399999999994E-3</v>
      </c>
      <c r="O5326" s="49">
        <v>-1.424188E-2</v>
      </c>
      <c r="P5326" s="49">
        <v>-1.8065999999999999E-4</v>
      </c>
      <c r="Q5326" s="49">
        <v>9.7559399999999994E-3</v>
      </c>
      <c r="R5326" s="49">
        <v>1.9692540000000001E-2</v>
      </c>
      <c r="S5326" s="49">
        <v>3.3753760000000001E-2</v>
      </c>
      <c r="T5326" s="49" t="s">
        <v>91</v>
      </c>
    </row>
    <row r="5327" spans="1:20" x14ac:dyDescent="0.25">
      <c r="A5327" s="49" t="str">
        <f t="shared" si="83"/>
        <v>41850Other6+7_21SmartAC Only</v>
      </c>
      <c r="B5327" s="7">
        <v>41850</v>
      </c>
      <c r="C5327">
        <v>21</v>
      </c>
      <c r="D5327" t="s">
        <v>13</v>
      </c>
      <c r="E5327">
        <v>2.5399677000000001</v>
      </c>
      <c r="F5327">
        <v>2.7056355000000001</v>
      </c>
      <c r="G5327" t="s">
        <v>69</v>
      </c>
      <c r="H5327">
        <v>5094.4129999999996</v>
      </c>
      <c r="I5327" s="49">
        <v>25310.945</v>
      </c>
      <c r="J5327">
        <v>90.226200000000006</v>
      </c>
      <c r="M5327">
        <v>4.7290100000000002E-2</v>
      </c>
      <c r="N5327" s="49">
        <v>-0.1656678</v>
      </c>
      <c r="O5327" s="49">
        <v>-0.22619913</v>
      </c>
      <c r="P5327" s="49">
        <v>-0.19073155</v>
      </c>
      <c r="Q5327" s="49">
        <v>-0.1656678</v>
      </c>
      <c r="R5327" s="49">
        <v>-0.14060405000000001</v>
      </c>
      <c r="S5327" s="49">
        <v>-0.10513647</v>
      </c>
      <c r="T5327" s="49" t="s">
        <v>91</v>
      </c>
    </row>
    <row r="5328" spans="1:20" x14ac:dyDescent="0.25">
      <c r="A5328" s="49" t="str">
        <f t="shared" si="83"/>
        <v>41850Other6+7_1SmartAC Only</v>
      </c>
      <c r="B5328" s="7">
        <v>41850</v>
      </c>
      <c r="C5328">
        <v>1</v>
      </c>
      <c r="D5328" t="s">
        <v>13</v>
      </c>
      <c r="E5328">
        <v>1.0390140000000001</v>
      </c>
      <c r="F5328">
        <v>1.0003469</v>
      </c>
      <c r="G5328" t="s">
        <v>69</v>
      </c>
      <c r="H5328">
        <v>5094.4129999999996</v>
      </c>
      <c r="I5328" s="49">
        <v>25310.945</v>
      </c>
      <c r="J5328">
        <v>78.547409999999999</v>
      </c>
      <c r="M5328">
        <v>2.5747200000000001E-2</v>
      </c>
      <c r="N5328" s="49">
        <v>3.8667100000000003E-2</v>
      </c>
      <c r="O5328" s="49">
        <v>5.7106800000000001E-3</v>
      </c>
      <c r="P5328" s="49">
        <v>2.5021080000000001E-2</v>
      </c>
      <c r="Q5328" s="49">
        <v>3.8667100000000003E-2</v>
      </c>
      <c r="R5328" s="49">
        <v>5.2313119999999998E-2</v>
      </c>
      <c r="S5328" s="49">
        <v>7.1623519999999996E-2</v>
      </c>
      <c r="T5328" s="49" t="s">
        <v>91</v>
      </c>
    </row>
    <row r="5329" spans="1:20" x14ac:dyDescent="0.25">
      <c r="A5329" s="49" t="str">
        <f t="shared" si="83"/>
        <v>41850Other6+7_3SmartAC Only</v>
      </c>
      <c r="B5329" s="7">
        <v>41850</v>
      </c>
      <c r="C5329">
        <v>3</v>
      </c>
      <c r="D5329" t="s">
        <v>13</v>
      </c>
      <c r="E5329">
        <v>0.79011019999999998</v>
      </c>
      <c r="F5329">
        <v>0.77484180000000002</v>
      </c>
      <c r="G5329" t="s">
        <v>69</v>
      </c>
      <c r="H5329">
        <v>5094.4129999999996</v>
      </c>
      <c r="I5329" s="49">
        <v>25310.945</v>
      </c>
      <c r="J5329">
        <v>75.390469999999993</v>
      </c>
      <c r="M5329">
        <v>1.9489699999999999E-2</v>
      </c>
      <c r="N5329" s="49">
        <v>1.52684E-2</v>
      </c>
      <c r="O5329" s="49">
        <v>-9.6784200000000001E-3</v>
      </c>
      <c r="P5329" s="49">
        <v>4.9388599999999998E-3</v>
      </c>
      <c r="Q5329" s="49">
        <v>1.52684E-2</v>
      </c>
      <c r="R5329" s="49">
        <v>2.559794E-2</v>
      </c>
      <c r="S5329" s="49">
        <v>4.0215220000000003E-2</v>
      </c>
      <c r="T5329" s="49" t="s">
        <v>91</v>
      </c>
    </row>
    <row r="5330" spans="1:20" x14ac:dyDescent="0.25">
      <c r="A5330" s="49" t="str">
        <f t="shared" si="83"/>
        <v>41850Other8_8SmartAC Only</v>
      </c>
      <c r="B5330" s="7">
        <v>41850</v>
      </c>
      <c r="C5330">
        <v>8</v>
      </c>
      <c r="D5330" t="s">
        <v>13</v>
      </c>
      <c r="E5330">
        <v>0.84034695000000004</v>
      </c>
      <c r="F5330">
        <v>0.83914394999999997</v>
      </c>
      <c r="G5330">
        <v>8</v>
      </c>
      <c r="H5330">
        <v>2560.8009999999999</v>
      </c>
      <c r="I5330" s="49">
        <v>25310.945</v>
      </c>
      <c r="J5330">
        <v>73.045910000000006</v>
      </c>
      <c r="M5330">
        <v>2.37174E-2</v>
      </c>
      <c r="N5330" s="49">
        <v>1.2030000000000001E-3</v>
      </c>
      <c r="O5330" s="49">
        <v>-2.915527E-2</v>
      </c>
      <c r="P5330" s="49">
        <v>-1.1367220000000001E-2</v>
      </c>
      <c r="Q5330" s="49">
        <v>1.2030000000000001E-3</v>
      </c>
      <c r="R5330" s="49">
        <v>1.3773219999999999E-2</v>
      </c>
      <c r="S5330" s="49">
        <v>3.1561270000000002E-2</v>
      </c>
      <c r="T5330" s="49" t="s">
        <v>91</v>
      </c>
    </row>
    <row r="5331" spans="1:20" x14ac:dyDescent="0.25">
      <c r="A5331" s="49" t="str">
        <f t="shared" si="83"/>
        <v>41850Other8_6SmartAC Only</v>
      </c>
      <c r="B5331" s="7">
        <v>41850</v>
      </c>
      <c r="C5331">
        <v>6</v>
      </c>
      <c r="D5331" t="s">
        <v>13</v>
      </c>
      <c r="E5331">
        <v>0.73321422000000003</v>
      </c>
      <c r="F5331">
        <v>0.72697352000000004</v>
      </c>
      <c r="G5331">
        <v>8</v>
      </c>
      <c r="H5331">
        <v>2560.8009999999999</v>
      </c>
      <c r="I5331" s="49">
        <v>25310.945</v>
      </c>
      <c r="J5331">
        <v>71.677019999999999</v>
      </c>
      <c r="M5331">
        <v>1.9868299999999998E-2</v>
      </c>
      <c r="N5331" s="49">
        <v>6.2407000000000001E-3</v>
      </c>
      <c r="O5331" s="49">
        <v>-1.9190720000000001E-2</v>
      </c>
      <c r="P5331" s="49">
        <v>-4.2894999999999999E-3</v>
      </c>
      <c r="Q5331" s="49">
        <v>6.2407000000000001E-3</v>
      </c>
      <c r="R5331" s="49">
        <v>1.6770899999999998E-2</v>
      </c>
      <c r="S5331" s="49">
        <v>3.1672119999999998E-2</v>
      </c>
      <c r="T5331" s="49" t="s">
        <v>91</v>
      </c>
    </row>
    <row r="5332" spans="1:20" x14ac:dyDescent="0.25">
      <c r="A5332" s="49" t="str">
        <f t="shared" si="83"/>
        <v>41850Other8_22SmartAC Only</v>
      </c>
      <c r="B5332" s="7">
        <v>41850</v>
      </c>
      <c r="C5332">
        <v>22</v>
      </c>
      <c r="D5332" t="s">
        <v>13</v>
      </c>
      <c r="E5332">
        <v>2.2221630000000001</v>
      </c>
      <c r="F5332">
        <v>2.2937058000000001</v>
      </c>
      <c r="G5332">
        <v>8</v>
      </c>
      <c r="H5332">
        <v>2560.8009999999999</v>
      </c>
      <c r="I5332" s="49">
        <v>25310.945</v>
      </c>
      <c r="J5332">
        <v>86.396510000000006</v>
      </c>
      <c r="M5332">
        <v>4.9439499999999997E-2</v>
      </c>
      <c r="N5332" s="49">
        <v>-7.1542800000000004E-2</v>
      </c>
      <c r="O5332" s="49">
        <v>-0.13482536000000001</v>
      </c>
      <c r="P5332" s="49">
        <v>-9.7745739999999998E-2</v>
      </c>
      <c r="Q5332" s="49">
        <v>-7.1542800000000004E-2</v>
      </c>
      <c r="R5332" s="49">
        <v>-4.5339869999999997E-2</v>
      </c>
      <c r="S5332" s="49">
        <v>-8.2602400000000003E-3</v>
      </c>
      <c r="T5332" s="49" t="s">
        <v>91</v>
      </c>
    </row>
    <row r="5333" spans="1:20" x14ac:dyDescent="0.25">
      <c r="A5333" s="49" t="str">
        <f t="shared" si="83"/>
        <v>41850Other8_15SmartAC Only</v>
      </c>
      <c r="B5333" s="7">
        <v>41850</v>
      </c>
      <c r="C5333">
        <v>15</v>
      </c>
      <c r="D5333" t="s">
        <v>13</v>
      </c>
      <c r="E5333">
        <v>2.3050692000000002</v>
      </c>
      <c r="F5333">
        <v>2.2762300999999998</v>
      </c>
      <c r="G5333">
        <v>8</v>
      </c>
      <c r="H5333">
        <v>2560.8009999999999</v>
      </c>
      <c r="I5333" s="49">
        <v>25310.945</v>
      </c>
      <c r="J5333">
        <v>96.032629999999997</v>
      </c>
      <c r="M5333">
        <v>5.8586100000000002E-2</v>
      </c>
      <c r="N5333" s="49">
        <v>2.8839099999999999E-2</v>
      </c>
      <c r="O5333" s="49">
        <v>-4.6151110000000002E-2</v>
      </c>
      <c r="P5333" s="49">
        <v>-2.2115300000000002E-3</v>
      </c>
      <c r="Q5333" s="49">
        <v>2.8839099999999999E-2</v>
      </c>
      <c r="R5333" s="49">
        <v>5.9889730000000002E-2</v>
      </c>
      <c r="S5333" s="49">
        <v>0.10382930999999999</v>
      </c>
      <c r="T5333" s="49" t="s">
        <v>91</v>
      </c>
    </row>
    <row r="5334" spans="1:20" x14ac:dyDescent="0.25">
      <c r="A5334" s="49" t="str">
        <f t="shared" si="83"/>
        <v>41850Other8_19SmartAC Only</v>
      </c>
      <c r="B5334" s="7">
        <v>41850</v>
      </c>
      <c r="C5334">
        <v>19</v>
      </c>
      <c r="D5334" t="s">
        <v>13</v>
      </c>
      <c r="E5334">
        <v>2.9841598</v>
      </c>
      <c r="F5334">
        <v>2.4396429999999998</v>
      </c>
      <c r="G5334">
        <v>8</v>
      </c>
      <c r="H5334">
        <v>2560.8009999999999</v>
      </c>
      <c r="I5334" s="49">
        <v>25310.945</v>
      </c>
      <c r="J5334">
        <v>97.675210000000007</v>
      </c>
      <c r="M5334">
        <v>5.2887299999999998E-2</v>
      </c>
      <c r="N5334" s="49">
        <v>0.54451680000000002</v>
      </c>
      <c r="O5334" s="49">
        <v>0.47682106000000002</v>
      </c>
      <c r="P5334" s="49">
        <v>0.51648653</v>
      </c>
      <c r="Q5334" s="49">
        <v>0.54451680000000002</v>
      </c>
      <c r="R5334" s="49">
        <v>0.57254707000000005</v>
      </c>
      <c r="S5334" s="49">
        <v>0.61221254000000003</v>
      </c>
      <c r="T5334" s="49" t="s">
        <v>91</v>
      </c>
    </row>
    <row r="5335" spans="1:20" x14ac:dyDescent="0.25">
      <c r="A5335" s="49" t="str">
        <f t="shared" si="83"/>
        <v>41850Other8_18SmartAC Only</v>
      </c>
      <c r="B5335" s="7">
        <v>41850</v>
      </c>
      <c r="C5335">
        <v>18</v>
      </c>
      <c r="D5335" t="s">
        <v>13</v>
      </c>
      <c r="E5335">
        <v>2.9775697000000001</v>
      </c>
      <c r="F5335">
        <v>2.7500279000000001</v>
      </c>
      <c r="G5335">
        <v>8</v>
      </c>
      <c r="H5335">
        <v>2560.8009999999999</v>
      </c>
      <c r="I5335" s="49">
        <v>25310.945</v>
      </c>
      <c r="J5335">
        <v>98.815870000000004</v>
      </c>
      <c r="M5335">
        <v>5.6610099999999997E-2</v>
      </c>
      <c r="N5335" s="49">
        <v>0.22754179999999999</v>
      </c>
      <c r="O5335" s="49">
        <v>0.15508087000000001</v>
      </c>
      <c r="P5335" s="49">
        <v>0.19753845</v>
      </c>
      <c r="Q5335" s="49">
        <v>0.22754179999999999</v>
      </c>
      <c r="R5335" s="49">
        <v>0.25754515</v>
      </c>
      <c r="S5335" s="49">
        <v>0.30000273</v>
      </c>
      <c r="T5335" s="49" t="s">
        <v>91</v>
      </c>
    </row>
    <row r="5336" spans="1:20" x14ac:dyDescent="0.25">
      <c r="A5336" s="49" t="str">
        <f t="shared" si="83"/>
        <v>41850Other8_7SmartAC Only</v>
      </c>
      <c r="B5336" s="7">
        <v>41850</v>
      </c>
      <c r="C5336">
        <v>7</v>
      </c>
      <c r="D5336" t="s">
        <v>13</v>
      </c>
      <c r="E5336">
        <v>0.77803524999999996</v>
      </c>
      <c r="F5336">
        <v>0.77675516</v>
      </c>
      <c r="G5336">
        <v>8</v>
      </c>
      <c r="H5336">
        <v>2560.8009999999999</v>
      </c>
      <c r="I5336" s="49">
        <v>25310.945</v>
      </c>
      <c r="J5336">
        <v>71.174480000000003</v>
      </c>
      <c r="M5336">
        <v>2.17638E-2</v>
      </c>
      <c r="N5336" s="49">
        <v>1.28009E-3</v>
      </c>
      <c r="O5336" s="49">
        <v>-2.6577569999999998E-2</v>
      </c>
      <c r="P5336" s="49">
        <v>-1.025472E-2</v>
      </c>
      <c r="Q5336" s="49">
        <v>1.28009E-3</v>
      </c>
      <c r="R5336" s="49">
        <v>1.2814900000000001E-2</v>
      </c>
      <c r="S5336" s="49">
        <v>2.913775E-2</v>
      </c>
      <c r="T5336" s="49" t="s">
        <v>91</v>
      </c>
    </row>
    <row r="5337" spans="1:20" x14ac:dyDescent="0.25">
      <c r="A5337" s="49" t="str">
        <f t="shared" si="83"/>
        <v>41850Other8_10SmartAC Only</v>
      </c>
      <c r="B5337" s="7">
        <v>41850</v>
      </c>
      <c r="C5337">
        <v>10</v>
      </c>
      <c r="D5337" t="s">
        <v>13</v>
      </c>
      <c r="E5337">
        <v>0.98930711000000005</v>
      </c>
      <c r="F5337">
        <v>0.96336986000000002</v>
      </c>
      <c r="G5337">
        <v>8</v>
      </c>
      <c r="H5337">
        <v>2560.8009999999999</v>
      </c>
      <c r="I5337" s="49">
        <v>25310.945</v>
      </c>
      <c r="J5337">
        <v>79.631659999999997</v>
      </c>
      <c r="M5337">
        <v>3.2132500000000001E-2</v>
      </c>
      <c r="N5337" s="49">
        <v>2.5937249999999999E-2</v>
      </c>
      <c r="O5337" s="49">
        <v>-1.519235E-2</v>
      </c>
      <c r="P5337" s="49">
        <v>8.9070299999999998E-3</v>
      </c>
      <c r="Q5337" s="49">
        <v>2.5937249999999999E-2</v>
      </c>
      <c r="R5337" s="49">
        <v>4.2967480000000002E-2</v>
      </c>
      <c r="S5337" s="49">
        <v>6.7066849999999997E-2</v>
      </c>
      <c r="T5337" s="49" t="s">
        <v>91</v>
      </c>
    </row>
    <row r="5338" spans="1:20" x14ac:dyDescent="0.25">
      <c r="A5338" s="49" t="str">
        <f t="shared" si="83"/>
        <v>41850Other8_11SmartAC Only</v>
      </c>
      <c r="B5338" s="7">
        <v>41850</v>
      </c>
      <c r="C5338">
        <v>11</v>
      </c>
      <c r="D5338" t="s">
        <v>13</v>
      </c>
      <c r="E5338">
        <v>1.1118863000000001</v>
      </c>
      <c r="F5338">
        <v>1.1171895000000001</v>
      </c>
      <c r="G5338">
        <v>8</v>
      </c>
      <c r="H5338">
        <v>2560.8009999999999</v>
      </c>
      <c r="I5338" s="49">
        <v>25310.945</v>
      </c>
      <c r="J5338">
        <v>84.017899999999997</v>
      </c>
      <c r="M5338">
        <v>3.8543599999999997E-2</v>
      </c>
      <c r="N5338" s="49">
        <v>-5.3032000000000001E-3</v>
      </c>
      <c r="O5338" s="49">
        <v>-5.4639010000000002E-2</v>
      </c>
      <c r="P5338" s="49">
        <v>-2.573131E-2</v>
      </c>
      <c r="Q5338" s="49">
        <v>-5.3032000000000001E-3</v>
      </c>
      <c r="R5338" s="49">
        <v>1.512491E-2</v>
      </c>
      <c r="S5338" s="49">
        <v>4.403261E-2</v>
      </c>
      <c r="T5338" s="49" t="s">
        <v>91</v>
      </c>
    </row>
    <row r="5339" spans="1:20" x14ac:dyDescent="0.25">
      <c r="A5339" s="49" t="str">
        <f t="shared" si="83"/>
        <v>41850Other8_3SmartAC Only</v>
      </c>
      <c r="B5339" s="7">
        <v>41850</v>
      </c>
      <c r="C5339">
        <v>3</v>
      </c>
      <c r="D5339" t="s">
        <v>13</v>
      </c>
      <c r="E5339">
        <v>0.79011019999999998</v>
      </c>
      <c r="F5339">
        <v>0.78688442000000003</v>
      </c>
      <c r="G5339">
        <v>8</v>
      </c>
      <c r="H5339">
        <v>2560.8009999999999</v>
      </c>
      <c r="I5339" s="49">
        <v>25310.945</v>
      </c>
      <c r="J5339">
        <v>75.390469999999993</v>
      </c>
      <c r="M5339">
        <v>2.2445699999999999E-2</v>
      </c>
      <c r="N5339" s="49">
        <v>3.2257800000000001E-3</v>
      </c>
      <c r="O5339" s="49">
        <v>-2.5504720000000002E-2</v>
      </c>
      <c r="P5339" s="49">
        <v>-8.6704399999999997E-3</v>
      </c>
      <c r="Q5339" s="49">
        <v>3.2257800000000001E-3</v>
      </c>
      <c r="R5339" s="49">
        <v>1.5122E-2</v>
      </c>
      <c r="S5339" s="49">
        <v>3.1956279999999997E-2</v>
      </c>
      <c r="T5339" s="49" t="s">
        <v>91</v>
      </c>
    </row>
    <row r="5340" spans="1:20" x14ac:dyDescent="0.25">
      <c r="A5340" s="49" t="str">
        <f t="shared" si="83"/>
        <v>41850Other8_16SmartAC Only</v>
      </c>
      <c r="B5340" s="7">
        <v>41850</v>
      </c>
      <c r="C5340">
        <v>16</v>
      </c>
      <c r="D5340" t="s">
        <v>13</v>
      </c>
      <c r="E5340">
        <v>2.5791265999999999</v>
      </c>
      <c r="F5340">
        <v>2.5687823000000001</v>
      </c>
      <c r="G5340">
        <v>8</v>
      </c>
      <c r="H5340">
        <v>2560.8009999999999</v>
      </c>
      <c r="I5340" s="49">
        <v>25310.945</v>
      </c>
      <c r="J5340">
        <v>98.051159999999996</v>
      </c>
      <c r="M5340">
        <v>6.0381900000000002E-2</v>
      </c>
      <c r="N5340" s="49">
        <v>1.0344300000000001E-2</v>
      </c>
      <c r="O5340" s="49">
        <v>-6.6944530000000002E-2</v>
      </c>
      <c r="P5340" s="49">
        <v>-2.1658110000000001E-2</v>
      </c>
      <c r="Q5340" s="49">
        <v>1.0344300000000001E-2</v>
      </c>
      <c r="R5340" s="49">
        <v>4.2346710000000003E-2</v>
      </c>
      <c r="S5340" s="49">
        <v>8.7633130000000004E-2</v>
      </c>
      <c r="T5340" s="49" t="s">
        <v>91</v>
      </c>
    </row>
    <row r="5341" spans="1:20" x14ac:dyDescent="0.25">
      <c r="A5341" s="49" t="str">
        <f t="shared" si="83"/>
        <v>41850Other8_9SmartAC Only</v>
      </c>
      <c r="B5341" s="7">
        <v>41850</v>
      </c>
      <c r="C5341">
        <v>9</v>
      </c>
      <c r="D5341" t="s">
        <v>13</v>
      </c>
      <c r="E5341">
        <v>0.88847681000000001</v>
      </c>
      <c r="F5341">
        <v>0.88026981000000004</v>
      </c>
      <c r="G5341">
        <v>8</v>
      </c>
      <c r="H5341">
        <v>2560.8009999999999</v>
      </c>
      <c r="I5341" s="49">
        <v>25310.945</v>
      </c>
      <c r="J5341">
        <v>75.645589999999999</v>
      </c>
      <c r="M5341">
        <v>2.6835700000000001E-2</v>
      </c>
      <c r="N5341" s="49">
        <v>8.2070000000000008E-3</v>
      </c>
      <c r="O5341" s="49">
        <v>-2.6142700000000001E-2</v>
      </c>
      <c r="P5341" s="49">
        <v>-6.0159200000000001E-3</v>
      </c>
      <c r="Q5341" s="49">
        <v>8.2070000000000008E-3</v>
      </c>
      <c r="R5341" s="49">
        <v>2.2429919999999999E-2</v>
      </c>
      <c r="S5341" s="49">
        <v>4.2556700000000003E-2</v>
      </c>
      <c r="T5341" s="49" t="s">
        <v>91</v>
      </c>
    </row>
    <row r="5342" spans="1:20" x14ac:dyDescent="0.25">
      <c r="A5342" s="49" t="str">
        <f t="shared" si="83"/>
        <v>41850Other8_5SmartAC Only</v>
      </c>
      <c r="B5342" s="7">
        <v>41850</v>
      </c>
      <c r="C5342">
        <v>5</v>
      </c>
      <c r="D5342" t="s">
        <v>13</v>
      </c>
      <c r="E5342">
        <v>0.72228382999999996</v>
      </c>
      <c r="F5342">
        <v>0.69670374999999996</v>
      </c>
      <c r="G5342">
        <v>8</v>
      </c>
      <c r="H5342">
        <v>2560.8009999999999</v>
      </c>
      <c r="I5342" s="49">
        <v>25310.945</v>
      </c>
      <c r="J5342">
        <v>72.726320000000001</v>
      </c>
      <c r="M5342">
        <v>1.97634E-2</v>
      </c>
      <c r="N5342" s="49">
        <v>2.5580080000000002E-2</v>
      </c>
      <c r="O5342" s="49">
        <v>2.8292999999999998E-4</v>
      </c>
      <c r="P5342" s="49">
        <v>1.5105479999999999E-2</v>
      </c>
      <c r="Q5342" s="49">
        <v>2.5580080000000002E-2</v>
      </c>
      <c r="R5342" s="49">
        <v>3.6054679999999999E-2</v>
      </c>
      <c r="S5342" s="49">
        <v>5.0877230000000002E-2</v>
      </c>
      <c r="T5342" s="49" t="s">
        <v>91</v>
      </c>
    </row>
    <row r="5343" spans="1:20" x14ac:dyDescent="0.25">
      <c r="A5343" s="49" t="str">
        <f t="shared" si="83"/>
        <v>41850Other8_20SmartAC Only</v>
      </c>
      <c r="B5343" s="7">
        <v>41850</v>
      </c>
      <c r="C5343">
        <v>20</v>
      </c>
      <c r="D5343" t="s">
        <v>13</v>
      </c>
      <c r="E5343">
        <v>2.7940733</v>
      </c>
      <c r="F5343">
        <v>3.0105526</v>
      </c>
      <c r="G5343">
        <v>8</v>
      </c>
      <c r="H5343">
        <v>2560.8009999999999</v>
      </c>
      <c r="I5343" s="49">
        <v>25310.945</v>
      </c>
      <c r="J5343">
        <v>94.398030000000006</v>
      </c>
      <c r="M5343">
        <v>5.5117600000000003E-2</v>
      </c>
      <c r="N5343" s="49">
        <v>-0.21647930000000001</v>
      </c>
      <c r="O5343" s="49">
        <v>-0.28702982999999999</v>
      </c>
      <c r="P5343" s="49">
        <v>-0.24569162999999999</v>
      </c>
      <c r="Q5343" s="49">
        <v>-0.21647930000000001</v>
      </c>
      <c r="R5343" s="49">
        <v>-0.18726697</v>
      </c>
      <c r="S5343" s="49">
        <v>-0.14592877000000001</v>
      </c>
      <c r="T5343" s="49" t="s">
        <v>91</v>
      </c>
    </row>
    <row r="5344" spans="1:20" x14ac:dyDescent="0.25">
      <c r="A5344" s="49" t="str">
        <f t="shared" si="83"/>
        <v>41850Other8_1SmartAC Only</v>
      </c>
      <c r="B5344" s="7">
        <v>41850</v>
      </c>
      <c r="C5344">
        <v>1</v>
      </c>
      <c r="D5344" t="s">
        <v>13</v>
      </c>
      <c r="E5344">
        <v>1.0390140000000001</v>
      </c>
      <c r="F5344">
        <v>1.0116472999999999</v>
      </c>
      <c r="G5344">
        <v>8</v>
      </c>
      <c r="H5344">
        <v>2560.8009999999999</v>
      </c>
      <c r="I5344" s="49">
        <v>25310.945</v>
      </c>
      <c r="J5344">
        <v>78.547409999999999</v>
      </c>
      <c r="M5344">
        <v>2.9286599999999999E-2</v>
      </c>
      <c r="N5344" s="49">
        <v>2.7366700000000001E-2</v>
      </c>
      <c r="O5344" s="49">
        <v>-1.012015E-2</v>
      </c>
      <c r="P5344" s="49">
        <v>1.1844800000000001E-2</v>
      </c>
      <c r="Q5344" s="49">
        <v>2.7366700000000001E-2</v>
      </c>
      <c r="R5344" s="49">
        <v>4.2888599999999999E-2</v>
      </c>
      <c r="S5344" s="49">
        <v>6.4853549999999996E-2</v>
      </c>
      <c r="T5344" s="49" t="s">
        <v>91</v>
      </c>
    </row>
    <row r="5345" spans="1:20" x14ac:dyDescent="0.25">
      <c r="A5345" s="49" t="str">
        <f t="shared" si="83"/>
        <v>41850Other8_13SmartAC Only</v>
      </c>
      <c r="B5345" s="7">
        <v>41850</v>
      </c>
      <c r="C5345">
        <v>13</v>
      </c>
      <c r="D5345" t="s">
        <v>13</v>
      </c>
      <c r="E5345">
        <v>1.6052898</v>
      </c>
      <c r="F5345">
        <v>1.5896952</v>
      </c>
      <c r="G5345">
        <v>8</v>
      </c>
      <c r="H5345">
        <v>2560.8009999999999</v>
      </c>
      <c r="I5345" s="49">
        <v>25310.945</v>
      </c>
      <c r="J5345">
        <v>90.927310000000006</v>
      </c>
      <c r="M5345">
        <v>4.9963599999999997E-2</v>
      </c>
      <c r="N5345" s="49">
        <v>1.55946E-2</v>
      </c>
      <c r="O5345" s="49">
        <v>-4.8358810000000002E-2</v>
      </c>
      <c r="P5345" s="49">
        <v>-1.0886109999999999E-2</v>
      </c>
      <c r="Q5345" s="49">
        <v>1.55946E-2</v>
      </c>
      <c r="R5345" s="49">
        <v>4.2075309999999998E-2</v>
      </c>
      <c r="S5345" s="49">
        <v>7.9548010000000002E-2</v>
      </c>
      <c r="T5345" s="49" t="s">
        <v>91</v>
      </c>
    </row>
    <row r="5346" spans="1:20" x14ac:dyDescent="0.25">
      <c r="A5346" s="49" t="str">
        <f t="shared" si="83"/>
        <v>41850Other8_2SmartAC Only</v>
      </c>
      <c r="B5346" s="7">
        <v>41850</v>
      </c>
      <c r="C5346">
        <v>2</v>
      </c>
      <c r="D5346" t="s">
        <v>13</v>
      </c>
      <c r="E5346">
        <v>0.88663904999999998</v>
      </c>
      <c r="F5346">
        <v>0.86961902000000002</v>
      </c>
      <c r="G5346">
        <v>8</v>
      </c>
      <c r="H5346">
        <v>2560.8009999999999</v>
      </c>
      <c r="I5346" s="49">
        <v>25310.945</v>
      </c>
      <c r="J5346">
        <v>76.677260000000004</v>
      </c>
      <c r="M5346">
        <v>2.5137300000000001E-2</v>
      </c>
      <c r="N5346" s="49">
        <v>1.7020029999999998E-2</v>
      </c>
      <c r="O5346" s="49">
        <v>-1.5155709999999999E-2</v>
      </c>
      <c r="P5346" s="49">
        <v>3.69726E-3</v>
      </c>
      <c r="Q5346" s="49">
        <v>1.7020029999999998E-2</v>
      </c>
      <c r="R5346" s="49">
        <v>3.03428E-2</v>
      </c>
      <c r="S5346" s="49">
        <v>4.919577E-2</v>
      </c>
      <c r="T5346" s="49" t="s">
        <v>91</v>
      </c>
    </row>
    <row r="5347" spans="1:20" x14ac:dyDescent="0.25">
      <c r="A5347" s="49" t="str">
        <f t="shared" si="83"/>
        <v>41850Other8_14SmartAC Only</v>
      </c>
      <c r="B5347" s="7">
        <v>41850</v>
      </c>
      <c r="C5347">
        <v>14</v>
      </c>
      <c r="D5347" t="s">
        <v>13</v>
      </c>
      <c r="E5347">
        <v>1.9491626</v>
      </c>
      <c r="F5347">
        <v>1.9294576999999999</v>
      </c>
      <c r="G5347">
        <v>8</v>
      </c>
      <c r="H5347">
        <v>2560.8009999999999</v>
      </c>
      <c r="I5347" s="49">
        <v>25310.945</v>
      </c>
      <c r="J5347">
        <v>93.837010000000006</v>
      </c>
      <c r="M5347">
        <v>5.5200399999999997E-2</v>
      </c>
      <c r="N5347" s="49">
        <v>1.9704900000000001E-2</v>
      </c>
      <c r="O5347" s="49">
        <v>-5.0951610000000001E-2</v>
      </c>
      <c r="P5347" s="49">
        <v>-9.5513100000000004E-3</v>
      </c>
      <c r="Q5347" s="49">
        <v>1.9704900000000001E-2</v>
      </c>
      <c r="R5347" s="49">
        <v>4.8961110000000002E-2</v>
      </c>
      <c r="S5347" s="49">
        <v>9.0361410000000003E-2</v>
      </c>
      <c r="T5347" s="49" t="s">
        <v>91</v>
      </c>
    </row>
    <row r="5348" spans="1:20" x14ac:dyDescent="0.25">
      <c r="A5348" s="49" t="str">
        <f t="shared" si="83"/>
        <v>41850Other8_24SmartAC Only</v>
      </c>
      <c r="B5348" s="7">
        <v>41850</v>
      </c>
      <c r="C5348">
        <v>24</v>
      </c>
      <c r="D5348" t="s">
        <v>13</v>
      </c>
      <c r="E5348">
        <v>1.3605068</v>
      </c>
      <c r="F5348">
        <v>1.3784468999999999</v>
      </c>
      <c r="G5348">
        <v>8</v>
      </c>
      <c r="H5348">
        <v>2560.8009999999999</v>
      </c>
      <c r="I5348" s="49">
        <v>25310.945</v>
      </c>
      <c r="J5348">
        <v>79.306669999999997</v>
      </c>
      <c r="M5348">
        <v>3.7593599999999998E-2</v>
      </c>
      <c r="N5348" s="49">
        <v>-1.79401E-2</v>
      </c>
      <c r="O5348" s="49">
        <v>-6.6059909999999999E-2</v>
      </c>
      <c r="P5348" s="49">
        <v>-3.7864710000000003E-2</v>
      </c>
      <c r="Q5348" s="49">
        <v>-1.79401E-2</v>
      </c>
      <c r="R5348" s="49">
        <v>1.9845100000000001E-3</v>
      </c>
      <c r="S5348" s="49">
        <v>3.0179709999999998E-2</v>
      </c>
      <c r="T5348" s="49" t="s">
        <v>91</v>
      </c>
    </row>
    <row r="5349" spans="1:20" x14ac:dyDescent="0.25">
      <c r="A5349" s="49" t="str">
        <f t="shared" si="83"/>
        <v>41850Other8_23SmartAC Only</v>
      </c>
      <c r="B5349" s="7">
        <v>41850</v>
      </c>
      <c r="C5349">
        <v>23</v>
      </c>
      <c r="D5349" t="s">
        <v>13</v>
      </c>
      <c r="E5349">
        <v>1.7707630999999999</v>
      </c>
      <c r="F5349">
        <v>1.7974038999999999</v>
      </c>
      <c r="G5349">
        <v>8</v>
      </c>
      <c r="H5349">
        <v>2560.8009999999999</v>
      </c>
      <c r="I5349" s="49">
        <v>25310.945</v>
      </c>
      <c r="J5349">
        <v>82.483729999999994</v>
      </c>
      <c r="M5349">
        <v>4.44663E-2</v>
      </c>
      <c r="N5349" s="49">
        <v>-2.6640799999999999E-2</v>
      </c>
      <c r="O5349" s="49">
        <v>-8.3557660000000006E-2</v>
      </c>
      <c r="P5349" s="49">
        <v>-5.020794E-2</v>
      </c>
      <c r="Q5349" s="49">
        <v>-2.6640799999999999E-2</v>
      </c>
      <c r="R5349" s="49">
        <v>-3.0736600000000002E-3</v>
      </c>
      <c r="S5349" s="49">
        <v>3.027606E-2</v>
      </c>
      <c r="T5349" s="49" t="s">
        <v>91</v>
      </c>
    </row>
    <row r="5350" spans="1:20" x14ac:dyDescent="0.25">
      <c r="A5350" s="49" t="str">
        <f t="shared" si="83"/>
        <v>41850Other8_4SmartAC Only</v>
      </c>
      <c r="B5350" s="7">
        <v>41850</v>
      </c>
      <c r="C5350">
        <v>4</v>
      </c>
      <c r="D5350" t="s">
        <v>13</v>
      </c>
      <c r="E5350">
        <v>0.72433555999999999</v>
      </c>
      <c r="F5350">
        <v>0.71708715999999995</v>
      </c>
      <c r="G5350">
        <v>8</v>
      </c>
      <c r="H5350">
        <v>2560.8009999999999</v>
      </c>
      <c r="I5350" s="49">
        <v>25310.945</v>
      </c>
      <c r="J5350">
        <v>74.284040000000005</v>
      </c>
      <c r="M5350">
        <v>2.0070899999999999E-2</v>
      </c>
      <c r="N5350" s="49">
        <v>7.2484000000000003E-3</v>
      </c>
      <c r="O5350" s="49">
        <v>-1.844235E-2</v>
      </c>
      <c r="P5350" s="49">
        <v>-3.3891799999999999E-3</v>
      </c>
      <c r="Q5350" s="49">
        <v>7.2484000000000003E-3</v>
      </c>
      <c r="R5350" s="49">
        <v>1.7885979999999999E-2</v>
      </c>
      <c r="S5350" s="49">
        <v>3.293915E-2</v>
      </c>
      <c r="T5350" s="49" t="s">
        <v>91</v>
      </c>
    </row>
    <row r="5351" spans="1:20" x14ac:dyDescent="0.25">
      <c r="A5351" s="49" t="str">
        <f t="shared" si="83"/>
        <v>41850Other8_21SmartAC Only</v>
      </c>
      <c r="B5351" s="7">
        <v>41850</v>
      </c>
      <c r="C5351">
        <v>21</v>
      </c>
      <c r="D5351" t="s">
        <v>13</v>
      </c>
      <c r="E5351">
        <v>2.5399677000000001</v>
      </c>
      <c r="F5351">
        <v>2.6696281000000002</v>
      </c>
      <c r="G5351">
        <v>8</v>
      </c>
      <c r="H5351">
        <v>2560.8009999999999</v>
      </c>
      <c r="I5351" s="49">
        <v>25310.945</v>
      </c>
      <c r="J5351">
        <v>90.226200000000006</v>
      </c>
      <c r="M5351">
        <v>5.4267799999999998E-2</v>
      </c>
      <c r="N5351" s="49">
        <v>-0.12966040000000001</v>
      </c>
      <c r="O5351" s="49">
        <v>-0.19912318000000001</v>
      </c>
      <c r="P5351" s="49">
        <v>-0.15842233</v>
      </c>
      <c r="Q5351" s="49">
        <v>-0.12966040000000001</v>
      </c>
      <c r="R5351" s="49">
        <v>-0.10089847</v>
      </c>
      <c r="S5351" s="49">
        <v>-6.019762E-2</v>
      </c>
      <c r="T5351" s="49" t="s">
        <v>91</v>
      </c>
    </row>
    <row r="5352" spans="1:20" x14ac:dyDescent="0.25">
      <c r="A5352" s="49" t="str">
        <f t="shared" si="83"/>
        <v>41850Other8_17SmartAC Only</v>
      </c>
      <c r="B5352" s="7">
        <v>41850</v>
      </c>
      <c r="C5352">
        <v>17</v>
      </c>
      <c r="D5352" t="s">
        <v>13</v>
      </c>
      <c r="E5352">
        <v>2.8281670999999999</v>
      </c>
      <c r="F5352">
        <v>2.8018787999999999</v>
      </c>
      <c r="G5352">
        <v>8</v>
      </c>
      <c r="H5352">
        <v>2560.8009999999999</v>
      </c>
      <c r="I5352" s="49">
        <v>25310.945</v>
      </c>
      <c r="J5352">
        <v>99.274410000000003</v>
      </c>
      <c r="M5352">
        <v>5.96439E-2</v>
      </c>
      <c r="N5352" s="49">
        <v>2.6288300000000001E-2</v>
      </c>
      <c r="O5352" s="49">
        <v>-5.0055889999999999E-2</v>
      </c>
      <c r="P5352" s="49">
        <v>-5.3229699999999998E-3</v>
      </c>
      <c r="Q5352" s="49">
        <v>2.6288300000000001E-2</v>
      </c>
      <c r="R5352" s="49">
        <v>5.7899569999999997E-2</v>
      </c>
      <c r="S5352" s="49">
        <v>0.10263249000000001</v>
      </c>
      <c r="T5352" s="49" t="s">
        <v>91</v>
      </c>
    </row>
    <row r="5353" spans="1:20" x14ac:dyDescent="0.25">
      <c r="A5353" s="49" t="str">
        <f t="shared" si="83"/>
        <v>41850Other8_12SmartAC Only</v>
      </c>
      <c r="B5353" s="7">
        <v>41850</v>
      </c>
      <c r="C5353">
        <v>12</v>
      </c>
      <c r="D5353" t="s">
        <v>13</v>
      </c>
      <c r="E5353">
        <v>1.3043804999999999</v>
      </c>
      <c r="F5353">
        <v>1.3091824999999999</v>
      </c>
      <c r="G5353">
        <v>8</v>
      </c>
      <c r="H5353">
        <v>2560.8009999999999</v>
      </c>
      <c r="I5353" s="49">
        <v>25310.945</v>
      </c>
      <c r="J5353">
        <v>87.305419999999998</v>
      </c>
      <c r="M5353">
        <v>4.3990899999999999E-2</v>
      </c>
      <c r="N5353" s="49">
        <v>-4.8019999999999998E-3</v>
      </c>
      <c r="O5353" s="49">
        <v>-6.1110350000000001E-2</v>
      </c>
      <c r="P5353" s="49">
        <v>-2.8117179999999999E-2</v>
      </c>
      <c r="Q5353" s="49">
        <v>-4.8019999999999998E-3</v>
      </c>
      <c r="R5353" s="49">
        <v>1.8513180000000001E-2</v>
      </c>
      <c r="S5353" s="49">
        <v>5.1506349999999999E-2</v>
      </c>
      <c r="T5353" s="49" t="s">
        <v>91</v>
      </c>
    </row>
    <row r="5354" spans="1:20" x14ac:dyDescent="0.25">
      <c r="A5354" s="49" t="str">
        <f t="shared" si="83"/>
        <v>41850Other9_20SmartAC Only</v>
      </c>
      <c r="B5354" s="7">
        <v>41850</v>
      </c>
      <c r="C5354">
        <v>20</v>
      </c>
      <c r="D5354" t="s">
        <v>13</v>
      </c>
      <c r="E5354">
        <v>2.7940733</v>
      </c>
      <c r="F5354">
        <v>2.3560273999999999</v>
      </c>
      <c r="G5354">
        <v>9</v>
      </c>
      <c r="H5354">
        <v>2465.136</v>
      </c>
      <c r="I5354" s="49">
        <v>25310.945</v>
      </c>
      <c r="J5354">
        <v>94.398030000000006</v>
      </c>
      <c r="M5354">
        <v>5.0606400000000003E-2</v>
      </c>
      <c r="N5354" s="49">
        <v>0.43804589999999999</v>
      </c>
      <c r="O5354" s="49">
        <v>0.37326970999999998</v>
      </c>
      <c r="P5354" s="49">
        <v>0.41122450999999999</v>
      </c>
      <c r="Q5354" s="49">
        <v>0.43804589999999999</v>
      </c>
      <c r="R5354" s="49">
        <v>0.46486728999999999</v>
      </c>
      <c r="S5354" s="49">
        <v>0.50282209</v>
      </c>
      <c r="T5354" s="49" t="s">
        <v>91</v>
      </c>
    </row>
    <row r="5355" spans="1:20" x14ac:dyDescent="0.25">
      <c r="A5355" s="49" t="str">
        <f t="shared" si="83"/>
        <v>41850Other9_13SmartAC Only</v>
      </c>
      <c r="B5355" s="7">
        <v>41850</v>
      </c>
      <c r="C5355">
        <v>13</v>
      </c>
      <c r="D5355" t="s">
        <v>13</v>
      </c>
      <c r="E5355">
        <v>1.6052898</v>
      </c>
      <c r="F5355">
        <v>1.6068724999999999</v>
      </c>
      <c r="G5355">
        <v>9</v>
      </c>
      <c r="H5355">
        <v>2465.136</v>
      </c>
      <c r="I5355" s="49">
        <v>25310.945</v>
      </c>
      <c r="J5355">
        <v>90.927310000000006</v>
      </c>
      <c r="M5355">
        <v>5.0766199999999997E-2</v>
      </c>
      <c r="N5355" s="49">
        <v>-1.5827E-3</v>
      </c>
      <c r="O5355" s="49">
        <v>-6.6563440000000001E-2</v>
      </c>
      <c r="P5355" s="49">
        <v>-2.848879E-2</v>
      </c>
      <c r="Q5355" s="49">
        <v>-1.5827E-3</v>
      </c>
      <c r="R5355" s="49">
        <v>2.5323390000000001E-2</v>
      </c>
      <c r="S5355" s="49">
        <v>6.3398040000000003E-2</v>
      </c>
      <c r="T5355" s="49" t="s">
        <v>91</v>
      </c>
    </row>
    <row r="5356" spans="1:20" x14ac:dyDescent="0.25">
      <c r="A5356" s="49" t="str">
        <f t="shared" si="83"/>
        <v>41850Other9_5SmartAC Only</v>
      </c>
      <c r="B5356" s="7">
        <v>41850</v>
      </c>
      <c r="C5356">
        <v>5</v>
      </c>
      <c r="D5356" t="s">
        <v>13</v>
      </c>
      <c r="E5356">
        <v>0.72228382999999996</v>
      </c>
      <c r="F5356">
        <v>0.70586658000000002</v>
      </c>
      <c r="G5356">
        <v>9</v>
      </c>
      <c r="H5356">
        <v>2465.136</v>
      </c>
      <c r="I5356" s="49">
        <v>25310.945</v>
      </c>
      <c r="J5356">
        <v>72.726320000000001</v>
      </c>
      <c r="M5356">
        <v>1.9833199999999999E-2</v>
      </c>
      <c r="N5356" s="49">
        <v>1.6417250000000001E-2</v>
      </c>
      <c r="O5356" s="49">
        <v>-8.9692499999999998E-3</v>
      </c>
      <c r="P5356" s="49">
        <v>5.9056500000000001E-3</v>
      </c>
      <c r="Q5356" s="49">
        <v>1.6417250000000001E-2</v>
      </c>
      <c r="R5356" s="49">
        <v>2.6928850000000001E-2</v>
      </c>
      <c r="S5356" s="49">
        <v>4.1803750000000001E-2</v>
      </c>
      <c r="T5356" s="49" t="s">
        <v>91</v>
      </c>
    </row>
    <row r="5357" spans="1:20" x14ac:dyDescent="0.25">
      <c r="A5357" s="49" t="str">
        <f t="shared" si="83"/>
        <v>41850Other9_3SmartAC Only</v>
      </c>
      <c r="B5357" s="7">
        <v>41850</v>
      </c>
      <c r="C5357">
        <v>3</v>
      </c>
      <c r="D5357" t="s">
        <v>13</v>
      </c>
      <c r="E5357">
        <v>0.79011019999999998</v>
      </c>
      <c r="F5357">
        <v>0.77780256999999997</v>
      </c>
      <c r="G5357">
        <v>9</v>
      </c>
      <c r="H5357">
        <v>2465.136</v>
      </c>
      <c r="I5357" s="49">
        <v>25310.945</v>
      </c>
      <c r="J5357">
        <v>75.390469999999993</v>
      </c>
      <c r="M5357">
        <v>2.20559E-2</v>
      </c>
      <c r="N5357" s="49">
        <v>1.230763E-2</v>
      </c>
      <c r="O5357" s="49">
        <v>-1.5923920000000001E-2</v>
      </c>
      <c r="P5357" s="49">
        <v>6.1799999999999995E-4</v>
      </c>
      <c r="Q5357" s="49">
        <v>1.230763E-2</v>
      </c>
      <c r="R5357" s="49">
        <v>2.3997259999999999E-2</v>
      </c>
      <c r="S5357" s="49">
        <v>4.0539180000000001E-2</v>
      </c>
      <c r="T5357" s="49" t="s">
        <v>91</v>
      </c>
    </row>
    <row r="5358" spans="1:20" x14ac:dyDescent="0.25">
      <c r="A5358" s="49" t="str">
        <f t="shared" si="83"/>
        <v>41850Other9_14SmartAC Only</v>
      </c>
      <c r="B5358" s="7">
        <v>41850</v>
      </c>
      <c r="C5358">
        <v>14</v>
      </c>
      <c r="D5358" t="s">
        <v>13</v>
      </c>
      <c r="E5358">
        <v>1.9491626</v>
      </c>
      <c r="F5358">
        <v>1.9520872</v>
      </c>
      <c r="G5358">
        <v>9</v>
      </c>
      <c r="H5358">
        <v>2465.136</v>
      </c>
      <c r="I5358" s="49">
        <v>25310.945</v>
      </c>
      <c r="J5358">
        <v>93.837010000000006</v>
      </c>
      <c r="M5358">
        <v>5.6366600000000003E-2</v>
      </c>
      <c r="N5358" s="49">
        <v>-2.9245999999999999E-3</v>
      </c>
      <c r="O5358" s="49">
        <v>-7.5073849999999998E-2</v>
      </c>
      <c r="P5358" s="49">
        <v>-3.2798899999999999E-2</v>
      </c>
      <c r="Q5358" s="49">
        <v>-2.9245999999999999E-3</v>
      </c>
      <c r="R5358" s="49">
        <v>2.69497E-2</v>
      </c>
      <c r="S5358" s="49">
        <v>6.9224649999999999E-2</v>
      </c>
      <c r="T5358" s="49" t="s">
        <v>91</v>
      </c>
    </row>
    <row r="5359" spans="1:20" x14ac:dyDescent="0.25">
      <c r="A5359" s="49" t="str">
        <f t="shared" si="83"/>
        <v>41850Other9_1SmartAC Only</v>
      </c>
      <c r="B5359" s="7">
        <v>41850</v>
      </c>
      <c r="C5359">
        <v>1</v>
      </c>
      <c r="D5359" t="s">
        <v>13</v>
      </c>
      <c r="E5359">
        <v>1.0390140000000001</v>
      </c>
      <c r="F5359">
        <v>1.0189982</v>
      </c>
      <c r="G5359">
        <v>9</v>
      </c>
      <c r="H5359">
        <v>2465.136</v>
      </c>
      <c r="I5359" s="49">
        <v>25310.945</v>
      </c>
      <c r="J5359">
        <v>78.547409999999999</v>
      </c>
      <c r="M5359">
        <v>2.9133099999999999E-2</v>
      </c>
      <c r="N5359" s="49">
        <v>2.00158E-2</v>
      </c>
      <c r="O5359" s="49">
        <v>-1.727457E-2</v>
      </c>
      <c r="P5359" s="49">
        <v>4.5752600000000003E-3</v>
      </c>
      <c r="Q5359" s="49">
        <v>2.00158E-2</v>
      </c>
      <c r="R5359" s="49">
        <v>3.5456340000000003E-2</v>
      </c>
      <c r="S5359" s="49">
        <v>5.7306169999999997E-2</v>
      </c>
      <c r="T5359" s="49" t="s">
        <v>91</v>
      </c>
    </row>
    <row r="5360" spans="1:20" x14ac:dyDescent="0.25">
      <c r="A5360" s="49" t="str">
        <f t="shared" si="83"/>
        <v>41850Other9_17SmartAC Only</v>
      </c>
      <c r="B5360" s="7">
        <v>41850</v>
      </c>
      <c r="C5360">
        <v>17</v>
      </c>
      <c r="D5360" t="s">
        <v>13</v>
      </c>
      <c r="E5360">
        <v>2.8281670999999999</v>
      </c>
      <c r="F5360">
        <v>2.7804541</v>
      </c>
      <c r="G5360">
        <v>9</v>
      </c>
      <c r="H5360">
        <v>2465.136</v>
      </c>
      <c r="I5360" s="49">
        <v>25310.945</v>
      </c>
      <c r="J5360">
        <v>99.274410000000003</v>
      </c>
      <c r="M5360">
        <v>5.9288399999999998E-2</v>
      </c>
      <c r="N5360" s="49">
        <v>4.7712999999999998E-2</v>
      </c>
      <c r="O5360" s="49">
        <v>-2.8176150000000001E-2</v>
      </c>
      <c r="P5360" s="49">
        <v>1.629015E-2</v>
      </c>
      <c r="Q5360" s="49">
        <v>4.7712999999999998E-2</v>
      </c>
      <c r="R5360" s="49">
        <v>7.9135849999999994E-2</v>
      </c>
      <c r="S5360" s="49">
        <v>0.12360214999999999</v>
      </c>
      <c r="T5360" s="49" t="s">
        <v>91</v>
      </c>
    </row>
    <row r="5361" spans="1:20" x14ac:dyDescent="0.25">
      <c r="A5361" s="49" t="str">
        <f t="shared" si="83"/>
        <v>41850Other9_11SmartAC Only</v>
      </c>
      <c r="B5361" s="7">
        <v>41850</v>
      </c>
      <c r="C5361">
        <v>11</v>
      </c>
      <c r="D5361" t="s">
        <v>13</v>
      </c>
      <c r="E5361">
        <v>1.1118863000000001</v>
      </c>
      <c r="F5361">
        <v>1.0645121</v>
      </c>
      <c r="G5361">
        <v>9</v>
      </c>
      <c r="H5361">
        <v>2465.136</v>
      </c>
      <c r="I5361" s="49">
        <v>25310.945</v>
      </c>
      <c r="J5361">
        <v>84.017899999999997</v>
      </c>
      <c r="M5361">
        <v>3.8444300000000001E-2</v>
      </c>
      <c r="N5361" s="49">
        <v>4.7374199999999998E-2</v>
      </c>
      <c r="O5361" s="49">
        <v>-1.8345E-3</v>
      </c>
      <c r="P5361" s="49">
        <v>2.699872E-2</v>
      </c>
      <c r="Q5361" s="49">
        <v>4.7374199999999998E-2</v>
      </c>
      <c r="R5361" s="49">
        <v>6.7749680000000007E-2</v>
      </c>
      <c r="S5361" s="49">
        <v>9.6582899999999999E-2</v>
      </c>
      <c r="T5361" s="49" t="s">
        <v>91</v>
      </c>
    </row>
    <row r="5362" spans="1:20" x14ac:dyDescent="0.25">
      <c r="A5362" s="49" t="str">
        <f t="shared" si="83"/>
        <v>41850Other9_23SmartAC Only</v>
      </c>
      <c r="B5362" s="7">
        <v>41850</v>
      </c>
      <c r="C5362">
        <v>23</v>
      </c>
      <c r="D5362" t="s">
        <v>13</v>
      </c>
      <c r="E5362">
        <v>1.7707630999999999</v>
      </c>
      <c r="F5362">
        <v>1.8126458999999999</v>
      </c>
      <c r="G5362">
        <v>9</v>
      </c>
      <c r="H5362">
        <v>2465.136</v>
      </c>
      <c r="I5362" s="49">
        <v>25310.945</v>
      </c>
      <c r="J5362">
        <v>82.483729999999994</v>
      </c>
      <c r="M5362">
        <v>4.43717E-2</v>
      </c>
      <c r="N5362" s="49">
        <v>-4.1882799999999998E-2</v>
      </c>
      <c r="O5362" s="49">
        <v>-9.8678580000000002E-2</v>
      </c>
      <c r="P5362" s="49">
        <v>-6.5399799999999994E-2</v>
      </c>
      <c r="Q5362" s="49">
        <v>-4.1882799999999998E-2</v>
      </c>
      <c r="R5362" s="49">
        <v>-1.8365800000000002E-2</v>
      </c>
      <c r="S5362" s="49">
        <v>1.4912979999999999E-2</v>
      </c>
      <c r="T5362" s="49" t="s">
        <v>91</v>
      </c>
    </row>
    <row r="5363" spans="1:20" x14ac:dyDescent="0.25">
      <c r="A5363" s="49" t="str">
        <f t="shared" si="83"/>
        <v>41850Other9_21SmartAC Only</v>
      </c>
      <c r="B5363" s="7">
        <v>41850</v>
      </c>
      <c r="C5363">
        <v>21</v>
      </c>
      <c r="D5363" t="s">
        <v>13</v>
      </c>
      <c r="E5363">
        <v>2.5399677000000001</v>
      </c>
      <c r="F5363">
        <v>2.7779647999999999</v>
      </c>
      <c r="G5363">
        <v>9</v>
      </c>
      <c r="H5363">
        <v>2465.136</v>
      </c>
      <c r="I5363" s="49">
        <v>25310.945</v>
      </c>
      <c r="J5363">
        <v>90.226200000000006</v>
      </c>
      <c r="M5363">
        <v>5.4097199999999998E-2</v>
      </c>
      <c r="N5363" s="49">
        <v>-0.23799709999999999</v>
      </c>
      <c r="O5363" s="49">
        <v>-0.30724151999999999</v>
      </c>
      <c r="P5363" s="49">
        <v>-0.26666862000000002</v>
      </c>
      <c r="Q5363" s="49">
        <v>-0.23799709999999999</v>
      </c>
      <c r="R5363" s="49">
        <v>-0.20932558000000001</v>
      </c>
      <c r="S5363" s="49">
        <v>-0.16875267999999999</v>
      </c>
      <c r="T5363" s="49" t="s">
        <v>91</v>
      </c>
    </row>
    <row r="5364" spans="1:20" x14ac:dyDescent="0.25">
      <c r="A5364" s="49" t="str">
        <f t="shared" si="83"/>
        <v>41850Other9_15SmartAC Only</v>
      </c>
      <c r="B5364" s="7">
        <v>41850</v>
      </c>
      <c r="C5364">
        <v>15</v>
      </c>
      <c r="D5364" t="s">
        <v>13</v>
      </c>
      <c r="E5364">
        <v>2.3050692000000002</v>
      </c>
      <c r="F5364">
        <v>2.2865744000000001</v>
      </c>
      <c r="G5364">
        <v>9</v>
      </c>
      <c r="H5364">
        <v>2465.136</v>
      </c>
      <c r="I5364" s="49">
        <v>25310.945</v>
      </c>
      <c r="J5364">
        <v>96.032629999999997</v>
      </c>
      <c r="M5364">
        <v>5.9742999999999997E-2</v>
      </c>
      <c r="N5364" s="49">
        <v>1.8494799999999999E-2</v>
      </c>
      <c r="O5364" s="49">
        <v>-5.7976239999999998E-2</v>
      </c>
      <c r="P5364" s="49">
        <v>-1.316899E-2</v>
      </c>
      <c r="Q5364" s="49">
        <v>1.8494799999999999E-2</v>
      </c>
      <c r="R5364" s="49">
        <v>5.0158590000000003E-2</v>
      </c>
      <c r="S5364" s="49">
        <v>9.4965839999999996E-2</v>
      </c>
      <c r="T5364" s="49" t="s">
        <v>91</v>
      </c>
    </row>
    <row r="5365" spans="1:20" x14ac:dyDescent="0.25">
      <c r="A5365" s="49" t="str">
        <f t="shared" si="83"/>
        <v>41850Other9_12SmartAC Only</v>
      </c>
      <c r="B5365" s="7">
        <v>41850</v>
      </c>
      <c r="C5365">
        <v>12</v>
      </c>
      <c r="D5365" t="s">
        <v>13</v>
      </c>
      <c r="E5365">
        <v>1.3043804999999999</v>
      </c>
      <c r="F5365">
        <v>1.3052729999999999</v>
      </c>
      <c r="G5365">
        <v>9</v>
      </c>
      <c r="H5365">
        <v>2465.136</v>
      </c>
      <c r="I5365" s="49">
        <v>25310.945</v>
      </c>
      <c r="J5365">
        <v>87.305419999999998</v>
      </c>
      <c r="M5365">
        <v>4.4575900000000002E-2</v>
      </c>
      <c r="N5365" s="49">
        <v>-8.9249999999999996E-4</v>
      </c>
      <c r="O5365" s="49">
        <v>-5.7949649999999998E-2</v>
      </c>
      <c r="P5365" s="49">
        <v>-2.4517730000000001E-2</v>
      </c>
      <c r="Q5365" s="49">
        <v>-8.9249999999999996E-4</v>
      </c>
      <c r="R5365" s="49">
        <v>2.273273E-2</v>
      </c>
      <c r="S5365" s="49">
        <v>5.6164650000000003E-2</v>
      </c>
      <c r="T5365" s="49" t="s">
        <v>91</v>
      </c>
    </row>
    <row r="5366" spans="1:20" x14ac:dyDescent="0.25">
      <c r="A5366" s="49" t="str">
        <f t="shared" si="83"/>
        <v>41850Other9_8SmartAC Only</v>
      </c>
      <c r="B5366" s="7">
        <v>41850</v>
      </c>
      <c r="C5366">
        <v>8</v>
      </c>
      <c r="D5366" t="s">
        <v>13</v>
      </c>
      <c r="E5366">
        <v>0.84034695000000004</v>
      </c>
      <c r="F5366">
        <v>0.85060639999999998</v>
      </c>
      <c r="G5366">
        <v>9</v>
      </c>
      <c r="H5366">
        <v>2465.136</v>
      </c>
      <c r="I5366" s="49">
        <v>25310.945</v>
      </c>
      <c r="J5366">
        <v>73.045910000000006</v>
      </c>
      <c r="M5366">
        <v>2.4822400000000001E-2</v>
      </c>
      <c r="N5366" s="49">
        <v>-1.025945E-2</v>
      </c>
      <c r="O5366" s="49">
        <v>-4.2032119999999999E-2</v>
      </c>
      <c r="P5366" s="49">
        <v>-2.341532E-2</v>
      </c>
      <c r="Q5366" s="49">
        <v>-1.025945E-2</v>
      </c>
      <c r="R5366" s="49">
        <v>2.8964199999999998E-3</v>
      </c>
      <c r="S5366" s="49">
        <v>2.151322E-2</v>
      </c>
      <c r="T5366" s="49" t="s">
        <v>91</v>
      </c>
    </row>
    <row r="5367" spans="1:20" x14ac:dyDescent="0.25">
      <c r="A5367" s="49" t="str">
        <f t="shared" si="83"/>
        <v>41850Other9_7SmartAC Only</v>
      </c>
      <c r="B5367" s="7">
        <v>41850</v>
      </c>
      <c r="C5367">
        <v>7</v>
      </c>
      <c r="D5367" t="s">
        <v>13</v>
      </c>
      <c r="E5367">
        <v>0.77803524999999996</v>
      </c>
      <c r="F5367">
        <v>0.78932332999999999</v>
      </c>
      <c r="G5367">
        <v>9</v>
      </c>
      <c r="H5367">
        <v>2465.136</v>
      </c>
      <c r="I5367" s="49">
        <v>25310.945</v>
      </c>
      <c r="J5367">
        <v>71.174480000000003</v>
      </c>
      <c r="M5367">
        <v>2.2034700000000001E-2</v>
      </c>
      <c r="N5367" s="49">
        <v>-1.1288080000000001E-2</v>
      </c>
      <c r="O5367" s="49">
        <v>-3.94925E-2</v>
      </c>
      <c r="P5367" s="49">
        <v>-2.2966469999999999E-2</v>
      </c>
      <c r="Q5367" s="49">
        <v>-1.1288080000000001E-2</v>
      </c>
      <c r="R5367" s="49">
        <v>3.9031E-4</v>
      </c>
      <c r="S5367" s="49">
        <v>1.6916339999999998E-2</v>
      </c>
      <c r="T5367" s="49" t="s">
        <v>91</v>
      </c>
    </row>
    <row r="5368" spans="1:20" x14ac:dyDescent="0.25">
      <c r="A5368" s="49" t="str">
        <f t="shared" si="83"/>
        <v>41850Other9_4SmartAC Only</v>
      </c>
      <c r="B5368" s="7">
        <v>41850</v>
      </c>
      <c r="C5368">
        <v>4</v>
      </c>
      <c r="D5368" t="s">
        <v>13</v>
      </c>
      <c r="E5368">
        <v>0.72433555999999999</v>
      </c>
      <c r="F5368">
        <v>0.72066865000000002</v>
      </c>
      <c r="G5368">
        <v>9</v>
      </c>
      <c r="H5368">
        <v>2465.136</v>
      </c>
      <c r="I5368" s="49">
        <v>25310.945</v>
      </c>
      <c r="J5368">
        <v>74.284040000000005</v>
      </c>
      <c r="M5368">
        <v>2.00176E-2</v>
      </c>
      <c r="N5368" s="49">
        <v>3.6669099999999998E-3</v>
      </c>
      <c r="O5368" s="49">
        <v>-2.1955619999999999E-2</v>
      </c>
      <c r="P5368" s="49">
        <v>-6.9424200000000004E-3</v>
      </c>
      <c r="Q5368" s="49">
        <v>3.6669099999999998E-3</v>
      </c>
      <c r="R5368" s="49">
        <v>1.4276240000000001E-2</v>
      </c>
      <c r="S5368" s="49">
        <v>2.928944E-2</v>
      </c>
      <c r="T5368" s="49" t="s">
        <v>91</v>
      </c>
    </row>
    <row r="5369" spans="1:20" x14ac:dyDescent="0.25">
      <c r="A5369" s="49" t="str">
        <f t="shared" si="83"/>
        <v>41850Other9_16SmartAC Only</v>
      </c>
      <c r="B5369" s="7">
        <v>41850</v>
      </c>
      <c r="C5369">
        <v>16</v>
      </c>
      <c r="D5369" t="s">
        <v>13</v>
      </c>
      <c r="E5369">
        <v>2.5791265999999999</v>
      </c>
      <c r="F5369">
        <v>2.5746709999999999</v>
      </c>
      <c r="G5369">
        <v>9</v>
      </c>
      <c r="H5369">
        <v>2465.136</v>
      </c>
      <c r="I5369" s="49">
        <v>25310.945</v>
      </c>
      <c r="J5369">
        <v>98.051159999999996</v>
      </c>
      <c r="M5369">
        <v>6.0476599999999998E-2</v>
      </c>
      <c r="N5369" s="49">
        <v>4.4555999999999997E-3</v>
      </c>
      <c r="O5369" s="49">
        <v>-7.2954450000000004E-2</v>
      </c>
      <c r="P5369" s="49">
        <v>-2.7597E-2</v>
      </c>
      <c r="Q5369" s="49">
        <v>4.4555999999999997E-3</v>
      </c>
      <c r="R5369" s="49">
        <v>3.6508199999999998E-2</v>
      </c>
      <c r="S5369" s="49">
        <v>8.1865649999999998E-2</v>
      </c>
      <c r="T5369" s="49" t="s">
        <v>91</v>
      </c>
    </row>
    <row r="5370" spans="1:20" x14ac:dyDescent="0.25">
      <c r="A5370" s="49" t="str">
        <f t="shared" si="83"/>
        <v>41850Other9_19SmartAC Only</v>
      </c>
      <c r="B5370" s="7">
        <v>41850</v>
      </c>
      <c r="C5370">
        <v>19</v>
      </c>
      <c r="D5370" t="s">
        <v>13</v>
      </c>
      <c r="E5370">
        <v>2.9841598</v>
      </c>
      <c r="F5370">
        <v>2.8321974000000001</v>
      </c>
      <c r="G5370">
        <v>9</v>
      </c>
      <c r="H5370">
        <v>2465.136</v>
      </c>
      <c r="I5370" s="49">
        <v>25310.945</v>
      </c>
      <c r="J5370">
        <v>97.675210000000007</v>
      </c>
      <c r="M5370">
        <v>5.6089699999999999E-2</v>
      </c>
      <c r="N5370" s="49">
        <v>0.1519624</v>
      </c>
      <c r="O5370" s="49">
        <v>8.0167580000000002E-2</v>
      </c>
      <c r="P5370" s="49">
        <v>0.12223486</v>
      </c>
      <c r="Q5370" s="49">
        <v>0.1519624</v>
      </c>
      <c r="R5370" s="49">
        <v>0.18168993999999999</v>
      </c>
      <c r="S5370" s="49">
        <v>0.22375722000000001</v>
      </c>
      <c r="T5370" s="49" t="s">
        <v>91</v>
      </c>
    </row>
    <row r="5371" spans="1:20" x14ac:dyDescent="0.25">
      <c r="A5371" s="49" t="str">
        <f t="shared" si="83"/>
        <v>41850Other9_22SmartAC Only</v>
      </c>
      <c r="B5371" s="7">
        <v>41850</v>
      </c>
      <c r="C5371">
        <v>22</v>
      </c>
      <c r="D5371" t="s">
        <v>13</v>
      </c>
      <c r="E5371">
        <v>2.2221630000000001</v>
      </c>
      <c r="F5371">
        <v>2.3703715000000001</v>
      </c>
      <c r="G5371">
        <v>9</v>
      </c>
      <c r="H5371">
        <v>2465.136</v>
      </c>
      <c r="I5371" s="49">
        <v>25310.945</v>
      </c>
      <c r="J5371">
        <v>86.396510000000006</v>
      </c>
      <c r="M5371">
        <v>4.9947499999999999E-2</v>
      </c>
      <c r="N5371" s="49">
        <v>-0.14820849999999999</v>
      </c>
      <c r="O5371" s="49">
        <v>-0.2121413</v>
      </c>
      <c r="P5371" s="49">
        <v>-0.17468067000000001</v>
      </c>
      <c r="Q5371" s="49">
        <v>-0.14820849999999999</v>
      </c>
      <c r="R5371" s="49">
        <v>-0.12173632</v>
      </c>
      <c r="S5371" s="49">
        <v>-8.4275699999999995E-2</v>
      </c>
      <c r="T5371" s="49" t="s">
        <v>91</v>
      </c>
    </row>
    <row r="5372" spans="1:20" x14ac:dyDescent="0.25">
      <c r="A5372" s="49" t="str">
        <f t="shared" si="83"/>
        <v>41850Other9_2SmartAC Only</v>
      </c>
      <c r="B5372" s="7">
        <v>41850</v>
      </c>
      <c r="C5372">
        <v>2</v>
      </c>
      <c r="D5372" t="s">
        <v>13</v>
      </c>
      <c r="E5372">
        <v>0.88663904999999998</v>
      </c>
      <c r="F5372">
        <v>0.87881202999999997</v>
      </c>
      <c r="G5372">
        <v>9</v>
      </c>
      <c r="H5372">
        <v>2465.136</v>
      </c>
      <c r="I5372" s="49">
        <v>25310.945</v>
      </c>
      <c r="J5372">
        <v>76.677260000000004</v>
      </c>
      <c r="M5372">
        <v>2.4831499999999999E-2</v>
      </c>
      <c r="N5372" s="49">
        <v>7.8270200000000005E-3</v>
      </c>
      <c r="O5372" s="49">
        <v>-2.3957300000000001E-2</v>
      </c>
      <c r="P5372" s="49">
        <v>-5.3336700000000004E-3</v>
      </c>
      <c r="Q5372" s="49">
        <v>7.8270200000000005E-3</v>
      </c>
      <c r="R5372" s="49">
        <v>2.0987720000000001E-2</v>
      </c>
      <c r="S5372" s="49">
        <v>3.9611340000000002E-2</v>
      </c>
      <c r="T5372" s="49" t="s">
        <v>91</v>
      </c>
    </row>
    <row r="5373" spans="1:20" x14ac:dyDescent="0.25">
      <c r="A5373" s="49" t="str">
        <f t="shared" si="83"/>
        <v>41850Other9_18SmartAC Only</v>
      </c>
      <c r="B5373" s="7">
        <v>41850</v>
      </c>
      <c r="C5373">
        <v>18</v>
      </c>
      <c r="D5373" t="s">
        <v>13</v>
      </c>
      <c r="E5373">
        <v>2.9775697000000001</v>
      </c>
      <c r="F5373">
        <v>2.9982443999999999</v>
      </c>
      <c r="G5373">
        <v>9</v>
      </c>
      <c r="H5373">
        <v>2465.136</v>
      </c>
      <c r="I5373" s="49">
        <v>25310.945</v>
      </c>
      <c r="J5373">
        <v>98.815870000000004</v>
      </c>
      <c r="M5373">
        <v>5.8305000000000003E-2</v>
      </c>
      <c r="N5373" s="49">
        <v>-2.0674700000000001E-2</v>
      </c>
      <c r="O5373" s="49">
        <v>-9.5305100000000004E-2</v>
      </c>
      <c r="P5373" s="49">
        <v>-5.157635E-2</v>
      </c>
      <c r="Q5373" s="49">
        <v>-2.0674700000000001E-2</v>
      </c>
      <c r="R5373" s="49">
        <v>1.022695E-2</v>
      </c>
      <c r="S5373" s="49">
        <v>5.3955700000000002E-2</v>
      </c>
      <c r="T5373" s="49" t="s">
        <v>91</v>
      </c>
    </row>
    <row r="5374" spans="1:20" x14ac:dyDescent="0.25">
      <c r="A5374" s="49" t="str">
        <f t="shared" si="83"/>
        <v>41850Other9_6SmartAC Only</v>
      </c>
      <c r="B5374" s="7">
        <v>41850</v>
      </c>
      <c r="C5374">
        <v>6</v>
      </c>
      <c r="D5374" t="s">
        <v>13</v>
      </c>
      <c r="E5374">
        <v>0.73321422000000003</v>
      </c>
      <c r="F5374">
        <v>0.73194320000000002</v>
      </c>
      <c r="G5374">
        <v>9</v>
      </c>
      <c r="H5374">
        <v>2465.136</v>
      </c>
      <c r="I5374" s="49">
        <v>25310.945</v>
      </c>
      <c r="J5374">
        <v>71.677019999999999</v>
      </c>
      <c r="M5374">
        <v>1.99854E-2</v>
      </c>
      <c r="N5374" s="49">
        <v>1.2710200000000001E-3</v>
      </c>
      <c r="O5374" s="49">
        <v>-2.4310289999999998E-2</v>
      </c>
      <c r="P5374" s="49">
        <v>-9.3212399999999997E-3</v>
      </c>
      <c r="Q5374" s="49">
        <v>1.2710200000000001E-3</v>
      </c>
      <c r="R5374" s="49">
        <v>1.186328E-2</v>
      </c>
      <c r="S5374" s="49">
        <v>2.6852330000000001E-2</v>
      </c>
      <c r="T5374" s="49" t="s">
        <v>91</v>
      </c>
    </row>
    <row r="5375" spans="1:20" x14ac:dyDescent="0.25">
      <c r="A5375" s="49" t="str">
        <f t="shared" si="83"/>
        <v>41850Other9_24SmartAC Only</v>
      </c>
      <c r="B5375" s="7">
        <v>41850</v>
      </c>
      <c r="C5375">
        <v>24</v>
      </c>
      <c r="D5375" t="s">
        <v>13</v>
      </c>
      <c r="E5375">
        <v>1.3605068</v>
      </c>
      <c r="F5375">
        <v>1.4122710000000001</v>
      </c>
      <c r="G5375">
        <v>9</v>
      </c>
      <c r="H5375">
        <v>2465.136</v>
      </c>
      <c r="I5375" s="49">
        <v>25310.945</v>
      </c>
      <c r="J5375">
        <v>79.306669999999997</v>
      </c>
      <c r="M5375">
        <v>3.7615099999999999E-2</v>
      </c>
      <c r="N5375" s="49">
        <v>-5.1764200000000003E-2</v>
      </c>
      <c r="O5375" s="49">
        <v>-9.9911529999999998E-2</v>
      </c>
      <c r="P5375" s="49">
        <v>-7.1700200000000006E-2</v>
      </c>
      <c r="Q5375" s="49">
        <v>-5.1764200000000003E-2</v>
      </c>
      <c r="R5375" s="49">
        <v>-3.1828200000000001E-2</v>
      </c>
      <c r="S5375" s="49">
        <v>-3.6168699999999999E-3</v>
      </c>
      <c r="T5375" s="49" t="s">
        <v>91</v>
      </c>
    </row>
    <row r="5376" spans="1:20" x14ac:dyDescent="0.25">
      <c r="A5376" s="49" t="str">
        <f t="shared" si="83"/>
        <v>41850Other9_10SmartAC Only</v>
      </c>
      <c r="B5376" s="7">
        <v>41850</v>
      </c>
      <c r="C5376">
        <v>10</v>
      </c>
      <c r="D5376" t="s">
        <v>13</v>
      </c>
      <c r="E5376">
        <v>0.98930711000000005</v>
      </c>
      <c r="F5376">
        <v>0.94114467999999996</v>
      </c>
      <c r="G5376">
        <v>9</v>
      </c>
      <c r="H5376">
        <v>2465.136</v>
      </c>
      <c r="I5376" s="49">
        <v>25310.945</v>
      </c>
      <c r="J5376">
        <v>79.631659999999997</v>
      </c>
      <c r="M5376">
        <v>3.1703799999999997E-2</v>
      </c>
      <c r="N5376" s="49">
        <v>4.8162429999999999E-2</v>
      </c>
      <c r="O5376" s="49">
        <v>7.5815700000000001E-3</v>
      </c>
      <c r="P5376" s="49">
        <v>3.1359419999999999E-2</v>
      </c>
      <c r="Q5376" s="49">
        <v>4.8162429999999999E-2</v>
      </c>
      <c r="R5376" s="49">
        <v>6.4965439999999999E-2</v>
      </c>
      <c r="S5376" s="49">
        <v>8.8743290000000002E-2</v>
      </c>
      <c r="T5376" s="49" t="s">
        <v>91</v>
      </c>
    </row>
    <row r="5377" spans="1:20" x14ac:dyDescent="0.25">
      <c r="A5377" s="49" t="str">
        <f t="shared" si="83"/>
        <v>41850Other9_9SmartAC Only</v>
      </c>
      <c r="B5377" s="7">
        <v>41850</v>
      </c>
      <c r="C5377">
        <v>9</v>
      </c>
      <c r="D5377" t="s">
        <v>13</v>
      </c>
      <c r="E5377">
        <v>0.88847681000000001</v>
      </c>
      <c r="F5377">
        <v>0.87587954999999995</v>
      </c>
      <c r="G5377">
        <v>9</v>
      </c>
      <c r="H5377">
        <v>2465.136</v>
      </c>
      <c r="I5377" s="49">
        <v>25310.945</v>
      </c>
      <c r="J5377">
        <v>75.645589999999999</v>
      </c>
      <c r="M5377">
        <v>2.7518500000000001E-2</v>
      </c>
      <c r="N5377" s="49">
        <v>1.2597260000000001E-2</v>
      </c>
      <c r="O5377" s="49">
        <v>-2.2626420000000001E-2</v>
      </c>
      <c r="P5377" s="49">
        <v>-1.9875399999999999E-3</v>
      </c>
      <c r="Q5377" s="49">
        <v>1.2597260000000001E-2</v>
      </c>
      <c r="R5377" s="49">
        <v>2.7182069999999999E-2</v>
      </c>
      <c r="S5377" s="49">
        <v>4.7820939999999999E-2</v>
      </c>
      <c r="T5377" s="49" t="s">
        <v>91</v>
      </c>
    </row>
    <row r="5378" spans="1:20" x14ac:dyDescent="0.25">
      <c r="A5378" s="49" t="str">
        <f t="shared" si="83"/>
        <v>41852OtherN/A_7SmartAC Only</v>
      </c>
      <c r="B5378" s="7">
        <v>41852</v>
      </c>
      <c r="C5378">
        <v>7</v>
      </c>
      <c r="D5378" t="s">
        <v>13</v>
      </c>
      <c r="E5378">
        <v>0.76847445000000003</v>
      </c>
      <c r="F5378">
        <v>0.77508874000000005</v>
      </c>
      <c r="G5378" t="s">
        <v>33</v>
      </c>
      <c r="H5378">
        <v>4932.2860000000001</v>
      </c>
      <c r="I5378" s="49">
        <v>25135.726999999999</v>
      </c>
      <c r="J5378">
        <v>70.270430000000005</v>
      </c>
      <c r="M5378">
        <v>1.19858E-2</v>
      </c>
      <c r="N5378" s="49">
        <v>-6.6142900000000001E-3</v>
      </c>
      <c r="O5378" s="49">
        <v>-2.1956110000000001E-2</v>
      </c>
      <c r="P5378" s="49">
        <v>-1.2966760000000001E-2</v>
      </c>
      <c r="Q5378" s="49">
        <v>-6.6142900000000001E-3</v>
      </c>
      <c r="R5378" s="49">
        <v>-2.6182000000000001E-4</v>
      </c>
      <c r="S5378" s="49">
        <v>8.7275300000000007E-3</v>
      </c>
      <c r="T5378" s="49" t="s">
        <v>91</v>
      </c>
    </row>
    <row r="5379" spans="1:20" x14ac:dyDescent="0.25">
      <c r="A5379" s="49" t="str">
        <f t="shared" ref="A5379:A5442" si="84">CONCATENATE(B5379,D5379,G5379,"_",C5379,T5379)</f>
        <v>41852OtherN/A_10SmartAC Only</v>
      </c>
      <c r="B5379" s="7">
        <v>41852</v>
      </c>
      <c r="C5379">
        <v>10</v>
      </c>
      <c r="D5379" t="s">
        <v>13</v>
      </c>
      <c r="E5379">
        <v>0.99532768999999999</v>
      </c>
      <c r="F5379">
        <v>0.99981692</v>
      </c>
      <c r="G5379" t="s">
        <v>33</v>
      </c>
      <c r="H5379">
        <v>4932.2860000000001</v>
      </c>
      <c r="I5379" s="49">
        <v>25135.726999999999</v>
      </c>
      <c r="J5379">
        <v>82.234830000000002</v>
      </c>
      <c r="M5379">
        <v>1.8702400000000001E-2</v>
      </c>
      <c r="N5379" s="49">
        <v>-4.4892300000000003E-3</v>
      </c>
      <c r="O5379" s="49">
        <v>-2.84283E-2</v>
      </c>
      <c r="P5379" s="49">
        <v>-1.4401499999999999E-2</v>
      </c>
      <c r="Q5379" s="49">
        <v>-4.4892300000000003E-3</v>
      </c>
      <c r="R5379" s="49">
        <v>5.4230399999999996E-3</v>
      </c>
      <c r="S5379" s="49">
        <v>1.9449839999999999E-2</v>
      </c>
      <c r="T5379" s="49" t="s">
        <v>91</v>
      </c>
    </row>
    <row r="5380" spans="1:20" x14ac:dyDescent="0.25">
      <c r="A5380" s="49" t="str">
        <f t="shared" si="84"/>
        <v>41852OtherN/A_1SmartAC Only</v>
      </c>
      <c r="B5380" s="7">
        <v>41852</v>
      </c>
      <c r="C5380">
        <v>1</v>
      </c>
      <c r="D5380" t="s">
        <v>13</v>
      </c>
      <c r="E5380">
        <v>1.0662258</v>
      </c>
      <c r="F5380">
        <v>1.0599147</v>
      </c>
      <c r="G5380" t="s">
        <v>33</v>
      </c>
      <c r="H5380">
        <v>4932.2860000000001</v>
      </c>
      <c r="I5380" s="49">
        <v>25135.726999999999</v>
      </c>
      <c r="J5380">
        <v>79.146680000000003</v>
      </c>
      <c r="M5380">
        <v>1.6919099999999999E-2</v>
      </c>
      <c r="N5380" s="49">
        <v>6.3111E-3</v>
      </c>
      <c r="O5380" s="49">
        <v>-1.5345350000000001E-2</v>
      </c>
      <c r="P5380" s="49">
        <v>-2.6560199999999998E-3</v>
      </c>
      <c r="Q5380" s="49">
        <v>6.3111E-3</v>
      </c>
      <c r="R5380" s="49">
        <v>1.527822E-2</v>
      </c>
      <c r="S5380" s="49">
        <v>2.7967550000000001E-2</v>
      </c>
      <c r="T5380" s="49" t="s">
        <v>91</v>
      </c>
    </row>
    <row r="5381" spans="1:20" x14ac:dyDescent="0.25">
      <c r="A5381" s="49" t="str">
        <f t="shared" si="84"/>
        <v>41852OtherN/A_19SmartAC Only</v>
      </c>
      <c r="B5381" s="7">
        <v>41852</v>
      </c>
      <c r="C5381">
        <v>19</v>
      </c>
      <c r="D5381" t="s">
        <v>13</v>
      </c>
      <c r="E5381">
        <v>3.1956063000000001</v>
      </c>
      <c r="F5381">
        <v>3.3271261999999999</v>
      </c>
      <c r="G5381" t="s">
        <v>33</v>
      </c>
      <c r="H5381">
        <v>4932.2860000000001</v>
      </c>
      <c r="I5381" s="49">
        <v>25135.726999999999</v>
      </c>
      <c r="J5381">
        <v>101.63</v>
      </c>
      <c r="M5381">
        <v>3.2949199999999998E-2</v>
      </c>
      <c r="N5381" s="49">
        <v>-0.1315199</v>
      </c>
      <c r="O5381" s="49">
        <v>-0.17369488</v>
      </c>
      <c r="P5381" s="49">
        <v>-0.14898297999999999</v>
      </c>
      <c r="Q5381" s="49">
        <v>-0.1315199</v>
      </c>
      <c r="R5381" s="49">
        <v>-0.11405682</v>
      </c>
      <c r="S5381" s="49">
        <v>-8.9344919999999994E-2</v>
      </c>
      <c r="T5381" s="49" t="s">
        <v>91</v>
      </c>
    </row>
    <row r="5382" spans="1:20" x14ac:dyDescent="0.25">
      <c r="A5382" s="49" t="str">
        <f t="shared" si="84"/>
        <v>41852OtherN/A_23SmartAC Only</v>
      </c>
      <c r="B5382" s="7">
        <v>41852</v>
      </c>
      <c r="C5382">
        <v>23</v>
      </c>
      <c r="D5382" t="s">
        <v>13</v>
      </c>
      <c r="E5382">
        <v>1.7735110999999999</v>
      </c>
      <c r="F5382">
        <v>1.8841232000000001</v>
      </c>
      <c r="G5382" t="s">
        <v>33</v>
      </c>
      <c r="H5382">
        <v>4932.2860000000001</v>
      </c>
      <c r="I5382" s="49">
        <v>25135.726999999999</v>
      </c>
      <c r="J5382">
        <v>83.390339999999995</v>
      </c>
      <c r="M5382">
        <v>2.5502199999999999E-2</v>
      </c>
      <c r="N5382" s="49">
        <v>-0.1106121</v>
      </c>
      <c r="O5382" s="49">
        <v>-0.14325492000000001</v>
      </c>
      <c r="P5382" s="49">
        <v>-0.12412827</v>
      </c>
      <c r="Q5382" s="49">
        <v>-0.1106121</v>
      </c>
      <c r="R5382" s="49">
        <v>-9.7095929999999997E-2</v>
      </c>
      <c r="S5382" s="49">
        <v>-7.7969280000000002E-2</v>
      </c>
      <c r="T5382" s="49" t="s">
        <v>91</v>
      </c>
    </row>
    <row r="5383" spans="1:20" x14ac:dyDescent="0.25">
      <c r="A5383" s="49" t="str">
        <f t="shared" si="84"/>
        <v>41852OtherN/A_24SmartAC Only</v>
      </c>
      <c r="B5383" s="7">
        <v>41852</v>
      </c>
      <c r="C5383">
        <v>24</v>
      </c>
      <c r="D5383" t="s">
        <v>13</v>
      </c>
      <c r="E5383">
        <v>1.3878176</v>
      </c>
      <c r="F5383">
        <v>1.4456218999999999</v>
      </c>
      <c r="G5383" t="s">
        <v>33</v>
      </c>
      <c r="H5383">
        <v>4932.2860000000001</v>
      </c>
      <c r="I5383" s="49">
        <v>25135.726999999999</v>
      </c>
      <c r="J5383">
        <v>80.825400000000002</v>
      </c>
      <c r="M5383">
        <v>2.1731500000000001E-2</v>
      </c>
      <c r="N5383" s="49">
        <v>-5.7804300000000003E-2</v>
      </c>
      <c r="O5383" s="49">
        <v>-8.5620619999999995E-2</v>
      </c>
      <c r="P5383" s="49">
        <v>-6.932199E-2</v>
      </c>
      <c r="Q5383" s="49">
        <v>-5.7804300000000003E-2</v>
      </c>
      <c r="R5383" s="49">
        <v>-4.6286599999999997E-2</v>
      </c>
      <c r="S5383" s="49">
        <v>-2.9987980000000001E-2</v>
      </c>
      <c r="T5383" s="49" t="s">
        <v>91</v>
      </c>
    </row>
    <row r="5384" spans="1:20" x14ac:dyDescent="0.25">
      <c r="A5384" s="49" t="str">
        <f t="shared" si="84"/>
        <v>41852OtherN/A_4SmartAC Only</v>
      </c>
      <c r="B5384" s="7">
        <v>41852</v>
      </c>
      <c r="C5384">
        <v>4</v>
      </c>
      <c r="D5384" t="s">
        <v>13</v>
      </c>
      <c r="E5384">
        <v>0.72506599000000005</v>
      </c>
      <c r="F5384">
        <v>0.71705485999999996</v>
      </c>
      <c r="G5384" t="s">
        <v>33</v>
      </c>
      <c r="H5384">
        <v>4932.2860000000001</v>
      </c>
      <c r="I5384" s="49">
        <v>25135.726999999999</v>
      </c>
      <c r="J5384">
        <v>73.470759999999999</v>
      </c>
      <c r="M5384">
        <v>1.12312E-2</v>
      </c>
      <c r="N5384" s="49">
        <v>8.01113E-3</v>
      </c>
      <c r="O5384" s="49">
        <v>-6.3648100000000003E-3</v>
      </c>
      <c r="P5384" s="49">
        <v>2.0585899999999999E-3</v>
      </c>
      <c r="Q5384" s="49">
        <v>8.01113E-3</v>
      </c>
      <c r="R5384" s="49">
        <v>1.3963669999999999E-2</v>
      </c>
      <c r="S5384" s="49">
        <v>2.2387069999999998E-2</v>
      </c>
      <c r="T5384" s="49" t="s">
        <v>91</v>
      </c>
    </row>
    <row r="5385" spans="1:20" x14ac:dyDescent="0.25">
      <c r="A5385" s="49" t="str">
        <f t="shared" si="84"/>
        <v>41852OtherN/A_22SmartAC Only</v>
      </c>
      <c r="B5385" s="7">
        <v>41852</v>
      </c>
      <c r="C5385">
        <v>22</v>
      </c>
      <c r="D5385" t="s">
        <v>13</v>
      </c>
      <c r="E5385">
        <v>2.2124807</v>
      </c>
      <c r="F5385">
        <v>2.3976852000000002</v>
      </c>
      <c r="G5385" t="s">
        <v>33</v>
      </c>
      <c r="H5385">
        <v>4932.2860000000001</v>
      </c>
      <c r="I5385" s="49">
        <v>25135.726999999999</v>
      </c>
      <c r="J5385">
        <v>87.578299999999999</v>
      </c>
      <c r="M5385">
        <v>2.9006199999999999E-2</v>
      </c>
      <c r="N5385" s="49">
        <v>-0.18520449999999999</v>
      </c>
      <c r="O5385" s="49">
        <v>-0.22233243999999999</v>
      </c>
      <c r="P5385" s="49">
        <v>-0.20057779000000001</v>
      </c>
      <c r="Q5385" s="49">
        <v>-0.18520449999999999</v>
      </c>
      <c r="R5385" s="49">
        <v>-0.16983121000000001</v>
      </c>
      <c r="S5385" s="49">
        <v>-0.14807656</v>
      </c>
      <c r="T5385" s="49" t="s">
        <v>91</v>
      </c>
    </row>
    <row r="5386" spans="1:20" x14ac:dyDescent="0.25">
      <c r="A5386" s="49" t="str">
        <f t="shared" si="84"/>
        <v>41852OtherN/A_6SmartAC Only</v>
      </c>
      <c r="B5386" s="7">
        <v>41852</v>
      </c>
      <c r="C5386">
        <v>6</v>
      </c>
      <c r="D5386" t="s">
        <v>13</v>
      </c>
      <c r="E5386">
        <v>0.71518470000000001</v>
      </c>
      <c r="F5386">
        <v>0.72704236</v>
      </c>
      <c r="G5386" t="s">
        <v>33</v>
      </c>
      <c r="H5386">
        <v>4932.2860000000001</v>
      </c>
      <c r="I5386" s="49">
        <v>25135.726999999999</v>
      </c>
      <c r="J5386">
        <v>71.231480000000005</v>
      </c>
      <c r="M5386">
        <v>1.1235200000000001E-2</v>
      </c>
      <c r="N5386" s="49">
        <v>-1.1857660000000001E-2</v>
      </c>
      <c r="O5386" s="49">
        <v>-2.623872E-2</v>
      </c>
      <c r="P5386" s="49">
        <v>-1.781232E-2</v>
      </c>
      <c r="Q5386" s="49">
        <v>-1.1857660000000001E-2</v>
      </c>
      <c r="R5386" s="49">
        <v>-5.9030000000000003E-3</v>
      </c>
      <c r="S5386" s="49">
        <v>2.5233999999999999E-3</v>
      </c>
      <c r="T5386" s="49" t="s">
        <v>91</v>
      </c>
    </row>
    <row r="5387" spans="1:20" x14ac:dyDescent="0.25">
      <c r="A5387" s="49" t="str">
        <f t="shared" si="84"/>
        <v>41852OtherN/A_15SmartAC Only</v>
      </c>
      <c r="B5387" s="7">
        <v>41852</v>
      </c>
      <c r="C5387">
        <v>15</v>
      </c>
      <c r="D5387" t="s">
        <v>13</v>
      </c>
      <c r="E5387">
        <v>2.5242939999999998</v>
      </c>
      <c r="F5387">
        <v>2.3249092999999998</v>
      </c>
      <c r="G5387" t="s">
        <v>33</v>
      </c>
      <c r="H5387">
        <v>4932.2860000000001</v>
      </c>
      <c r="I5387" s="49">
        <v>25135.726999999999</v>
      </c>
      <c r="J5387">
        <v>102.212</v>
      </c>
      <c r="M5387">
        <v>3.3171300000000001E-2</v>
      </c>
      <c r="N5387" s="49">
        <v>0.1993847</v>
      </c>
      <c r="O5387" s="49">
        <v>0.15692544</v>
      </c>
      <c r="P5387" s="49">
        <v>0.18180391000000001</v>
      </c>
      <c r="Q5387" s="49">
        <v>0.1993847</v>
      </c>
      <c r="R5387" s="49">
        <v>0.21696549000000001</v>
      </c>
      <c r="S5387" s="49">
        <v>0.24184396</v>
      </c>
      <c r="T5387" s="49" t="s">
        <v>91</v>
      </c>
    </row>
    <row r="5388" spans="1:20" x14ac:dyDescent="0.25">
      <c r="A5388" s="49" t="str">
        <f t="shared" si="84"/>
        <v>41852OtherN/A_9SmartAC Only</v>
      </c>
      <c r="B5388" s="7">
        <v>41852</v>
      </c>
      <c r="C5388">
        <v>9</v>
      </c>
      <c r="D5388" t="s">
        <v>13</v>
      </c>
      <c r="E5388">
        <v>0.88795683999999997</v>
      </c>
      <c r="F5388">
        <v>0.88520750999999998</v>
      </c>
      <c r="G5388" t="s">
        <v>33</v>
      </c>
      <c r="H5388">
        <v>4932.2860000000001</v>
      </c>
      <c r="I5388" s="49">
        <v>25135.726999999999</v>
      </c>
      <c r="J5388">
        <v>77.670069999999996</v>
      </c>
      <c r="M5388">
        <v>1.5218799999999999E-2</v>
      </c>
      <c r="N5388" s="49">
        <v>2.7493299999999999E-3</v>
      </c>
      <c r="O5388" s="49">
        <v>-1.6730729999999999E-2</v>
      </c>
      <c r="P5388" s="49">
        <v>-5.3166300000000001E-3</v>
      </c>
      <c r="Q5388" s="49">
        <v>2.7493299999999999E-3</v>
      </c>
      <c r="R5388" s="49">
        <v>1.081529E-2</v>
      </c>
      <c r="S5388" s="49">
        <v>2.2229390000000002E-2</v>
      </c>
      <c r="T5388" s="49" t="s">
        <v>91</v>
      </c>
    </row>
    <row r="5389" spans="1:20" x14ac:dyDescent="0.25">
      <c r="A5389" s="49" t="str">
        <f t="shared" si="84"/>
        <v>41852OtherN/A_16SmartAC Only</v>
      </c>
      <c r="B5389" s="7">
        <v>41852</v>
      </c>
      <c r="C5389">
        <v>16</v>
      </c>
      <c r="D5389" t="s">
        <v>13</v>
      </c>
      <c r="E5389">
        <v>2.8426618000000001</v>
      </c>
      <c r="F5389">
        <v>2.2093413000000002</v>
      </c>
      <c r="G5389" t="s">
        <v>33</v>
      </c>
      <c r="H5389">
        <v>4932.2860000000001</v>
      </c>
      <c r="I5389" s="49">
        <v>25135.726999999999</v>
      </c>
      <c r="J5389">
        <v>103.0325</v>
      </c>
      <c r="M5389">
        <v>3.0449500000000001E-2</v>
      </c>
      <c r="N5389" s="49">
        <v>0.63332049999999995</v>
      </c>
      <c r="O5389" s="49">
        <v>0.59434514000000005</v>
      </c>
      <c r="P5389" s="49">
        <v>0.61718225999999998</v>
      </c>
      <c r="Q5389" s="49">
        <v>0.63332049999999995</v>
      </c>
      <c r="R5389" s="49">
        <v>0.64945872999999998</v>
      </c>
      <c r="S5389" s="49">
        <v>0.67229585999999997</v>
      </c>
      <c r="T5389" s="49" t="s">
        <v>91</v>
      </c>
    </row>
    <row r="5390" spans="1:20" x14ac:dyDescent="0.25">
      <c r="A5390" s="49" t="str">
        <f t="shared" si="84"/>
        <v>41852OtherN/A_13SmartAC Only</v>
      </c>
      <c r="B5390" s="7">
        <v>41852</v>
      </c>
      <c r="C5390">
        <v>13</v>
      </c>
      <c r="D5390" t="s">
        <v>13</v>
      </c>
      <c r="E5390">
        <v>1.7751091999999999</v>
      </c>
      <c r="F5390">
        <v>1.7437625000000001</v>
      </c>
      <c r="G5390" t="s">
        <v>33</v>
      </c>
      <c r="H5390">
        <v>4932.2860000000001</v>
      </c>
      <c r="I5390" s="49">
        <v>25135.726999999999</v>
      </c>
      <c r="J5390">
        <v>96.690449999999998</v>
      </c>
      <c r="M5390">
        <v>3.0303099999999999E-2</v>
      </c>
      <c r="N5390" s="49">
        <v>3.1346699999999998E-2</v>
      </c>
      <c r="O5390" s="49">
        <v>-7.4412699999999998E-3</v>
      </c>
      <c r="P5390" s="49">
        <v>1.5286060000000001E-2</v>
      </c>
      <c r="Q5390" s="49">
        <v>3.1346699999999998E-2</v>
      </c>
      <c r="R5390" s="49">
        <v>4.7407339999999999E-2</v>
      </c>
      <c r="S5390" s="49">
        <v>7.0134669999999996E-2</v>
      </c>
      <c r="T5390" s="49" t="s">
        <v>91</v>
      </c>
    </row>
    <row r="5391" spans="1:20" x14ac:dyDescent="0.25">
      <c r="A5391" s="49" t="str">
        <f t="shared" si="84"/>
        <v>41852OtherN/A_17SmartAC Only</v>
      </c>
      <c r="B5391" s="7">
        <v>41852</v>
      </c>
      <c r="C5391">
        <v>17</v>
      </c>
      <c r="D5391" t="s">
        <v>13</v>
      </c>
      <c r="E5391">
        <v>3.0748836000000002</v>
      </c>
      <c r="F5391">
        <v>2.3436558000000001</v>
      </c>
      <c r="G5391" t="s">
        <v>33</v>
      </c>
      <c r="H5391">
        <v>4932.2860000000001</v>
      </c>
      <c r="I5391" s="49">
        <v>25135.726999999999</v>
      </c>
      <c r="J5391">
        <v>104.0108</v>
      </c>
      <c r="M5391">
        <v>2.9769500000000001E-2</v>
      </c>
      <c r="N5391" s="49">
        <v>0.73122779999999998</v>
      </c>
      <c r="O5391" s="49">
        <v>0.69312284000000002</v>
      </c>
      <c r="P5391" s="49">
        <v>0.71544996999999999</v>
      </c>
      <c r="Q5391" s="49">
        <v>0.73122779999999998</v>
      </c>
      <c r="R5391" s="49">
        <v>0.74700564000000003</v>
      </c>
      <c r="S5391" s="49">
        <v>0.76933275999999995</v>
      </c>
      <c r="T5391" s="49" t="s">
        <v>91</v>
      </c>
    </row>
    <row r="5392" spans="1:20" x14ac:dyDescent="0.25">
      <c r="A5392" s="49" t="str">
        <f t="shared" si="84"/>
        <v>41852OtherN/A_11SmartAC Only</v>
      </c>
      <c r="B5392" s="7">
        <v>41852</v>
      </c>
      <c r="C5392">
        <v>11</v>
      </c>
      <c r="D5392" t="s">
        <v>13</v>
      </c>
      <c r="E5392">
        <v>1.180137</v>
      </c>
      <c r="F5392">
        <v>1.1417086999999999</v>
      </c>
      <c r="G5392" t="s">
        <v>33</v>
      </c>
      <c r="H5392">
        <v>4932.2860000000001</v>
      </c>
      <c r="I5392" s="49">
        <v>25135.726999999999</v>
      </c>
      <c r="J5392">
        <v>87.606030000000004</v>
      </c>
      <c r="M5392">
        <v>2.2739499999999999E-2</v>
      </c>
      <c r="N5392" s="49">
        <v>3.8428299999999999E-2</v>
      </c>
      <c r="O5392" s="49">
        <v>9.3217400000000002E-3</v>
      </c>
      <c r="P5392" s="49">
        <v>2.637637E-2</v>
      </c>
      <c r="Q5392" s="49">
        <v>3.8428299999999999E-2</v>
      </c>
      <c r="R5392" s="49">
        <v>5.0480240000000003E-2</v>
      </c>
      <c r="S5392" s="49">
        <v>6.7534860000000002E-2</v>
      </c>
      <c r="T5392" s="49" t="s">
        <v>91</v>
      </c>
    </row>
    <row r="5393" spans="1:20" x14ac:dyDescent="0.25">
      <c r="A5393" s="49" t="str">
        <f t="shared" si="84"/>
        <v>41852OtherN/A_14SmartAC Only</v>
      </c>
      <c r="B5393" s="7">
        <v>41852</v>
      </c>
      <c r="C5393">
        <v>14</v>
      </c>
      <c r="D5393" t="s">
        <v>13</v>
      </c>
      <c r="E5393">
        <v>2.1484709999999998</v>
      </c>
      <c r="F5393">
        <v>2.1327683999999998</v>
      </c>
      <c r="G5393" t="s">
        <v>33</v>
      </c>
      <c r="H5393">
        <v>4932.2860000000001</v>
      </c>
      <c r="I5393" s="49">
        <v>25135.726999999999</v>
      </c>
      <c r="J5393">
        <v>99.591999999999999</v>
      </c>
      <c r="M5393">
        <v>3.3006899999999999E-2</v>
      </c>
      <c r="N5393" s="49">
        <v>1.5702600000000001E-2</v>
      </c>
      <c r="O5393" s="49">
        <v>-2.6546230000000001E-2</v>
      </c>
      <c r="P5393" s="49">
        <v>-1.7910599999999999E-3</v>
      </c>
      <c r="Q5393" s="49">
        <v>1.5702600000000001E-2</v>
      </c>
      <c r="R5393" s="49">
        <v>3.3196259999999998E-2</v>
      </c>
      <c r="S5393" s="49">
        <v>5.7951429999999998E-2</v>
      </c>
      <c r="T5393" s="49" t="s">
        <v>91</v>
      </c>
    </row>
    <row r="5394" spans="1:20" x14ac:dyDescent="0.25">
      <c r="A5394" s="49" t="str">
        <f t="shared" si="84"/>
        <v>41852OtherN/A_2SmartAC Only</v>
      </c>
      <c r="B5394" s="7">
        <v>41852</v>
      </c>
      <c r="C5394">
        <v>2</v>
      </c>
      <c r="D5394" t="s">
        <v>13</v>
      </c>
      <c r="E5394">
        <v>0.89647619999999995</v>
      </c>
      <c r="F5394">
        <v>0.89200928999999995</v>
      </c>
      <c r="G5394" t="s">
        <v>33</v>
      </c>
      <c r="H5394">
        <v>4932.2860000000001</v>
      </c>
      <c r="I5394" s="49">
        <v>25135.726999999999</v>
      </c>
      <c r="J5394">
        <v>75.599459999999993</v>
      </c>
      <c r="M5394">
        <v>1.44057E-2</v>
      </c>
      <c r="N5394" s="49">
        <v>4.4669100000000002E-3</v>
      </c>
      <c r="O5394" s="49">
        <v>-1.3972389999999999E-2</v>
      </c>
      <c r="P5394" s="49">
        <v>-3.16811E-3</v>
      </c>
      <c r="Q5394" s="49">
        <v>4.4669100000000002E-3</v>
      </c>
      <c r="R5394" s="49">
        <v>1.210193E-2</v>
      </c>
      <c r="S5394" s="49">
        <v>2.290621E-2</v>
      </c>
      <c r="T5394" s="49" t="s">
        <v>91</v>
      </c>
    </row>
    <row r="5395" spans="1:20" x14ac:dyDescent="0.25">
      <c r="A5395" s="49" t="str">
        <f t="shared" si="84"/>
        <v>41852OtherN/A_18SmartAC Only</v>
      </c>
      <c r="B5395" s="7">
        <v>41852</v>
      </c>
      <c r="C5395">
        <v>18</v>
      </c>
      <c r="D5395" t="s">
        <v>13</v>
      </c>
      <c r="E5395">
        <v>3.2145902</v>
      </c>
      <c r="F5395">
        <v>2.4734644000000001</v>
      </c>
      <c r="G5395" t="s">
        <v>33</v>
      </c>
      <c r="H5395">
        <v>4932.2860000000001</v>
      </c>
      <c r="I5395" s="49">
        <v>25135.726999999999</v>
      </c>
      <c r="J5395">
        <v>103.4276</v>
      </c>
      <c r="M5395">
        <v>2.9024000000000001E-2</v>
      </c>
      <c r="N5395" s="49">
        <v>0.74112579999999995</v>
      </c>
      <c r="O5395" s="49">
        <v>0.70397507999999998</v>
      </c>
      <c r="P5395" s="49">
        <v>0.72574307999999998</v>
      </c>
      <c r="Q5395" s="49">
        <v>0.74112579999999995</v>
      </c>
      <c r="R5395" s="49">
        <v>0.75650852000000002</v>
      </c>
      <c r="S5395" s="49">
        <v>0.77827652000000003</v>
      </c>
      <c r="T5395" s="49" t="s">
        <v>91</v>
      </c>
    </row>
    <row r="5396" spans="1:20" x14ac:dyDescent="0.25">
      <c r="A5396" s="49" t="str">
        <f t="shared" si="84"/>
        <v>41852OtherN/A_3SmartAC Only</v>
      </c>
      <c r="B5396" s="7">
        <v>41852</v>
      </c>
      <c r="C5396">
        <v>3</v>
      </c>
      <c r="D5396" t="s">
        <v>13</v>
      </c>
      <c r="E5396">
        <v>0.79143869</v>
      </c>
      <c r="F5396">
        <v>0.79253013999999999</v>
      </c>
      <c r="G5396" t="s">
        <v>33</v>
      </c>
      <c r="H5396">
        <v>4932.2860000000001</v>
      </c>
      <c r="I5396" s="49">
        <v>25135.726999999999</v>
      </c>
      <c r="J5396">
        <v>75.426090000000002</v>
      </c>
      <c r="M5396">
        <v>1.2929599999999999E-2</v>
      </c>
      <c r="N5396" s="49">
        <v>-1.0914500000000001E-3</v>
      </c>
      <c r="O5396" s="49">
        <v>-1.7641339999999998E-2</v>
      </c>
      <c r="P5396" s="49">
        <v>-7.9441400000000006E-3</v>
      </c>
      <c r="Q5396" s="49">
        <v>-1.0914500000000001E-3</v>
      </c>
      <c r="R5396" s="49">
        <v>5.7612399999999999E-3</v>
      </c>
      <c r="S5396" s="49">
        <v>1.545844E-2</v>
      </c>
      <c r="T5396" s="49" t="s">
        <v>91</v>
      </c>
    </row>
    <row r="5397" spans="1:20" x14ac:dyDescent="0.25">
      <c r="A5397" s="49" t="str">
        <f t="shared" si="84"/>
        <v>41852OtherN/A_5SmartAC Only</v>
      </c>
      <c r="B5397" s="7">
        <v>41852</v>
      </c>
      <c r="C5397">
        <v>5</v>
      </c>
      <c r="D5397" t="s">
        <v>13</v>
      </c>
      <c r="E5397">
        <v>0.69980070999999999</v>
      </c>
      <c r="F5397">
        <v>0.70302750000000003</v>
      </c>
      <c r="G5397" t="s">
        <v>33</v>
      </c>
      <c r="H5397">
        <v>4932.2860000000001</v>
      </c>
      <c r="I5397" s="49">
        <v>25135.726999999999</v>
      </c>
      <c r="J5397">
        <v>72.15795</v>
      </c>
      <c r="M5397">
        <v>1.09769E-2</v>
      </c>
      <c r="N5397" s="49">
        <v>-3.2267900000000002E-3</v>
      </c>
      <c r="O5397" s="49">
        <v>-1.7277219999999999E-2</v>
      </c>
      <c r="P5397" s="49">
        <v>-9.0445500000000002E-3</v>
      </c>
      <c r="Q5397" s="49">
        <v>-3.2267900000000002E-3</v>
      </c>
      <c r="R5397" s="49">
        <v>2.5909700000000002E-3</v>
      </c>
      <c r="S5397" s="49">
        <v>1.0823640000000001E-2</v>
      </c>
      <c r="T5397" s="49" t="s">
        <v>91</v>
      </c>
    </row>
    <row r="5398" spans="1:20" x14ac:dyDescent="0.25">
      <c r="A5398" s="49" t="str">
        <f t="shared" si="84"/>
        <v>41852OtherN/A_20SmartAC Only</v>
      </c>
      <c r="B5398" s="7">
        <v>41852</v>
      </c>
      <c r="C5398">
        <v>20</v>
      </c>
      <c r="D5398" t="s">
        <v>13</v>
      </c>
      <c r="E5398">
        <v>2.9357628</v>
      </c>
      <c r="F5398">
        <v>3.2696489999999998</v>
      </c>
      <c r="G5398" t="s">
        <v>33</v>
      </c>
      <c r="H5398">
        <v>4932.2860000000001</v>
      </c>
      <c r="I5398" s="49">
        <v>25135.726999999999</v>
      </c>
      <c r="J5398">
        <v>98.344930000000005</v>
      </c>
      <c r="M5398">
        <v>3.2894699999999999E-2</v>
      </c>
      <c r="N5398" s="49">
        <v>-0.33388620000000002</v>
      </c>
      <c r="O5398" s="49">
        <v>-0.37599142000000002</v>
      </c>
      <c r="P5398" s="49">
        <v>-0.35132038999999998</v>
      </c>
      <c r="Q5398" s="49">
        <v>-0.33388620000000002</v>
      </c>
      <c r="R5398" s="49">
        <v>-0.31645201000000001</v>
      </c>
      <c r="S5398" s="49">
        <v>-0.29178098000000002</v>
      </c>
      <c r="T5398" s="49" t="s">
        <v>91</v>
      </c>
    </row>
    <row r="5399" spans="1:20" x14ac:dyDescent="0.25">
      <c r="A5399" s="49" t="str">
        <f t="shared" si="84"/>
        <v>41852OtherN/A_8SmartAC Only</v>
      </c>
      <c r="B5399" s="7">
        <v>41852</v>
      </c>
      <c r="C5399">
        <v>8</v>
      </c>
      <c r="D5399" t="s">
        <v>13</v>
      </c>
      <c r="E5399">
        <v>0.82906754000000005</v>
      </c>
      <c r="F5399">
        <v>0.83843003000000005</v>
      </c>
      <c r="G5399" t="s">
        <v>33</v>
      </c>
      <c r="H5399">
        <v>4932.2860000000001</v>
      </c>
      <c r="I5399" s="49">
        <v>25135.726999999999</v>
      </c>
      <c r="J5399">
        <v>73.61994</v>
      </c>
      <c r="M5399">
        <v>1.3415699999999999E-2</v>
      </c>
      <c r="N5399" s="49">
        <v>-9.3624899999999994E-3</v>
      </c>
      <c r="O5399" s="49">
        <v>-2.653459E-2</v>
      </c>
      <c r="P5399" s="49">
        <v>-1.6472810000000001E-2</v>
      </c>
      <c r="Q5399" s="49">
        <v>-9.3624899999999994E-3</v>
      </c>
      <c r="R5399" s="49">
        <v>-2.25217E-3</v>
      </c>
      <c r="S5399" s="49">
        <v>7.8096099999999998E-3</v>
      </c>
      <c r="T5399" s="49" t="s">
        <v>91</v>
      </c>
    </row>
    <row r="5400" spans="1:20" x14ac:dyDescent="0.25">
      <c r="A5400" s="49" t="str">
        <f t="shared" si="84"/>
        <v>41852OtherN/A_21SmartAC Only</v>
      </c>
      <c r="B5400" s="7">
        <v>41852</v>
      </c>
      <c r="C5400">
        <v>21</v>
      </c>
      <c r="D5400" t="s">
        <v>13</v>
      </c>
      <c r="E5400">
        <v>2.5764594000000001</v>
      </c>
      <c r="F5400">
        <v>2.8105045</v>
      </c>
      <c r="G5400" t="s">
        <v>33</v>
      </c>
      <c r="H5400">
        <v>4932.2860000000001</v>
      </c>
      <c r="I5400" s="49">
        <v>25135.726999999999</v>
      </c>
      <c r="J5400">
        <v>92.571460000000002</v>
      </c>
      <c r="M5400">
        <v>3.0819800000000001E-2</v>
      </c>
      <c r="N5400" s="49">
        <v>-0.23404510000000001</v>
      </c>
      <c r="O5400" s="49">
        <v>-0.27349444000000001</v>
      </c>
      <c r="P5400" s="49">
        <v>-0.25037958999999999</v>
      </c>
      <c r="Q5400" s="49">
        <v>-0.23404510000000001</v>
      </c>
      <c r="R5400" s="49">
        <v>-0.21771061</v>
      </c>
      <c r="S5400" s="49">
        <v>-0.19459576000000001</v>
      </c>
      <c r="T5400" s="49" t="s">
        <v>91</v>
      </c>
    </row>
    <row r="5401" spans="1:20" x14ac:dyDescent="0.25">
      <c r="A5401" s="49" t="str">
        <f t="shared" si="84"/>
        <v>41852OtherN/A_12SmartAC Only</v>
      </c>
      <c r="B5401" s="7">
        <v>41852</v>
      </c>
      <c r="C5401">
        <v>12</v>
      </c>
      <c r="D5401" t="s">
        <v>13</v>
      </c>
      <c r="E5401">
        <v>1.4466778</v>
      </c>
      <c r="F5401">
        <v>1.4242903</v>
      </c>
      <c r="G5401" t="s">
        <v>33</v>
      </c>
      <c r="H5401">
        <v>4932.2860000000001</v>
      </c>
      <c r="I5401" s="49">
        <v>25135.726999999999</v>
      </c>
      <c r="J5401">
        <v>92.89049</v>
      </c>
      <c r="M5401">
        <v>2.6858900000000002E-2</v>
      </c>
      <c r="N5401" s="49">
        <v>2.2387500000000001E-2</v>
      </c>
      <c r="O5401" s="49">
        <v>-1.199189E-2</v>
      </c>
      <c r="P5401" s="49">
        <v>8.1522799999999996E-3</v>
      </c>
      <c r="Q5401" s="49">
        <v>2.2387500000000001E-2</v>
      </c>
      <c r="R5401" s="49">
        <v>3.6622719999999997E-2</v>
      </c>
      <c r="S5401" s="49">
        <v>5.676689E-2</v>
      </c>
      <c r="T5401" s="49" t="s">
        <v>91</v>
      </c>
    </row>
    <row r="5402" spans="1:20" x14ac:dyDescent="0.25">
      <c r="A5402" s="49" t="str">
        <f t="shared" si="84"/>
        <v>41893OtherN/A_13SmartAC Only</v>
      </c>
      <c r="B5402" s="7">
        <v>41893</v>
      </c>
      <c r="C5402">
        <v>13</v>
      </c>
      <c r="D5402" t="s">
        <v>13</v>
      </c>
      <c r="E5402">
        <v>0.85037797999999998</v>
      </c>
      <c r="F5402">
        <v>0.88564502000000001</v>
      </c>
      <c r="G5402" t="s">
        <v>33</v>
      </c>
      <c r="H5402">
        <v>22556.799999999999</v>
      </c>
      <c r="I5402" s="49">
        <v>25119.615000000002</v>
      </c>
      <c r="J5402">
        <v>89.929760000000002</v>
      </c>
      <c r="M5402">
        <v>2.9220099999999999E-2</v>
      </c>
      <c r="N5402" s="49">
        <v>-3.5267039999999999E-2</v>
      </c>
      <c r="O5402" s="49">
        <v>-7.2668769999999994E-2</v>
      </c>
      <c r="P5402" s="49">
        <v>-5.0753689999999997E-2</v>
      </c>
      <c r="Q5402" s="49">
        <v>-3.5267039999999999E-2</v>
      </c>
      <c r="R5402" s="49">
        <v>-1.9780389999999998E-2</v>
      </c>
      <c r="S5402" s="49">
        <v>2.1346899999999999E-3</v>
      </c>
      <c r="T5402" s="49" t="s">
        <v>91</v>
      </c>
    </row>
    <row r="5403" spans="1:20" x14ac:dyDescent="0.25">
      <c r="A5403" s="49" t="str">
        <f t="shared" si="84"/>
        <v>41893OtherN/A_9SmartAC Only</v>
      </c>
      <c r="B5403" s="7">
        <v>41893</v>
      </c>
      <c r="C5403">
        <v>9</v>
      </c>
      <c r="D5403" t="s">
        <v>13</v>
      </c>
      <c r="E5403">
        <v>0.69827395999999997</v>
      </c>
      <c r="F5403">
        <v>0.68884380000000001</v>
      </c>
      <c r="G5403" t="s">
        <v>33</v>
      </c>
      <c r="H5403">
        <v>22556.799999999999</v>
      </c>
      <c r="I5403" s="49">
        <v>25119.615000000002</v>
      </c>
      <c r="J5403">
        <v>71.453090000000003</v>
      </c>
      <c r="M5403">
        <v>1.6589599999999999E-2</v>
      </c>
      <c r="N5403" s="49">
        <v>9.4301599999999999E-3</v>
      </c>
      <c r="O5403" s="49">
        <v>-1.1804530000000001E-2</v>
      </c>
      <c r="P5403" s="49">
        <v>6.3767000000000001E-4</v>
      </c>
      <c r="Q5403" s="49">
        <v>9.4301599999999999E-3</v>
      </c>
      <c r="R5403" s="49">
        <v>1.822265E-2</v>
      </c>
      <c r="S5403" s="49">
        <v>3.066485E-2</v>
      </c>
      <c r="T5403" s="49" t="s">
        <v>91</v>
      </c>
    </row>
    <row r="5404" spans="1:20" x14ac:dyDescent="0.25">
      <c r="A5404" s="49" t="str">
        <f t="shared" si="84"/>
        <v>41893OtherN/A_11SmartAC Only</v>
      </c>
      <c r="B5404" s="7">
        <v>41893</v>
      </c>
      <c r="C5404">
        <v>11</v>
      </c>
      <c r="D5404" t="s">
        <v>13</v>
      </c>
      <c r="E5404">
        <v>0.66363883000000001</v>
      </c>
      <c r="F5404">
        <v>0.65629967</v>
      </c>
      <c r="G5404" t="s">
        <v>33</v>
      </c>
      <c r="H5404">
        <v>22556.799999999999</v>
      </c>
      <c r="I5404" s="49">
        <v>25119.615000000002</v>
      </c>
      <c r="J5404">
        <v>81.647450000000006</v>
      </c>
      <c r="M5404">
        <v>2.2642800000000001E-2</v>
      </c>
      <c r="N5404" s="49">
        <v>7.33916E-3</v>
      </c>
      <c r="O5404" s="49">
        <v>-2.1643619999999999E-2</v>
      </c>
      <c r="P5404" s="49">
        <v>-4.6615199999999997E-3</v>
      </c>
      <c r="Q5404" s="49">
        <v>7.33916E-3</v>
      </c>
      <c r="R5404" s="49">
        <v>1.9339840000000001E-2</v>
      </c>
      <c r="S5404" s="49">
        <v>3.6321939999999997E-2</v>
      </c>
      <c r="T5404" s="49" t="s">
        <v>91</v>
      </c>
    </row>
    <row r="5405" spans="1:20" x14ac:dyDescent="0.25">
      <c r="A5405" s="49" t="str">
        <f t="shared" si="84"/>
        <v>41893OtherN/A_4SmartAC Only</v>
      </c>
      <c r="B5405" s="7">
        <v>41893</v>
      </c>
      <c r="C5405">
        <v>4</v>
      </c>
      <c r="D5405" t="s">
        <v>13</v>
      </c>
      <c r="E5405">
        <v>0.55174953000000004</v>
      </c>
      <c r="F5405">
        <v>0.55307318999999999</v>
      </c>
      <c r="G5405" t="s">
        <v>33</v>
      </c>
      <c r="H5405">
        <v>22556.799999999999</v>
      </c>
      <c r="I5405" s="49">
        <v>25119.615000000002</v>
      </c>
      <c r="J5405">
        <v>66.900090000000006</v>
      </c>
      <c r="M5405">
        <v>1.19898E-2</v>
      </c>
      <c r="N5405" s="49">
        <v>-1.3236599999999999E-3</v>
      </c>
      <c r="O5405" s="49">
        <v>-1.6670600000000001E-2</v>
      </c>
      <c r="P5405" s="49">
        <v>-7.6782500000000002E-3</v>
      </c>
      <c r="Q5405" s="49">
        <v>-1.3236599999999999E-3</v>
      </c>
      <c r="R5405" s="49">
        <v>5.0309300000000003E-3</v>
      </c>
      <c r="S5405" s="49">
        <v>1.4023280000000001E-2</v>
      </c>
      <c r="T5405" s="49" t="s">
        <v>91</v>
      </c>
    </row>
    <row r="5406" spans="1:20" x14ac:dyDescent="0.25">
      <c r="A5406" s="49" t="str">
        <f t="shared" si="84"/>
        <v>41893OtherN/A_10SmartAC Only</v>
      </c>
      <c r="B5406" s="7">
        <v>41893</v>
      </c>
      <c r="C5406">
        <v>10</v>
      </c>
      <c r="D5406" t="s">
        <v>13</v>
      </c>
      <c r="E5406">
        <v>0.66358225999999998</v>
      </c>
      <c r="F5406">
        <v>0.65672779999999997</v>
      </c>
      <c r="G5406" t="s">
        <v>33</v>
      </c>
      <c r="H5406">
        <v>22556.799999999999</v>
      </c>
      <c r="I5406" s="49">
        <v>25119.615000000002</v>
      </c>
      <c r="J5406">
        <v>76.342420000000004</v>
      </c>
      <c r="M5406">
        <v>1.9027499999999999E-2</v>
      </c>
      <c r="N5406" s="49">
        <v>6.8544599999999997E-3</v>
      </c>
      <c r="O5406" s="49">
        <v>-1.7500740000000001E-2</v>
      </c>
      <c r="P5406" s="49">
        <v>-3.23011E-3</v>
      </c>
      <c r="Q5406" s="49">
        <v>6.8544599999999997E-3</v>
      </c>
      <c r="R5406" s="49">
        <v>1.6939039999999999E-2</v>
      </c>
      <c r="S5406" s="49">
        <v>3.120966E-2</v>
      </c>
      <c r="T5406" s="49" t="s">
        <v>91</v>
      </c>
    </row>
    <row r="5407" spans="1:20" x14ac:dyDescent="0.25">
      <c r="A5407" s="49" t="str">
        <f t="shared" si="84"/>
        <v>41893OtherN/A_17SmartAC Only</v>
      </c>
      <c r="B5407" s="7">
        <v>41893</v>
      </c>
      <c r="C5407">
        <v>17</v>
      </c>
      <c r="D5407" t="s">
        <v>13</v>
      </c>
      <c r="E5407">
        <v>2.0572126000000002</v>
      </c>
      <c r="F5407">
        <v>1.7427359</v>
      </c>
      <c r="G5407" t="s">
        <v>33</v>
      </c>
      <c r="H5407">
        <v>22556.799999999999</v>
      </c>
      <c r="I5407" s="49">
        <v>25119.615000000002</v>
      </c>
      <c r="J5407">
        <v>97.538679999999999</v>
      </c>
      <c r="M5407">
        <v>3.91851E-2</v>
      </c>
      <c r="N5407" s="49">
        <v>0.3144767</v>
      </c>
      <c r="O5407" s="49">
        <v>0.26431977000000001</v>
      </c>
      <c r="P5407" s="49">
        <v>0.29370859999999999</v>
      </c>
      <c r="Q5407" s="49">
        <v>0.3144767</v>
      </c>
      <c r="R5407" s="49">
        <v>0.33524480000000001</v>
      </c>
      <c r="S5407" s="49">
        <v>0.36463362999999999</v>
      </c>
      <c r="T5407" s="49" t="s">
        <v>91</v>
      </c>
    </row>
    <row r="5408" spans="1:20" x14ac:dyDescent="0.25">
      <c r="A5408" s="49" t="str">
        <f t="shared" si="84"/>
        <v>41893OtherN/A_23SmartAC Only</v>
      </c>
      <c r="B5408" s="7">
        <v>41893</v>
      </c>
      <c r="C5408">
        <v>23</v>
      </c>
      <c r="D5408" t="s">
        <v>13</v>
      </c>
      <c r="E5408">
        <v>1.1854642</v>
      </c>
      <c r="F5408">
        <v>1.2258305</v>
      </c>
      <c r="G5408" t="s">
        <v>33</v>
      </c>
      <c r="H5408">
        <v>22556.799999999999</v>
      </c>
      <c r="I5408" s="49">
        <v>25119.615000000002</v>
      </c>
      <c r="J5408">
        <v>78.087509999999995</v>
      </c>
      <c r="M5408">
        <v>2.3351500000000001E-2</v>
      </c>
      <c r="N5408" s="49">
        <v>-4.0366300000000001E-2</v>
      </c>
      <c r="O5408" s="49">
        <v>-7.0256219999999994E-2</v>
      </c>
      <c r="P5408" s="49">
        <v>-5.2742600000000001E-2</v>
      </c>
      <c r="Q5408" s="49">
        <v>-4.0366300000000001E-2</v>
      </c>
      <c r="R5408" s="49">
        <v>-2.7990009999999999E-2</v>
      </c>
      <c r="S5408" s="49">
        <v>-1.047638E-2</v>
      </c>
      <c r="T5408" s="49" t="s">
        <v>91</v>
      </c>
    </row>
    <row r="5409" spans="1:20" x14ac:dyDescent="0.25">
      <c r="A5409" s="49" t="str">
        <f t="shared" si="84"/>
        <v>41893OtherN/A_7SmartAC Only</v>
      </c>
      <c r="B5409" s="7">
        <v>41893</v>
      </c>
      <c r="C5409">
        <v>7</v>
      </c>
      <c r="D5409" t="s">
        <v>13</v>
      </c>
      <c r="E5409">
        <v>0.71272033000000001</v>
      </c>
      <c r="F5409">
        <v>0.71259459000000003</v>
      </c>
      <c r="G5409" t="s">
        <v>33</v>
      </c>
      <c r="H5409">
        <v>22556.799999999999</v>
      </c>
      <c r="I5409" s="49">
        <v>25119.615000000002</v>
      </c>
      <c r="J5409">
        <v>63.50168</v>
      </c>
      <c r="M5409">
        <v>1.47864E-2</v>
      </c>
      <c r="N5409" s="49">
        <v>1.2574E-4</v>
      </c>
      <c r="O5409" s="49">
        <v>-1.8800850000000001E-2</v>
      </c>
      <c r="P5409" s="49">
        <v>-7.7110499999999997E-3</v>
      </c>
      <c r="Q5409" s="49">
        <v>1.2574E-4</v>
      </c>
      <c r="R5409" s="49">
        <v>7.9625300000000006E-3</v>
      </c>
      <c r="S5409" s="49">
        <v>1.9052329999999999E-2</v>
      </c>
      <c r="T5409" s="49" t="s">
        <v>91</v>
      </c>
    </row>
    <row r="5410" spans="1:20" x14ac:dyDescent="0.25">
      <c r="A5410" s="49" t="str">
        <f t="shared" si="84"/>
        <v>41893OtherN/A_3SmartAC Only</v>
      </c>
      <c r="B5410" s="7">
        <v>41893</v>
      </c>
      <c r="C5410">
        <v>3</v>
      </c>
      <c r="D5410" t="s">
        <v>13</v>
      </c>
      <c r="E5410">
        <v>0.57144983999999999</v>
      </c>
      <c r="F5410">
        <v>0.57151547999999996</v>
      </c>
      <c r="G5410" t="s">
        <v>33</v>
      </c>
      <c r="H5410">
        <v>22556.799999999999</v>
      </c>
      <c r="I5410" s="49">
        <v>25119.615000000002</v>
      </c>
      <c r="J5410">
        <v>68.081360000000004</v>
      </c>
      <c r="M5410">
        <v>1.2533000000000001E-2</v>
      </c>
      <c r="N5410" s="49">
        <v>-6.5640000000000002E-5</v>
      </c>
      <c r="O5410" s="49">
        <v>-1.6107880000000002E-2</v>
      </c>
      <c r="P5410" s="49">
        <v>-6.7081299999999996E-3</v>
      </c>
      <c r="Q5410" s="49">
        <v>-6.5640000000000002E-5</v>
      </c>
      <c r="R5410" s="49">
        <v>6.5768500000000004E-3</v>
      </c>
      <c r="S5410" s="49">
        <v>1.5976600000000001E-2</v>
      </c>
      <c r="T5410" s="49" t="s">
        <v>91</v>
      </c>
    </row>
    <row r="5411" spans="1:20" x14ac:dyDescent="0.25">
      <c r="A5411" s="49" t="str">
        <f t="shared" si="84"/>
        <v>41893OtherN/A_12SmartAC Only</v>
      </c>
      <c r="B5411" s="7">
        <v>41893</v>
      </c>
      <c r="C5411">
        <v>12</v>
      </c>
      <c r="D5411" t="s">
        <v>13</v>
      </c>
      <c r="E5411">
        <v>0.71371008000000002</v>
      </c>
      <c r="F5411">
        <v>0.72574253</v>
      </c>
      <c r="G5411" t="s">
        <v>33</v>
      </c>
      <c r="H5411">
        <v>22556.799999999999</v>
      </c>
      <c r="I5411" s="49">
        <v>25119.615000000002</v>
      </c>
      <c r="J5411">
        <v>85.989739999999998</v>
      </c>
      <c r="M5411">
        <v>2.64584E-2</v>
      </c>
      <c r="N5411" s="49">
        <v>-1.203245E-2</v>
      </c>
      <c r="O5411" s="49">
        <v>-4.5899200000000001E-2</v>
      </c>
      <c r="P5411" s="49">
        <v>-2.6055399999999999E-2</v>
      </c>
      <c r="Q5411" s="49">
        <v>-1.203245E-2</v>
      </c>
      <c r="R5411" s="49">
        <v>1.9905000000000001E-3</v>
      </c>
      <c r="S5411" s="49">
        <v>2.1834300000000001E-2</v>
      </c>
      <c r="T5411" s="49" t="s">
        <v>91</v>
      </c>
    </row>
    <row r="5412" spans="1:20" x14ac:dyDescent="0.25">
      <c r="A5412" s="49" t="str">
        <f t="shared" si="84"/>
        <v>41893OtherN/A_22SmartAC Only</v>
      </c>
      <c r="B5412" s="7">
        <v>41893</v>
      </c>
      <c r="C5412">
        <v>22</v>
      </c>
      <c r="D5412" t="s">
        <v>13</v>
      </c>
      <c r="E5412">
        <v>1.5403741</v>
      </c>
      <c r="F5412">
        <v>1.6036379999999999</v>
      </c>
      <c r="G5412" t="s">
        <v>33</v>
      </c>
      <c r="H5412">
        <v>22556.799999999999</v>
      </c>
      <c r="I5412" s="49">
        <v>25119.615000000002</v>
      </c>
      <c r="J5412">
        <v>81.765810000000002</v>
      </c>
      <c r="M5412">
        <v>2.85253E-2</v>
      </c>
      <c r="N5412" s="49">
        <v>-6.3263899999999998E-2</v>
      </c>
      <c r="O5412" s="49">
        <v>-9.9776279999999995E-2</v>
      </c>
      <c r="P5412" s="49">
        <v>-7.8382309999999997E-2</v>
      </c>
      <c r="Q5412" s="49">
        <v>-6.3263899999999998E-2</v>
      </c>
      <c r="R5412" s="49">
        <v>-4.8145489999999999E-2</v>
      </c>
      <c r="S5412" s="49">
        <v>-2.6751520000000001E-2</v>
      </c>
      <c r="T5412" s="49" t="s">
        <v>91</v>
      </c>
    </row>
    <row r="5413" spans="1:20" x14ac:dyDescent="0.25">
      <c r="A5413" s="49" t="str">
        <f t="shared" si="84"/>
        <v>41893OtherN/A_20SmartAC Only</v>
      </c>
      <c r="B5413" s="7">
        <v>41893</v>
      </c>
      <c r="C5413">
        <v>20</v>
      </c>
      <c r="D5413" t="s">
        <v>13</v>
      </c>
      <c r="E5413">
        <v>2.0736319000000001</v>
      </c>
      <c r="F5413">
        <v>2.3337800999999998</v>
      </c>
      <c r="G5413" t="s">
        <v>33</v>
      </c>
      <c r="H5413">
        <v>22556.799999999999</v>
      </c>
      <c r="I5413" s="49">
        <v>25119.615000000002</v>
      </c>
      <c r="J5413">
        <v>89.554419999999993</v>
      </c>
      <c r="M5413">
        <v>3.53307E-2</v>
      </c>
      <c r="N5413" s="49">
        <v>-0.2601482</v>
      </c>
      <c r="O5413" s="49">
        <v>-0.30537150000000002</v>
      </c>
      <c r="P5413" s="49">
        <v>-0.27887347000000001</v>
      </c>
      <c r="Q5413" s="49">
        <v>-0.2601482</v>
      </c>
      <c r="R5413" s="49">
        <v>-0.24142293000000001</v>
      </c>
      <c r="S5413" s="49">
        <v>-0.2149249</v>
      </c>
      <c r="T5413" s="49" t="s">
        <v>91</v>
      </c>
    </row>
    <row r="5414" spans="1:20" x14ac:dyDescent="0.25">
      <c r="A5414" s="49" t="str">
        <f t="shared" si="84"/>
        <v>41893OtherN/A_1SmartAC Only</v>
      </c>
      <c r="B5414" s="7">
        <v>41893</v>
      </c>
      <c r="C5414">
        <v>1</v>
      </c>
      <c r="D5414" t="s">
        <v>13</v>
      </c>
      <c r="E5414">
        <v>0.71027395999999998</v>
      </c>
      <c r="F5414">
        <v>0.69739691000000004</v>
      </c>
      <c r="G5414" t="s">
        <v>33</v>
      </c>
      <c r="H5414">
        <v>22556.799999999999</v>
      </c>
      <c r="I5414" s="49">
        <v>25119.615000000002</v>
      </c>
      <c r="J5414">
        <v>71.97878</v>
      </c>
      <c r="M5414">
        <v>1.6134300000000001E-2</v>
      </c>
      <c r="N5414" s="49">
        <v>1.2877049999999999E-2</v>
      </c>
      <c r="O5414" s="49">
        <v>-7.7748499999999998E-3</v>
      </c>
      <c r="P5414" s="49">
        <v>4.3258699999999999E-3</v>
      </c>
      <c r="Q5414" s="49">
        <v>1.2877049999999999E-2</v>
      </c>
      <c r="R5414" s="49">
        <v>2.1428229999999999E-2</v>
      </c>
      <c r="S5414" s="49">
        <v>3.3528950000000002E-2</v>
      </c>
      <c r="T5414" s="49" t="s">
        <v>91</v>
      </c>
    </row>
    <row r="5415" spans="1:20" x14ac:dyDescent="0.25">
      <c r="A5415" s="49" t="str">
        <f t="shared" si="84"/>
        <v>41893OtherN/A_16SmartAC Only</v>
      </c>
      <c r="B5415" s="7">
        <v>41893</v>
      </c>
      <c r="C5415">
        <v>16</v>
      </c>
      <c r="D5415" t="s">
        <v>13</v>
      </c>
      <c r="E5415">
        <v>1.7423436000000001</v>
      </c>
      <c r="F5415">
        <v>1.4805102000000001</v>
      </c>
      <c r="G5415" t="s">
        <v>33</v>
      </c>
      <c r="H5415">
        <v>22556.799999999999</v>
      </c>
      <c r="I5415" s="49">
        <v>25119.615000000002</v>
      </c>
      <c r="J5415">
        <v>97.054209999999998</v>
      </c>
      <c r="M5415">
        <v>3.8509599999999998E-2</v>
      </c>
      <c r="N5415" s="49">
        <v>0.26183339999999999</v>
      </c>
      <c r="O5415" s="49">
        <v>0.21254111000000001</v>
      </c>
      <c r="P5415" s="49">
        <v>0.24142331</v>
      </c>
      <c r="Q5415" s="49">
        <v>0.26183339999999999</v>
      </c>
      <c r="R5415" s="49">
        <v>0.28224348999999999</v>
      </c>
      <c r="S5415" s="49">
        <v>0.31112569000000001</v>
      </c>
      <c r="T5415" s="49" t="s">
        <v>91</v>
      </c>
    </row>
    <row r="5416" spans="1:20" x14ac:dyDescent="0.25">
      <c r="A5416" s="49" t="str">
        <f t="shared" si="84"/>
        <v>41893OtherN/A_24SmartAC Only</v>
      </c>
      <c r="B5416" s="7">
        <v>41893</v>
      </c>
      <c r="C5416">
        <v>24</v>
      </c>
      <c r="D5416" t="s">
        <v>13</v>
      </c>
      <c r="E5416">
        <v>0.89015372000000004</v>
      </c>
      <c r="F5416">
        <v>0.93162471999999996</v>
      </c>
      <c r="G5416" t="s">
        <v>33</v>
      </c>
      <c r="H5416">
        <v>22556.799999999999</v>
      </c>
      <c r="I5416" s="49">
        <v>25119.615000000002</v>
      </c>
      <c r="J5416">
        <v>75.337729999999993</v>
      </c>
      <c r="M5416">
        <v>1.8356500000000001E-2</v>
      </c>
      <c r="N5416" s="49">
        <v>-4.1471000000000001E-2</v>
      </c>
      <c r="O5416" s="49">
        <v>-6.4967319999999995E-2</v>
      </c>
      <c r="P5416" s="49">
        <v>-5.1199939999999999E-2</v>
      </c>
      <c r="Q5416" s="49">
        <v>-4.1471000000000001E-2</v>
      </c>
      <c r="R5416" s="49">
        <v>-3.1742050000000001E-2</v>
      </c>
      <c r="S5416" s="49">
        <v>-1.797468E-2</v>
      </c>
      <c r="T5416" s="49" t="s">
        <v>91</v>
      </c>
    </row>
    <row r="5417" spans="1:20" x14ac:dyDescent="0.25">
      <c r="A5417" s="49" t="str">
        <f t="shared" si="84"/>
        <v>41893OtherN/A_18SmartAC Only</v>
      </c>
      <c r="B5417" s="7">
        <v>41893</v>
      </c>
      <c r="C5417">
        <v>18</v>
      </c>
      <c r="D5417" t="s">
        <v>13</v>
      </c>
      <c r="E5417">
        <v>2.2837888</v>
      </c>
      <c r="F5417">
        <v>1.9289432</v>
      </c>
      <c r="G5417" t="s">
        <v>33</v>
      </c>
      <c r="H5417">
        <v>22556.799999999999</v>
      </c>
      <c r="I5417" s="49">
        <v>25119.615000000002</v>
      </c>
      <c r="J5417">
        <v>96.840639999999993</v>
      </c>
      <c r="M5417">
        <v>3.8018099999999999E-2</v>
      </c>
      <c r="N5417" s="49">
        <v>0.35484559999999998</v>
      </c>
      <c r="O5417" s="49">
        <v>0.30618243000000001</v>
      </c>
      <c r="P5417" s="49">
        <v>0.33469600999999999</v>
      </c>
      <c r="Q5417" s="49">
        <v>0.35484559999999998</v>
      </c>
      <c r="R5417" s="49">
        <v>0.37499518999999998</v>
      </c>
      <c r="S5417" s="49">
        <v>0.40350877000000002</v>
      </c>
      <c r="T5417" s="49" t="s">
        <v>91</v>
      </c>
    </row>
    <row r="5418" spans="1:20" x14ac:dyDescent="0.25">
      <c r="A5418" s="49" t="str">
        <f t="shared" si="84"/>
        <v>41893OtherN/A_5SmartAC Only</v>
      </c>
      <c r="B5418" s="7">
        <v>41893</v>
      </c>
      <c r="C5418">
        <v>5</v>
      </c>
      <c r="D5418" t="s">
        <v>13</v>
      </c>
      <c r="E5418">
        <v>0.54789487000000003</v>
      </c>
      <c r="F5418">
        <v>0.56170418</v>
      </c>
      <c r="G5418" t="s">
        <v>33</v>
      </c>
      <c r="H5418">
        <v>22556.799999999999</v>
      </c>
      <c r="I5418" s="49">
        <v>25119.615000000002</v>
      </c>
      <c r="J5418">
        <v>65.947209999999998</v>
      </c>
      <c r="M5418">
        <v>1.15908E-2</v>
      </c>
      <c r="N5418" s="49">
        <v>-1.380931E-2</v>
      </c>
      <c r="O5418" s="49">
        <v>-2.8645529999999999E-2</v>
      </c>
      <c r="P5418" s="49">
        <v>-1.995243E-2</v>
      </c>
      <c r="Q5418" s="49">
        <v>-1.380931E-2</v>
      </c>
      <c r="R5418" s="49">
        <v>-7.6661899999999998E-3</v>
      </c>
      <c r="S5418" s="49">
        <v>1.02691E-3</v>
      </c>
      <c r="T5418" s="49" t="s">
        <v>91</v>
      </c>
    </row>
    <row r="5419" spans="1:20" x14ac:dyDescent="0.25">
      <c r="A5419" s="49" t="str">
        <f t="shared" si="84"/>
        <v>41893OtherN/A_2SmartAC Only</v>
      </c>
      <c r="B5419" s="7">
        <v>41893</v>
      </c>
      <c r="C5419">
        <v>2</v>
      </c>
      <c r="D5419" t="s">
        <v>13</v>
      </c>
      <c r="E5419">
        <v>0.61999915000000005</v>
      </c>
      <c r="F5419">
        <v>0.61317955999999996</v>
      </c>
      <c r="G5419" t="s">
        <v>33</v>
      </c>
      <c r="H5419">
        <v>22556.799999999999</v>
      </c>
      <c r="I5419" s="49">
        <v>25119.615000000002</v>
      </c>
      <c r="J5419">
        <v>69.860339999999994</v>
      </c>
      <c r="M5419">
        <v>1.34743E-2</v>
      </c>
      <c r="N5419" s="49">
        <v>6.8195900000000004E-3</v>
      </c>
      <c r="O5419" s="49">
        <v>-1.0427509999999999E-2</v>
      </c>
      <c r="P5419" s="49">
        <v>-3.2179000000000002E-4</v>
      </c>
      <c r="Q5419" s="49">
        <v>6.8195900000000004E-3</v>
      </c>
      <c r="R5419" s="49">
        <v>1.396097E-2</v>
      </c>
      <c r="S5419" s="49">
        <v>2.4066690000000002E-2</v>
      </c>
      <c r="T5419" s="49" t="s">
        <v>91</v>
      </c>
    </row>
    <row r="5420" spans="1:20" x14ac:dyDescent="0.25">
      <c r="A5420" s="49" t="str">
        <f t="shared" si="84"/>
        <v>41893OtherN/A_21SmartAC Only</v>
      </c>
      <c r="B5420" s="7">
        <v>41893</v>
      </c>
      <c r="C5420">
        <v>21</v>
      </c>
      <c r="D5420" t="s">
        <v>13</v>
      </c>
      <c r="E5420">
        <v>1.8258506000000001</v>
      </c>
      <c r="F5420">
        <v>1.9912285999999999</v>
      </c>
      <c r="G5420" t="s">
        <v>33</v>
      </c>
      <c r="H5420">
        <v>22556.799999999999</v>
      </c>
      <c r="I5420" s="49">
        <v>25119.615000000002</v>
      </c>
      <c r="J5420">
        <v>85.260260000000002</v>
      </c>
      <c r="M5420">
        <v>3.2296800000000001E-2</v>
      </c>
      <c r="N5420" s="49">
        <v>-0.165378</v>
      </c>
      <c r="O5420" s="49">
        <v>-0.20671790000000001</v>
      </c>
      <c r="P5420" s="49">
        <v>-0.1824953</v>
      </c>
      <c r="Q5420" s="49">
        <v>-0.165378</v>
      </c>
      <c r="R5420" s="49">
        <v>-0.1482607</v>
      </c>
      <c r="S5420" s="49">
        <v>-0.1240381</v>
      </c>
      <c r="T5420" s="49" t="s">
        <v>91</v>
      </c>
    </row>
    <row r="5421" spans="1:20" x14ac:dyDescent="0.25">
      <c r="A5421" s="49" t="str">
        <f t="shared" si="84"/>
        <v>41893OtherN/A_6SmartAC Only</v>
      </c>
      <c r="B5421" s="7">
        <v>41893</v>
      </c>
      <c r="C5421">
        <v>6</v>
      </c>
      <c r="D5421" t="s">
        <v>13</v>
      </c>
      <c r="E5421">
        <v>0.60130543999999997</v>
      </c>
      <c r="F5421">
        <v>0.61216817999999995</v>
      </c>
      <c r="G5421" t="s">
        <v>33</v>
      </c>
      <c r="H5421">
        <v>22556.799999999999</v>
      </c>
      <c r="I5421" s="49">
        <v>25119.615000000002</v>
      </c>
      <c r="J5421">
        <v>64.658379999999994</v>
      </c>
      <c r="M5421">
        <v>1.27017E-2</v>
      </c>
      <c r="N5421" s="49">
        <v>-1.0862739999999999E-2</v>
      </c>
      <c r="O5421" s="49">
        <v>-2.712092E-2</v>
      </c>
      <c r="P5421" s="49">
        <v>-1.7594640000000002E-2</v>
      </c>
      <c r="Q5421" s="49">
        <v>-1.0862739999999999E-2</v>
      </c>
      <c r="R5421" s="49">
        <v>-4.1308400000000002E-3</v>
      </c>
      <c r="S5421" s="49">
        <v>5.3954399999999996E-3</v>
      </c>
      <c r="T5421" s="49" t="s">
        <v>91</v>
      </c>
    </row>
    <row r="5422" spans="1:20" x14ac:dyDescent="0.25">
      <c r="A5422" s="49" t="str">
        <f t="shared" si="84"/>
        <v>41893OtherN/A_14SmartAC Only</v>
      </c>
      <c r="B5422" s="7">
        <v>41893</v>
      </c>
      <c r="C5422">
        <v>14</v>
      </c>
      <c r="D5422" t="s">
        <v>13</v>
      </c>
      <c r="E5422">
        <v>1.1069321000000001</v>
      </c>
      <c r="F5422">
        <v>1.1189134000000001</v>
      </c>
      <c r="G5422" t="s">
        <v>33</v>
      </c>
      <c r="H5422">
        <v>22556.799999999999</v>
      </c>
      <c r="I5422" s="49">
        <v>25119.615000000002</v>
      </c>
      <c r="J5422">
        <v>93.229609999999994</v>
      </c>
      <c r="M5422">
        <v>3.3963599999999997E-2</v>
      </c>
      <c r="N5422" s="49">
        <v>-1.19813E-2</v>
      </c>
      <c r="O5422" s="49">
        <v>-5.5454709999999997E-2</v>
      </c>
      <c r="P5422" s="49">
        <v>-2.998201E-2</v>
      </c>
      <c r="Q5422" s="49">
        <v>-1.19813E-2</v>
      </c>
      <c r="R5422" s="49">
        <v>6.0194100000000002E-3</v>
      </c>
      <c r="S5422" s="49">
        <v>3.1492109999999997E-2</v>
      </c>
      <c r="T5422" s="49" t="s">
        <v>91</v>
      </c>
    </row>
    <row r="5423" spans="1:20" x14ac:dyDescent="0.25">
      <c r="A5423" s="49" t="str">
        <f t="shared" si="84"/>
        <v>41893OtherN/A_8SmartAC Only</v>
      </c>
      <c r="B5423" s="7">
        <v>41893</v>
      </c>
      <c r="C5423">
        <v>8</v>
      </c>
      <c r="D5423" t="s">
        <v>13</v>
      </c>
      <c r="E5423">
        <v>0.77130637999999996</v>
      </c>
      <c r="F5423">
        <v>0.74861668000000003</v>
      </c>
      <c r="G5423" t="s">
        <v>33</v>
      </c>
      <c r="H5423">
        <v>22556.799999999999</v>
      </c>
      <c r="I5423" s="49">
        <v>25119.615000000002</v>
      </c>
      <c r="J5423">
        <v>65.897199999999998</v>
      </c>
      <c r="M5423">
        <v>1.5918100000000001E-2</v>
      </c>
      <c r="N5423" s="49">
        <v>2.26897E-2</v>
      </c>
      <c r="O5423" s="49">
        <v>2.31453E-3</v>
      </c>
      <c r="P5423" s="49">
        <v>1.4253109999999999E-2</v>
      </c>
      <c r="Q5423" s="49">
        <v>2.26897E-2</v>
      </c>
      <c r="R5423" s="49">
        <v>3.1126290000000001E-2</v>
      </c>
      <c r="S5423" s="49">
        <v>4.3064869999999998E-2</v>
      </c>
      <c r="T5423" s="49" t="s">
        <v>91</v>
      </c>
    </row>
    <row r="5424" spans="1:20" x14ac:dyDescent="0.25">
      <c r="A5424" s="49" t="str">
        <f t="shared" si="84"/>
        <v>41893OtherN/A_15SmartAC Only</v>
      </c>
      <c r="B5424" s="7">
        <v>41893</v>
      </c>
      <c r="C5424">
        <v>15</v>
      </c>
      <c r="D5424" t="s">
        <v>13</v>
      </c>
      <c r="E5424">
        <v>1.3844922</v>
      </c>
      <c r="F5424">
        <v>1.3418085</v>
      </c>
      <c r="G5424" t="s">
        <v>33</v>
      </c>
      <c r="H5424">
        <v>22556.799999999999</v>
      </c>
      <c r="I5424" s="49">
        <v>25119.615000000002</v>
      </c>
      <c r="J5424">
        <v>95.683009999999996</v>
      </c>
      <c r="M5424">
        <v>3.6426800000000002E-2</v>
      </c>
      <c r="N5424" s="49">
        <v>4.2683699999999998E-2</v>
      </c>
      <c r="O5424" s="49">
        <v>-3.9426000000000001E-3</v>
      </c>
      <c r="P5424" s="49">
        <v>2.3377499999999999E-2</v>
      </c>
      <c r="Q5424" s="49">
        <v>4.2683699999999998E-2</v>
      </c>
      <c r="R5424" s="49">
        <v>6.1989900000000001E-2</v>
      </c>
      <c r="S5424" s="49">
        <v>8.931E-2</v>
      </c>
      <c r="T5424" s="49" t="s">
        <v>91</v>
      </c>
    </row>
    <row r="5425" spans="1:20" x14ac:dyDescent="0.25">
      <c r="A5425" s="49" t="str">
        <f t="shared" si="84"/>
        <v>41893OtherN/A_19SmartAC Only</v>
      </c>
      <c r="B5425" s="7">
        <v>41893</v>
      </c>
      <c r="C5425">
        <v>19</v>
      </c>
      <c r="D5425" t="s">
        <v>13</v>
      </c>
      <c r="E5425">
        <v>2.2714167999999999</v>
      </c>
      <c r="F5425">
        <v>2.5212547000000001</v>
      </c>
      <c r="G5425" t="s">
        <v>33</v>
      </c>
      <c r="H5425">
        <v>22556.799999999999</v>
      </c>
      <c r="I5425" s="49">
        <v>25119.615000000002</v>
      </c>
      <c r="J5425">
        <v>94.851590000000002</v>
      </c>
      <c r="M5425">
        <v>3.7810200000000002E-2</v>
      </c>
      <c r="N5425" s="49">
        <v>-0.2498379</v>
      </c>
      <c r="O5425" s="49">
        <v>-0.29823495999999999</v>
      </c>
      <c r="P5425" s="49">
        <v>-0.26987730999999998</v>
      </c>
      <c r="Q5425" s="49">
        <v>-0.2498379</v>
      </c>
      <c r="R5425" s="49">
        <v>-0.22979848999999999</v>
      </c>
      <c r="S5425" s="49">
        <v>-0.20144084000000001</v>
      </c>
      <c r="T5425" s="49" t="s">
        <v>91</v>
      </c>
    </row>
    <row r="5426" spans="1:20" x14ac:dyDescent="0.25">
      <c r="A5426" s="49" t="str">
        <f t="shared" si="84"/>
        <v>41820SierraN/A_23SmartAC Only</v>
      </c>
      <c r="B5426" s="7">
        <v>41820</v>
      </c>
      <c r="C5426">
        <v>23</v>
      </c>
      <c r="D5426" t="s">
        <v>14</v>
      </c>
      <c r="E5426">
        <v>2.0138457000000001</v>
      </c>
      <c r="F5426">
        <v>2.2171677000000001</v>
      </c>
      <c r="G5426" t="s">
        <v>33</v>
      </c>
      <c r="H5426">
        <v>2401.6950000000002</v>
      </c>
      <c r="I5426" s="49">
        <v>12156.504000000001</v>
      </c>
      <c r="J5426">
        <v>77.201610000000002</v>
      </c>
      <c r="M5426">
        <v>4.2278900000000001E-2</v>
      </c>
      <c r="N5426" s="49">
        <v>-0.203322</v>
      </c>
      <c r="O5426" s="49">
        <v>-0.25743898999999998</v>
      </c>
      <c r="P5426" s="49">
        <v>-0.22572982</v>
      </c>
      <c r="Q5426" s="49">
        <v>-0.203322</v>
      </c>
      <c r="R5426" s="49">
        <v>-0.18091418000000001</v>
      </c>
      <c r="S5426" s="49">
        <v>-0.14920501</v>
      </c>
      <c r="T5426" s="49" t="s">
        <v>91</v>
      </c>
    </row>
    <row r="5427" spans="1:20" x14ac:dyDescent="0.25">
      <c r="A5427" s="49" t="str">
        <f t="shared" si="84"/>
        <v>41820SierraN/A_9SmartAC Only</v>
      </c>
      <c r="B5427" s="7">
        <v>41820</v>
      </c>
      <c r="C5427">
        <v>9</v>
      </c>
      <c r="D5427" t="s">
        <v>14</v>
      </c>
      <c r="E5427">
        <v>0.95617271999999998</v>
      </c>
      <c r="F5427">
        <v>0.98543365000000005</v>
      </c>
      <c r="G5427" t="s">
        <v>33</v>
      </c>
      <c r="H5427">
        <v>2401.6950000000002</v>
      </c>
      <c r="I5427" s="49">
        <v>12156.504000000001</v>
      </c>
      <c r="J5427">
        <v>79.317859999999996</v>
      </c>
      <c r="M5427">
        <v>2.5541000000000001E-2</v>
      </c>
      <c r="N5427" s="49">
        <v>-2.9260930000000001E-2</v>
      </c>
      <c r="O5427" s="49">
        <v>-6.195341E-2</v>
      </c>
      <c r="P5427" s="49">
        <v>-4.2797660000000001E-2</v>
      </c>
      <c r="Q5427" s="49">
        <v>-2.9260930000000001E-2</v>
      </c>
      <c r="R5427" s="49">
        <v>-1.5724200000000001E-2</v>
      </c>
      <c r="S5427" s="49">
        <v>3.4315499999999998E-3</v>
      </c>
      <c r="T5427" s="49" t="s">
        <v>91</v>
      </c>
    </row>
    <row r="5428" spans="1:20" x14ac:dyDescent="0.25">
      <c r="A5428" s="49" t="str">
        <f t="shared" si="84"/>
        <v>41820SierraN/A_10SmartAC Only</v>
      </c>
      <c r="B5428" s="7">
        <v>41820</v>
      </c>
      <c r="C5428">
        <v>10</v>
      </c>
      <c r="D5428" t="s">
        <v>14</v>
      </c>
      <c r="E5428">
        <v>1.0356664</v>
      </c>
      <c r="F5428">
        <v>1.0766922000000001</v>
      </c>
      <c r="G5428" t="s">
        <v>33</v>
      </c>
      <c r="H5428">
        <v>2401.6950000000002</v>
      </c>
      <c r="I5428" s="49">
        <v>12156.504000000001</v>
      </c>
      <c r="J5428">
        <v>85.444450000000003</v>
      </c>
      <c r="M5428">
        <v>3.0427099999999999E-2</v>
      </c>
      <c r="N5428" s="49">
        <v>-4.1025800000000001E-2</v>
      </c>
      <c r="O5428" s="49">
        <v>-7.9972489999999993E-2</v>
      </c>
      <c r="P5428" s="49">
        <v>-5.715216E-2</v>
      </c>
      <c r="Q5428" s="49">
        <v>-4.1025800000000001E-2</v>
      </c>
      <c r="R5428" s="49">
        <v>-2.4899439999999998E-2</v>
      </c>
      <c r="S5428" s="49">
        <v>-2.0791099999999999E-3</v>
      </c>
      <c r="T5428" s="49" t="s">
        <v>91</v>
      </c>
    </row>
    <row r="5429" spans="1:20" x14ac:dyDescent="0.25">
      <c r="A5429" s="49" t="str">
        <f t="shared" si="84"/>
        <v>41820SierraN/A_24SmartAC Only</v>
      </c>
      <c r="B5429" s="7">
        <v>41820</v>
      </c>
      <c r="C5429">
        <v>24</v>
      </c>
      <c r="D5429" t="s">
        <v>14</v>
      </c>
      <c r="E5429">
        <v>1.5326424000000001</v>
      </c>
      <c r="F5429">
        <v>1.6889113</v>
      </c>
      <c r="G5429" t="s">
        <v>33</v>
      </c>
      <c r="H5429">
        <v>2401.6950000000002</v>
      </c>
      <c r="I5429" s="49">
        <v>12156.504000000001</v>
      </c>
      <c r="J5429">
        <v>75.525890000000004</v>
      </c>
      <c r="M5429">
        <v>3.5848699999999997E-2</v>
      </c>
      <c r="N5429" s="49">
        <v>-0.15626889999999999</v>
      </c>
      <c r="O5429" s="49">
        <v>-0.20215524000000001</v>
      </c>
      <c r="P5429" s="49">
        <v>-0.17526870999999999</v>
      </c>
      <c r="Q5429" s="49">
        <v>-0.15626889999999999</v>
      </c>
      <c r="R5429" s="49">
        <v>-0.13726909000000001</v>
      </c>
      <c r="S5429" s="49">
        <v>-0.11038256</v>
      </c>
      <c r="T5429" s="49" t="s">
        <v>91</v>
      </c>
    </row>
    <row r="5430" spans="1:20" x14ac:dyDescent="0.25">
      <c r="A5430" s="49" t="str">
        <f t="shared" si="84"/>
        <v>41820SierraN/A_18SmartAC Only</v>
      </c>
      <c r="B5430" s="7">
        <v>41820</v>
      </c>
      <c r="C5430">
        <v>18</v>
      </c>
      <c r="D5430" t="s">
        <v>14</v>
      </c>
      <c r="E5430">
        <v>3.2991733999999999</v>
      </c>
      <c r="F5430">
        <v>2.5629768999999998</v>
      </c>
      <c r="G5430" t="s">
        <v>33</v>
      </c>
      <c r="H5430">
        <v>2401.6950000000002</v>
      </c>
      <c r="I5430" s="49">
        <v>12156.504000000001</v>
      </c>
      <c r="J5430">
        <v>100.78570000000001</v>
      </c>
      <c r="M5430">
        <v>4.3974899999999997E-2</v>
      </c>
      <c r="N5430" s="49">
        <v>0.73619650000000003</v>
      </c>
      <c r="O5430" s="49">
        <v>0.67990863000000001</v>
      </c>
      <c r="P5430" s="49">
        <v>0.71288980000000002</v>
      </c>
      <c r="Q5430" s="49">
        <v>0.73619650000000003</v>
      </c>
      <c r="R5430" s="49">
        <v>0.75950320000000004</v>
      </c>
      <c r="S5430" s="49">
        <v>0.79248437000000005</v>
      </c>
      <c r="T5430" s="49" t="s">
        <v>91</v>
      </c>
    </row>
    <row r="5431" spans="1:20" x14ac:dyDescent="0.25">
      <c r="A5431" s="49" t="str">
        <f t="shared" si="84"/>
        <v>41820SierraN/A_19SmartAC Only</v>
      </c>
      <c r="B5431" s="7">
        <v>41820</v>
      </c>
      <c r="C5431">
        <v>19</v>
      </c>
      <c r="D5431" t="s">
        <v>14</v>
      </c>
      <c r="E5431">
        <v>3.4071381000000001</v>
      </c>
      <c r="F5431">
        <v>3.629715</v>
      </c>
      <c r="G5431" t="s">
        <v>33</v>
      </c>
      <c r="H5431">
        <v>2401.6950000000002</v>
      </c>
      <c r="I5431" s="49">
        <v>12156.504000000001</v>
      </c>
      <c r="J5431">
        <v>97.900540000000007</v>
      </c>
      <c r="M5431">
        <v>5.1530300000000001E-2</v>
      </c>
      <c r="N5431" s="49">
        <v>-0.22257689999999999</v>
      </c>
      <c r="O5431" s="49">
        <v>-0.28853568000000002</v>
      </c>
      <c r="P5431" s="49">
        <v>-0.24988795999999999</v>
      </c>
      <c r="Q5431" s="49">
        <v>-0.22257689999999999</v>
      </c>
      <c r="R5431" s="49">
        <v>-0.19526584</v>
      </c>
      <c r="S5431" s="49">
        <v>-0.15661812</v>
      </c>
      <c r="T5431" s="49" t="s">
        <v>91</v>
      </c>
    </row>
    <row r="5432" spans="1:20" x14ac:dyDescent="0.25">
      <c r="A5432" s="49" t="str">
        <f t="shared" si="84"/>
        <v>41820SierraN/A_7SmartAC Only</v>
      </c>
      <c r="B5432" s="7">
        <v>41820</v>
      </c>
      <c r="C5432">
        <v>7</v>
      </c>
      <c r="D5432" t="s">
        <v>14</v>
      </c>
      <c r="E5432">
        <v>0.82079257999999999</v>
      </c>
      <c r="F5432">
        <v>0.84431730000000005</v>
      </c>
      <c r="G5432" t="s">
        <v>33</v>
      </c>
      <c r="H5432">
        <v>2401.6950000000002</v>
      </c>
      <c r="I5432" s="49">
        <v>12156.504000000001</v>
      </c>
      <c r="J5432">
        <v>65.139759999999995</v>
      </c>
      <c r="M5432">
        <v>1.9438E-2</v>
      </c>
      <c r="N5432" s="49">
        <v>-2.3524719999999999E-2</v>
      </c>
      <c r="O5432" s="49">
        <v>-4.8405360000000001E-2</v>
      </c>
      <c r="P5432" s="49">
        <v>-3.382686E-2</v>
      </c>
      <c r="Q5432" s="49">
        <v>-2.3524719999999999E-2</v>
      </c>
      <c r="R5432" s="49">
        <v>-1.3222579999999999E-2</v>
      </c>
      <c r="S5432" s="49">
        <v>1.35592E-3</v>
      </c>
      <c r="T5432" s="49" t="s">
        <v>91</v>
      </c>
    </row>
    <row r="5433" spans="1:20" x14ac:dyDescent="0.25">
      <c r="A5433" s="49" t="str">
        <f t="shared" si="84"/>
        <v>41820SierraN/A_5SmartAC Only</v>
      </c>
      <c r="B5433" s="7">
        <v>41820</v>
      </c>
      <c r="C5433">
        <v>5</v>
      </c>
      <c r="D5433" t="s">
        <v>14</v>
      </c>
      <c r="E5433">
        <v>0.68845469000000004</v>
      </c>
      <c r="F5433">
        <v>0.70531301999999996</v>
      </c>
      <c r="G5433" t="s">
        <v>33</v>
      </c>
      <c r="H5433">
        <v>2401.6950000000002</v>
      </c>
      <c r="I5433" s="49">
        <v>12156.504000000001</v>
      </c>
      <c r="J5433">
        <v>64.374939999999995</v>
      </c>
      <c r="M5433">
        <v>1.6723100000000001E-2</v>
      </c>
      <c r="N5433" s="49">
        <v>-1.6858330000000001E-2</v>
      </c>
      <c r="O5433" s="49">
        <v>-3.8263900000000003E-2</v>
      </c>
      <c r="P5433" s="49">
        <v>-2.5721569999999999E-2</v>
      </c>
      <c r="Q5433" s="49">
        <v>-1.6858330000000001E-2</v>
      </c>
      <c r="R5433" s="49">
        <v>-7.9950899999999998E-3</v>
      </c>
      <c r="S5433" s="49">
        <v>4.5472400000000001E-3</v>
      </c>
      <c r="T5433" s="49" t="s">
        <v>91</v>
      </c>
    </row>
    <row r="5434" spans="1:20" x14ac:dyDescent="0.25">
      <c r="A5434" s="49" t="str">
        <f t="shared" si="84"/>
        <v>41820SierraN/A_15SmartAC Only</v>
      </c>
      <c r="B5434" s="7">
        <v>41820</v>
      </c>
      <c r="C5434">
        <v>15</v>
      </c>
      <c r="D5434" t="s">
        <v>14</v>
      </c>
      <c r="E5434">
        <v>2.3307218000000001</v>
      </c>
      <c r="F5434">
        <v>2.2345511999999998</v>
      </c>
      <c r="G5434" t="s">
        <v>33</v>
      </c>
      <c r="H5434">
        <v>2401.6950000000002</v>
      </c>
      <c r="I5434" s="49">
        <v>12156.504000000001</v>
      </c>
      <c r="J5434">
        <v>97.527280000000005</v>
      </c>
      <c r="M5434">
        <v>4.90909E-2</v>
      </c>
      <c r="N5434" s="49">
        <v>9.6170599999999995E-2</v>
      </c>
      <c r="O5434" s="49">
        <v>3.3334250000000003E-2</v>
      </c>
      <c r="P5434" s="49">
        <v>7.0152419999999993E-2</v>
      </c>
      <c r="Q5434" s="49">
        <v>9.6170599999999995E-2</v>
      </c>
      <c r="R5434" s="49">
        <v>0.12218878</v>
      </c>
      <c r="S5434" s="49">
        <v>0.15900695000000001</v>
      </c>
      <c r="T5434" s="49" t="s">
        <v>91</v>
      </c>
    </row>
    <row r="5435" spans="1:20" x14ac:dyDescent="0.25">
      <c r="A5435" s="49" t="str">
        <f t="shared" si="84"/>
        <v>41820SierraN/A_17SmartAC Only</v>
      </c>
      <c r="B5435" s="7">
        <v>41820</v>
      </c>
      <c r="C5435">
        <v>17</v>
      </c>
      <c r="D5435" t="s">
        <v>14</v>
      </c>
      <c r="E5435">
        <v>3.0192079000000001</v>
      </c>
      <c r="F5435">
        <v>2.3707888000000001</v>
      </c>
      <c r="G5435" t="s">
        <v>33</v>
      </c>
      <c r="H5435">
        <v>2401.6950000000002</v>
      </c>
      <c r="I5435" s="49">
        <v>12156.504000000001</v>
      </c>
      <c r="J5435">
        <v>99.762450000000001</v>
      </c>
      <c r="M5435">
        <v>4.4252100000000003E-2</v>
      </c>
      <c r="N5435" s="49">
        <v>0.64841910000000003</v>
      </c>
      <c r="O5435" s="49">
        <v>0.59177641000000003</v>
      </c>
      <c r="P5435" s="49">
        <v>0.62496549000000001</v>
      </c>
      <c r="Q5435" s="49">
        <v>0.64841910000000003</v>
      </c>
      <c r="R5435" s="49">
        <v>0.67187271000000004</v>
      </c>
      <c r="S5435" s="49">
        <v>0.70506179000000002</v>
      </c>
      <c r="T5435" s="49" t="s">
        <v>91</v>
      </c>
    </row>
    <row r="5436" spans="1:20" x14ac:dyDescent="0.25">
      <c r="A5436" s="49" t="str">
        <f t="shared" si="84"/>
        <v>41820SierraN/A_11SmartAC Only</v>
      </c>
      <c r="B5436" s="7">
        <v>41820</v>
      </c>
      <c r="C5436">
        <v>11</v>
      </c>
      <c r="D5436" t="s">
        <v>14</v>
      </c>
      <c r="E5436">
        <v>1.1843205999999999</v>
      </c>
      <c r="F5436">
        <v>1.2174765999999999</v>
      </c>
      <c r="G5436" t="s">
        <v>33</v>
      </c>
      <c r="H5436">
        <v>2401.6950000000002</v>
      </c>
      <c r="I5436" s="49">
        <v>12156.504000000001</v>
      </c>
      <c r="J5436">
        <v>89.262309999999999</v>
      </c>
      <c r="M5436">
        <v>3.4831599999999997E-2</v>
      </c>
      <c r="N5436" s="49">
        <v>-3.3155999999999998E-2</v>
      </c>
      <c r="O5436" s="49">
        <v>-7.7740450000000003E-2</v>
      </c>
      <c r="P5436" s="49">
        <v>-5.1616750000000003E-2</v>
      </c>
      <c r="Q5436" s="49">
        <v>-3.3155999999999998E-2</v>
      </c>
      <c r="R5436" s="49">
        <v>-1.469525E-2</v>
      </c>
      <c r="S5436" s="49">
        <v>1.142845E-2</v>
      </c>
      <c r="T5436" s="49" t="s">
        <v>91</v>
      </c>
    </row>
    <row r="5437" spans="1:20" x14ac:dyDescent="0.25">
      <c r="A5437" s="49" t="str">
        <f t="shared" si="84"/>
        <v>41820SierraN/A_20SmartAC Only</v>
      </c>
      <c r="B5437" s="7">
        <v>41820</v>
      </c>
      <c r="C5437">
        <v>20</v>
      </c>
      <c r="D5437" t="s">
        <v>14</v>
      </c>
      <c r="E5437">
        <v>3.3143932</v>
      </c>
      <c r="F5437">
        <v>3.6863242999999999</v>
      </c>
      <c r="G5437" t="s">
        <v>33</v>
      </c>
      <c r="H5437">
        <v>2401.6950000000002</v>
      </c>
      <c r="I5437" s="49">
        <v>12156.504000000001</v>
      </c>
      <c r="J5437">
        <v>91.945740000000001</v>
      </c>
      <c r="M5437">
        <v>5.1918600000000002E-2</v>
      </c>
      <c r="N5437" s="49">
        <v>-0.37193110000000001</v>
      </c>
      <c r="O5437" s="49">
        <v>-0.43838691000000002</v>
      </c>
      <c r="P5437" s="49">
        <v>-0.39944795999999999</v>
      </c>
      <c r="Q5437" s="49">
        <v>-0.37193110000000001</v>
      </c>
      <c r="R5437" s="49">
        <v>-0.34441423999999998</v>
      </c>
      <c r="S5437" s="49">
        <v>-0.30547529000000001</v>
      </c>
      <c r="T5437" s="49" t="s">
        <v>91</v>
      </c>
    </row>
    <row r="5438" spans="1:20" x14ac:dyDescent="0.25">
      <c r="A5438" s="49" t="str">
        <f t="shared" si="84"/>
        <v>41820SierraN/A_1SmartAC Only</v>
      </c>
      <c r="B5438" s="7">
        <v>41820</v>
      </c>
      <c r="C5438">
        <v>1</v>
      </c>
      <c r="D5438" t="s">
        <v>14</v>
      </c>
      <c r="E5438">
        <v>0.97405399999999998</v>
      </c>
      <c r="F5438">
        <v>1.0155316000000001</v>
      </c>
      <c r="G5438" t="s">
        <v>33</v>
      </c>
      <c r="H5438">
        <v>2401.6950000000002</v>
      </c>
      <c r="I5438" s="49">
        <v>12156.504000000001</v>
      </c>
      <c r="J5438">
        <v>69.510639999999995</v>
      </c>
      <c r="M5438">
        <v>2.4432300000000001E-2</v>
      </c>
      <c r="N5438" s="49">
        <v>-4.1477600000000003E-2</v>
      </c>
      <c r="O5438" s="49">
        <v>-7.275094E-2</v>
      </c>
      <c r="P5438" s="49">
        <v>-5.4426719999999998E-2</v>
      </c>
      <c r="Q5438" s="49">
        <v>-4.1477600000000003E-2</v>
      </c>
      <c r="R5438" s="49">
        <v>-2.8528479999999998E-2</v>
      </c>
      <c r="S5438" s="49">
        <v>-1.020426E-2</v>
      </c>
      <c r="T5438" s="49" t="s">
        <v>91</v>
      </c>
    </row>
    <row r="5439" spans="1:20" x14ac:dyDescent="0.25">
      <c r="A5439" s="49" t="str">
        <f t="shared" si="84"/>
        <v>41820SierraN/A_2SmartAC Only</v>
      </c>
      <c r="B5439" s="7">
        <v>41820</v>
      </c>
      <c r="C5439">
        <v>2</v>
      </c>
      <c r="D5439" t="s">
        <v>14</v>
      </c>
      <c r="E5439">
        <v>0.83212664000000003</v>
      </c>
      <c r="F5439">
        <v>0.86143146000000004</v>
      </c>
      <c r="G5439" t="s">
        <v>33</v>
      </c>
      <c r="H5439">
        <v>2401.6950000000002</v>
      </c>
      <c r="I5439" s="49">
        <v>12156.504000000001</v>
      </c>
      <c r="J5439">
        <v>67.616550000000004</v>
      </c>
      <c r="M5439">
        <v>2.08933E-2</v>
      </c>
      <c r="N5439" s="49">
        <v>-2.9304819999999999E-2</v>
      </c>
      <c r="O5439" s="49">
        <v>-5.6048239999999999E-2</v>
      </c>
      <c r="P5439" s="49">
        <v>-4.0378270000000001E-2</v>
      </c>
      <c r="Q5439" s="49">
        <v>-2.9304819999999999E-2</v>
      </c>
      <c r="R5439" s="49">
        <v>-1.823137E-2</v>
      </c>
      <c r="S5439" s="49">
        <v>-2.5614000000000001E-3</v>
      </c>
      <c r="T5439" s="49" t="s">
        <v>91</v>
      </c>
    </row>
    <row r="5440" spans="1:20" x14ac:dyDescent="0.25">
      <c r="A5440" s="49" t="str">
        <f t="shared" si="84"/>
        <v>41820SierraN/A_16SmartAC Only</v>
      </c>
      <c r="B5440" s="7">
        <v>41820</v>
      </c>
      <c r="C5440">
        <v>16</v>
      </c>
      <c r="D5440" t="s">
        <v>14</v>
      </c>
      <c r="E5440">
        <v>2.6941834999999998</v>
      </c>
      <c r="F5440">
        <v>2.1920042</v>
      </c>
      <c r="G5440" t="s">
        <v>33</v>
      </c>
      <c r="H5440">
        <v>2401.6950000000002</v>
      </c>
      <c r="I5440" s="49">
        <v>12156.504000000001</v>
      </c>
      <c r="J5440">
        <v>98.603520000000003</v>
      </c>
      <c r="M5440">
        <v>4.5189300000000002E-2</v>
      </c>
      <c r="N5440" s="49">
        <v>0.5021793</v>
      </c>
      <c r="O5440" s="49">
        <v>0.44433699999999998</v>
      </c>
      <c r="P5440" s="49">
        <v>0.47822896999999998</v>
      </c>
      <c r="Q5440" s="49">
        <v>0.5021793</v>
      </c>
      <c r="R5440" s="49">
        <v>0.52612963000000001</v>
      </c>
      <c r="S5440" s="49">
        <v>0.56002160000000001</v>
      </c>
      <c r="T5440" s="49" t="s">
        <v>91</v>
      </c>
    </row>
    <row r="5441" spans="1:20" x14ac:dyDescent="0.25">
      <c r="A5441" s="49" t="str">
        <f t="shared" si="84"/>
        <v>41820SierraN/A_14SmartAC Only</v>
      </c>
      <c r="B5441" s="7">
        <v>41820</v>
      </c>
      <c r="C5441">
        <v>14</v>
      </c>
      <c r="D5441" t="s">
        <v>14</v>
      </c>
      <c r="E5441">
        <v>1.9965573999999999</v>
      </c>
      <c r="F5441">
        <v>2.0560523000000002</v>
      </c>
      <c r="G5441" t="s">
        <v>33</v>
      </c>
      <c r="H5441">
        <v>2401.6950000000002</v>
      </c>
      <c r="I5441" s="49">
        <v>12156.504000000001</v>
      </c>
      <c r="J5441">
        <v>95.603520000000003</v>
      </c>
      <c r="M5441">
        <v>4.8690400000000002E-2</v>
      </c>
      <c r="N5441" s="49">
        <v>-5.9494900000000003E-2</v>
      </c>
      <c r="O5441" s="49">
        <v>-0.12181860999999999</v>
      </c>
      <c r="P5441" s="49">
        <v>-8.5300810000000005E-2</v>
      </c>
      <c r="Q5441" s="49">
        <v>-5.9494900000000003E-2</v>
      </c>
      <c r="R5441" s="49">
        <v>-3.3688990000000002E-2</v>
      </c>
      <c r="S5441" s="49">
        <v>2.8288100000000002E-3</v>
      </c>
      <c r="T5441" s="49" t="s">
        <v>91</v>
      </c>
    </row>
    <row r="5442" spans="1:20" x14ac:dyDescent="0.25">
      <c r="A5442" s="49" t="str">
        <f t="shared" si="84"/>
        <v>41820SierraN/A_8SmartAC Only</v>
      </c>
      <c r="B5442" s="7">
        <v>41820</v>
      </c>
      <c r="C5442">
        <v>8</v>
      </c>
      <c r="D5442" t="s">
        <v>14</v>
      </c>
      <c r="E5442">
        <v>0.89509360999999998</v>
      </c>
      <c r="F5442">
        <v>0.91827778000000004</v>
      </c>
      <c r="G5442" t="s">
        <v>33</v>
      </c>
      <c r="H5442">
        <v>2401.6950000000002</v>
      </c>
      <c r="I5442" s="49">
        <v>12156.504000000001</v>
      </c>
      <c r="J5442">
        <v>71.947119999999998</v>
      </c>
      <c r="M5442">
        <v>2.1888100000000001E-2</v>
      </c>
      <c r="N5442" s="49">
        <v>-2.318417E-2</v>
      </c>
      <c r="O5442" s="49">
        <v>-5.120094E-2</v>
      </c>
      <c r="P5442" s="49">
        <v>-3.4784860000000001E-2</v>
      </c>
      <c r="Q5442" s="49">
        <v>-2.318417E-2</v>
      </c>
      <c r="R5442" s="49">
        <v>-1.158348E-2</v>
      </c>
      <c r="S5442" s="49">
        <v>4.8326000000000003E-3</v>
      </c>
      <c r="T5442" s="49" t="s">
        <v>91</v>
      </c>
    </row>
    <row r="5443" spans="1:20" x14ac:dyDescent="0.25">
      <c r="A5443" s="49" t="str">
        <f t="shared" ref="A5443:A5506" si="85">CONCATENATE(B5443,D5443,G5443,"_",C5443,T5443)</f>
        <v>41820SierraN/A_13SmartAC Only</v>
      </c>
      <c r="B5443" s="7">
        <v>41820</v>
      </c>
      <c r="C5443">
        <v>13</v>
      </c>
      <c r="D5443" t="s">
        <v>14</v>
      </c>
      <c r="E5443">
        <v>1.6804911</v>
      </c>
      <c r="F5443">
        <v>1.7081933</v>
      </c>
      <c r="G5443" t="s">
        <v>33</v>
      </c>
      <c r="H5443">
        <v>2401.6950000000002</v>
      </c>
      <c r="I5443" s="49">
        <v>12156.504000000001</v>
      </c>
      <c r="J5443">
        <v>93.785679999999999</v>
      </c>
      <c r="M5443">
        <v>4.5129700000000002E-2</v>
      </c>
      <c r="N5443" s="49">
        <v>-2.77022E-2</v>
      </c>
      <c r="O5443" s="49">
        <v>-8.5468219999999998E-2</v>
      </c>
      <c r="P5443" s="49">
        <v>-5.1620939999999997E-2</v>
      </c>
      <c r="Q5443" s="49">
        <v>-2.77022E-2</v>
      </c>
      <c r="R5443" s="49">
        <v>-3.7834600000000002E-3</v>
      </c>
      <c r="S5443" s="49">
        <v>3.0063820000000002E-2</v>
      </c>
      <c r="T5443" s="49" t="s">
        <v>91</v>
      </c>
    </row>
    <row r="5444" spans="1:20" x14ac:dyDescent="0.25">
      <c r="A5444" s="49" t="str">
        <f t="shared" si="85"/>
        <v>41820SierraN/A_22SmartAC Only</v>
      </c>
      <c r="B5444" s="7">
        <v>41820</v>
      </c>
      <c r="C5444">
        <v>22</v>
      </c>
      <c r="D5444" t="s">
        <v>14</v>
      </c>
      <c r="E5444">
        <v>2.5777215999999998</v>
      </c>
      <c r="F5444">
        <v>2.8211970000000002</v>
      </c>
      <c r="G5444" t="s">
        <v>33</v>
      </c>
      <c r="H5444">
        <v>2401.6950000000002</v>
      </c>
      <c r="I5444" s="49">
        <v>12156.504000000001</v>
      </c>
      <c r="J5444">
        <v>80.932860000000005</v>
      </c>
      <c r="M5444">
        <v>4.69066E-2</v>
      </c>
      <c r="N5444" s="49">
        <v>-0.24347540000000001</v>
      </c>
      <c r="O5444" s="49">
        <v>-0.30351584999999998</v>
      </c>
      <c r="P5444" s="49">
        <v>-0.26833590000000002</v>
      </c>
      <c r="Q5444" s="49">
        <v>-0.24347540000000001</v>
      </c>
      <c r="R5444" s="49">
        <v>-0.2186149</v>
      </c>
      <c r="S5444" s="49">
        <v>-0.18343495000000001</v>
      </c>
      <c r="T5444" s="49" t="s">
        <v>91</v>
      </c>
    </row>
    <row r="5445" spans="1:20" x14ac:dyDescent="0.25">
      <c r="A5445" s="49" t="str">
        <f t="shared" si="85"/>
        <v>41820SierraN/A_3SmartAC Only</v>
      </c>
      <c r="B5445" s="7">
        <v>41820</v>
      </c>
      <c r="C5445">
        <v>3</v>
      </c>
      <c r="D5445" t="s">
        <v>14</v>
      </c>
      <c r="E5445">
        <v>0.75279463000000002</v>
      </c>
      <c r="F5445">
        <v>0.77403259999999996</v>
      </c>
      <c r="G5445" t="s">
        <v>33</v>
      </c>
      <c r="H5445">
        <v>2401.6950000000002</v>
      </c>
      <c r="I5445" s="49">
        <v>12156.504000000001</v>
      </c>
      <c r="J5445">
        <v>67.527429999999995</v>
      </c>
      <c r="M5445">
        <v>1.8521200000000002E-2</v>
      </c>
      <c r="N5445" s="49">
        <v>-2.1237969999999998E-2</v>
      </c>
      <c r="O5445" s="49">
        <v>-4.4945110000000003E-2</v>
      </c>
      <c r="P5445" s="49">
        <v>-3.1054209999999999E-2</v>
      </c>
      <c r="Q5445" s="49">
        <v>-2.1237969999999998E-2</v>
      </c>
      <c r="R5445" s="49">
        <v>-1.142173E-2</v>
      </c>
      <c r="S5445" s="49">
        <v>2.4691700000000001E-3</v>
      </c>
      <c r="T5445" s="49" t="s">
        <v>91</v>
      </c>
    </row>
    <row r="5446" spans="1:20" x14ac:dyDescent="0.25">
      <c r="A5446" s="49" t="str">
        <f t="shared" si="85"/>
        <v>41820SierraN/A_4SmartAC Only</v>
      </c>
      <c r="B5446" s="7">
        <v>41820</v>
      </c>
      <c r="C5446">
        <v>4</v>
      </c>
      <c r="D5446" t="s">
        <v>14</v>
      </c>
      <c r="E5446">
        <v>0.70277471000000002</v>
      </c>
      <c r="F5446">
        <v>0.72169508000000004</v>
      </c>
      <c r="G5446" t="s">
        <v>33</v>
      </c>
      <c r="H5446">
        <v>2401.6950000000002</v>
      </c>
      <c r="I5446" s="49">
        <v>12156.504000000001</v>
      </c>
      <c r="J5446">
        <v>66.610110000000006</v>
      </c>
      <c r="M5446">
        <v>1.75575E-2</v>
      </c>
      <c r="N5446" s="49">
        <v>-1.8920369999999999E-2</v>
      </c>
      <c r="O5446" s="49">
        <v>-4.1393970000000002E-2</v>
      </c>
      <c r="P5446" s="49">
        <v>-2.822585E-2</v>
      </c>
      <c r="Q5446" s="49">
        <v>-1.8920369999999999E-2</v>
      </c>
      <c r="R5446" s="49">
        <v>-9.6148999999999991E-3</v>
      </c>
      <c r="S5446" s="49">
        <v>3.5532300000000001E-3</v>
      </c>
      <c r="T5446" s="49" t="s">
        <v>91</v>
      </c>
    </row>
    <row r="5447" spans="1:20" x14ac:dyDescent="0.25">
      <c r="A5447" s="49" t="str">
        <f t="shared" si="85"/>
        <v>41820SierraN/A_21SmartAC Only</v>
      </c>
      <c r="B5447" s="7">
        <v>41820</v>
      </c>
      <c r="C5447">
        <v>21</v>
      </c>
      <c r="D5447" t="s">
        <v>14</v>
      </c>
      <c r="E5447">
        <v>2.9868674999999998</v>
      </c>
      <c r="F5447">
        <v>3.3131103999999998</v>
      </c>
      <c r="G5447" t="s">
        <v>33</v>
      </c>
      <c r="H5447">
        <v>2401.6950000000002</v>
      </c>
      <c r="I5447" s="49">
        <v>12156.504000000001</v>
      </c>
      <c r="J5447">
        <v>85.916079999999994</v>
      </c>
      <c r="M5447">
        <v>4.9965500000000003E-2</v>
      </c>
      <c r="N5447" s="49">
        <v>-0.3262429</v>
      </c>
      <c r="O5447" s="49">
        <v>-0.39019873999999999</v>
      </c>
      <c r="P5447" s="49">
        <v>-0.35272461999999999</v>
      </c>
      <c r="Q5447" s="49">
        <v>-0.3262429</v>
      </c>
      <c r="R5447" s="49">
        <v>-0.29976118000000002</v>
      </c>
      <c r="S5447" s="49">
        <v>-0.26228706000000002</v>
      </c>
      <c r="T5447" s="49" t="s">
        <v>91</v>
      </c>
    </row>
    <row r="5448" spans="1:20" x14ac:dyDescent="0.25">
      <c r="A5448" s="49" t="str">
        <f t="shared" si="85"/>
        <v>41820SierraN/A_6SmartAC Only</v>
      </c>
      <c r="B5448" s="7">
        <v>41820</v>
      </c>
      <c r="C5448">
        <v>6</v>
      </c>
      <c r="D5448" t="s">
        <v>14</v>
      </c>
      <c r="E5448">
        <v>0.72833786</v>
      </c>
      <c r="F5448">
        <v>0.74431700000000001</v>
      </c>
      <c r="G5448" t="s">
        <v>33</v>
      </c>
      <c r="H5448">
        <v>2401.6950000000002</v>
      </c>
      <c r="I5448" s="49">
        <v>12156.504000000001</v>
      </c>
      <c r="J5448">
        <v>64.305130000000005</v>
      </c>
      <c r="M5448">
        <v>1.7348700000000002E-2</v>
      </c>
      <c r="N5448" s="49">
        <v>-1.5979139999999999E-2</v>
      </c>
      <c r="O5448" s="49">
        <v>-3.8185480000000001E-2</v>
      </c>
      <c r="P5448" s="49">
        <v>-2.517395E-2</v>
      </c>
      <c r="Q5448" s="49">
        <v>-1.5979139999999999E-2</v>
      </c>
      <c r="R5448" s="49">
        <v>-6.7843299999999999E-3</v>
      </c>
      <c r="S5448" s="49">
        <v>6.2271999999999996E-3</v>
      </c>
      <c r="T5448" s="49" t="s">
        <v>91</v>
      </c>
    </row>
    <row r="5449" spans="1:20" x14ac:dyDescent="0.25">
      <c r="A5449" s="49" t="str">
        <f t="shared" si="85"/>
        <v>41820SierraN/A_12SmartAC Only</v>
      </c>
      <c r="B5449" s="7">
        <v>41820</v>
      </c>
      <c r="C5449">
        <v>12</v>
      </c>
      <c r="D5449" t="s">
        <v>14</v>
      </c>
      <c r="E5449">
        <v>1.4126403000000001</v>
      </c>
      <c r="F5449">
        <v>1.4458515999999999</v>
      </c>
      <c r="G5449" t="s">
        <v>33</v>
      </c>
      <c r="H5449">
        <v>2401.6950000000002</v>
      </c>
      <c r="I5449" s="49">
        <v>12156.504000000001</v>
      </c>
      <c r="J5449">
        <v>91.321759999999998</v>
      </c>
      <c r="M5449">
        <v>4.0410000000000001E-2</v>
      </c>
      <c r="N5449" s="49">
        <v>-3.3211299999999999E-2</v>
      </c>
      <c r="O5449" s="49">
        <v>-8.49361E-2</v>
      </c>
      <c r="P5449" s="49">
        <v>-5.4628599999999999E-2</v>
      </c>
      <c r="Q5449" s="49">
        <v>-3.3211299999999999E-2</v>
      </c>
      <c r="R5449" s="49">
        <v>-1.1794000000000001E-2</v>
      </c>
      <c r="S5449" s="49">
        <v>1.8513499999999999E-2</v>
      </c>
      <c r="T5449" s="49" t="s">
        <v>91</v>
      </c>
    </row>
    <row r="5450" spans="1:20" x14ac:dyDescent="0.25">
      <c r="A5450" s="49" t="str">
        <f t="shared" si="85"/>
        <v>41850Sierra1_7SmartAC Only</v>
      </c>
      <c r="B5450" s="7">
        <v>41850</v>
      </c>
      <c r="C5450">
        <v>7</v>
      </c>
      <c r="D5450" t="s">
        <v>14</v>
      </c>
      <c r="E5450">
        <v>0.88356824</v>
      </c>
      <c r="F5450">
        <v>0.88686399999999999</v>
      </c>
      <c r="G5450">
        <v>1</v>
      </c>
      <c r="H5450">
        <v>1198.33</v>
      </c>
      <c r="I5450" s="49">
        <v>12090.041999999999</v>
      </c>
      <c r="J5450">
        <v>68.158580000000001</v>
      </c>
      <c r="M5450">
        <v>3.4529900000000002E-2</v>
      </c>
      <c r="N5450" s="49">
        <v>-3.29576E-3</v>
      </c>
      <c r="O5450" s="49">
        <v>-4.749403E-2</v>
      </c>
      <c r="P5450" s="49">
        <v>-2.1596609999999999E-2</v>
      </c>
      <c r="Q5450" s="49">
        <v>-3.29576E-3</v>
      </c>
      <c r="R5450" s="49">
        <v>1.500509E-2</v>
      </c>
      <c r="S5450" s="49">
        <v>4.0902510000000003E-2</v>
      </c>
      <c r="T5450" s="49" t="s">
        <v>91</v>
      </c>
    </row>
    <row r="5451" spans="1:20" x14ac:dyDescent="0.25">
      <c r="A5451" s="49" t="str">
        <f t="shared" si="85"/>
        <v>41850Sierra1_15SmartAC Only</v>
      </c>
      <c r="B5451" s="7">
        <v>41850</v>
      </c>
      <c r="C5451">
        <v>15</v>
      </c>
      <c r="D5451" t="s">
        <v>14</v>
      </c>
      <c r="E5451">
        <v>2.4341968999999999</v>
      </c>
      <c r="F5451">
        <v>2.3851727</v>
      </c>
      <c r="G5451">
        <v>1</v>
      </c>
      <c r="H5451">
        <v>1198.33</v>
      </c>
      <c r="I5451" s="49">
        <v>12090.041999999999</v>
      </c>
      <c r="J5451">
        <v>96.419060000000002</v>
      </c>
      <c r="M5451">
        <v>8.9049100000000006E-2</v>
      </c>
      <c r="N5451" s="49">
        <v>4.9024199999999997E-2</v>
      </c>
      <c r="O5451" s="49">
        <v>-6.4958650000000007E-2</v>
      </c>
      <c r="P5451" s="49">
        <v>1.82818E-3</v>
      </c>
      <c r="Q5451" s="49">
        <v>4.9024199999999997E-2</v>
      </c>
      <c r="R5451" s="49">
        <v>9.6220219999999995E-2</v>
      </c>
      <c r="S5451" s="49">
        <v>0.16300704999999999</v>
      </c>
      <c r="T5451" s="49" t="s">
        <v>91</v>
      </c>
    </row>
    <row r="5452" spans="1:20" x14ac:dyDescent="0.25">
      <c r="A5452" s="49" t="str">
        <f t="shared" si="85"/>
        <v>41850Sierra1_11SmartAC Only</v>
      </c>
      <c r="B5452" s="7">
        <v>41850</v>
      </c>
      <c r="C5452">
        <v>11</v>
      </c>
      <c r="D5452" t="s">
        <v>14</v>
      </c>
      <c r="E5452">
        <v>1.2042828999999999</v>
      </c>
      <c r="F5452">
        <v>1.0447504000000001</v>
      </c>
      <c r="G5452">
        <v>1</v>
      </c>
      <c r="H5452">
        <v>1198.33</v>
      </c>
      <c r="I5452" s="49">
        <v>12090.041999999999</v>
      </c>
      <c r="J5452">
        <v>87.135840000000002</v>
      </c>
      <c r="M5452">
        <v>5.82839E-2</v>
      </c>
      <c r="N5452" s="49">
        <v>0.15953249999999999</v>
      </c>
      <c r="O5452" s="49">
        <v>8.4929110000000002E-2</v>
      </c>
      <c r="P5452" s="49">
        <v>0.12864202999999999</v>
      </c>
      <c r="Q5452" s="49">
        <v>0.15953249999999999</v>
      </c>
      <c r="R5452" s="49">
        <v>0.19042297</v>
      </c>
      <c r="S5452" s="49">
        <v>0.23413589000000001</v>
      </c>
      <c r="T5452" s="49" t="s">
        <v>91</v>
      </c>
    </row>
    <row r="5453" spans="1:20" x14ac:dyDescent="0.25">
      <c r="A5453" s="49" t="str">
        <f t="shared" si="85"/>
        <v>41850Sierra1_1SmartAC Only</v>
      </c>
      <c r="B5453" s="7">
        <v>41850</v>
      </c>
      <c r="C5453">
        <v>1</v>
      </c>
      <c r="D5453" t="s">
        <v>14</v>
      </c>
      <c r="E5453">
        <v>1.1119680999999999</v>
      </c>
      <c r="F5453">
        <v>1.1117577000000001</v>
      </c>
      <c r="G5453">
        <v>1</v>
      </c>
      <c r="H5453">
        <v>1198.33</v>
      </c>
      <c r="I5453" s="49">
        <v>12090.041999999999</v>
      </c>
      <c r="J5453">
        <v>73.969269999999995</v>
      </c>
      <c r="M5453">
        <v>4.3319000000000003E-2</v>
      </c>
      <c r="N5453" s="49">
        <v>2.1039999999999999E-4</v>
      </c>
      <c r="O5453" s="49">
        <v>-5.5237920000000003E-2</v>
      </c>
      <c r="P5453" s="49">
        <v>-2.2748669999999999E-2</v>
      </c>
      <c r="Q5453" s="49">
        <v>2.1039999999999999E-4</v>
      </c>
      <c r="R5453" s="49">
        <v>2.3169470000000001E-2</v>
      </c>
      <c r="S5453" s="49">
        <v>5.5658720000000002E-2</v>
      </c>
      <c r="T5453" s="49" t="s">
        <v>91</v>
      </c>
    </row>
    <row r="5454" spans="1:20" x14ac:dyDescent="0.25">
      <c r="A5454" s="49" t="str">
        <f t="shared" si="85"/>
        <v>41850Sierra1_16SmartAC Only</v>
      </c>
      <c r="B5454" s="7">
        <v>41850</v>
      </c>
      <c r="C5454">
        <v>16</v>
      </c>
      <c r="D5454" t="s">
        <v>14</v>
      </c>
      <c r="E5454">
        <v>2.7846546000000001</v>
      </c>
      <c r="F5454">
        <v>2.8132766</v>
      </c>
      <c r="G5454">
        <v>1</v>
      </c>
      <c r="H5454">
        <v>1198.33</v>
      </c>
      <c r="I5454" s="49">
        <v>12090.041999999999</v>
      </c>
      <c r="J5454">
        <v>97.558250000000001</v>
      </c>
      <c r="M5454">
        <v>9.2182299999999995E-2</v>
      </c>
      <c r="N5454" s="49">
        <v>-2.8622000000000002E-2</v>
      </c>
      <c r="O5454" s="49">
        <v>-0.14661534000000001</v>
      </c>
      <c r="P5454" s="49">
        <v>-7.7478619999999998E-2</v>
      </c>
      <c r="Q5454" s="49">
        <v>-2.8622000000000002E-2</v>
      </c>
      <c r="R5454" s="49">
        <v>2.0234619999999998E-2</v>
      </c>
      <c r="S5454" s="49">
        <v>8.9371339999999994E-2</v>
      </c>
      <c r="T5454" s="49" t="s">
        <v>91</v>
      </c>
    </row>
    <row r="5455" spans="1:20" x14ac:dyDescent="0.25">
      <c r="A5455" s="49" t="str">
        <f t="shared" si="85"/>
        <v>41850Sierra1_6SmartAC Only</v>
      </c>
      <c r="B5455" s="7">
        <v>41850</v>
      </c>
      <c r="C5455">
        <v>6</v>
      </c>
      <c r="D5455" t="s">
        <v>14</v>
      </c>
      <c r="E5455">
        <v>0.80196210999999995</v>
      </c>
      <c r="F5455">
        <v>0.79173446000000003</v>
      </c>
      <c r="G5455">
        <v>1</v>
      </c>
      <c r="H5455">
        <v>1198.33</v>
      </c>
      <c r="I5455" s="49">
        <v>12090.041999999999</v>
      </c>
      <c r="J5455">
        <v>69.176379999999995</v>
      </c>
      <c r="M5455">
        <v>3.1259500000000003E-2</v>
      </c>
      <c r="N5455" s="49">
        <v>1.022765E-2</v>
      </c>
      <c r="O5455" s="49">
        <v>-2.978451E-2</v>
      </c>
      <c r="P5455" s="49">
        <v>-6.3398899999999999E-3</v>
      </c>
      <c r="Q5455" s="49">
        <v>1.022765E-2</v>
      </c>
      <c r="R5455" s="49">
        <v>2.6795179999999998E-2</v>
      </c>
      <c r="S5455" s="49">
        <v>5.0239810000000003E-2</v>
      </c>
      <c r="T5455" s="49" t="s">
        <v>91</v>
      </c>
    </row>
    <row r="5456" spans="1:20" x14ac:dyDescent="0.25">
      <c r="A5456" s="49" t="str">
        <f t="shared" si="85"/>
        <v>41850Sierra1_12SmartAC Only</v>
      </c>
      <c r="B5456" s="7">
        <v>41850</v>
      </c>
      <c r="C5456">
        <v>12</v>
      </c>
      <c r="D5456" t="s">
        <v>14</v>
      </c>
      <c r="E5456">
        <v>1.4329441000000001</v>
      </c>
      <c r="F5456">
        <v>1.4928330000000001</v>
      </c>
      <c r="G5456">
        <v>1</v>
      </c>
      <c r="H5456">
        <v>1198.33</v>
      </c>
      <c r="I5456" s="49">
        <v>12090.041999999999</v>
      </c>
      <c r="J5456">
        <v>90.807339999999996</v>
      </c>
      <c r="M5456">
        <v>7.2907600000000003E-2</v>
      </c>
      <c r="N5456" s="49">
        <v>-5.9888900000000002E-2</v>
      </c>
      <c r="O5456" s="49">
        <v>-0.15321062999999999</v>
      </c>
      <c r="P5456" s="49">
        <v>-9.8529930000000002E-2</v>
      </c>
      <c r="Q5456" s="49">
        <v>-5.9888900000000002E-2</v>
      </c>
      <c r="R5456" s="49">
        <v>-2.1247869999999999E-2</v>
      </c>
      <c r="S5456" s="49">
        <v>3.3432829999999997E-2</v>
      </c>
      <c r="T5456" s="49" t="s">
        <v>91</v>
      </c>
    </row>
    <row r="5457" spans="1:20" x14ac:dyDescent="0.25">
      <c r="A5457" s="49" t="str">
        <f t="shared" si="85"/>
        <v>41850Sierra1_17SmartAC Only</v>
      </c>
      <c r="B5457" s="7">
        <v>41850</v>
      </c>
      <c r="C5457">
        <v>17</v>
      </c>
      <c r="D5457" t="s">
        <v>14</v>
      </c>
      <c r="E5457">
        <v>3.1188807000000001</v>
      </c>
      <c r="F5457">
        <v>3.1170019999999998</v>
      </c>
      <c r="G5457">
        <v>1</v>
      </c>
      <c r="H5457">
        <v>1198.33</v>
      </c>
      <c r="I5457" s="49">
        <v>12090.041999999999</v>
      </c>
      <c r="J5457">
        <v>98.286420000000007</v>
      </c>
      <c r="M5457">
        <v>8.85904E-2</v>
      </c>
      <c r="N5457" s="49">
        <v>1.8787000000000001E-3</v>
      </c>
      <c r="O5457" s="49">
        <v>-0.11151701</v>
      </c>
      <c r="P5457" s="49">
        <v>-4.5074210000000003E-2</v>
      </c>
      <c r="Q5457" s="49">
        <v>1.8787000000000001E-3</v>
      </c>
      <c r="R5457" s="49">
        <v>4.8831609999999998E-2</v>
      </c>
      <c r="S5457" s="49">
        <v>0.11527440999999999</v>
      </c>
      <c r="T5457" s="49" t="s">
        <v>91</v>
      </c>
    </row>
    <row r="5458" spans="1:20" x14ac:dyDescent="0.25">
      <c r="A5458" s="49" t="str">
        <f t="shared" si="85"/>
        <v>41850Sierra1_20SmartAC Only</v>
      </c>
      <c r="B5458" s="7">
        <v>41850</v>
      </c>
      <c r="C5458">
        <v>20</v>
      </c>
      <c r="D5458" t="s">
        <v>14</v>
      </c>
      <c r="E5458">
        <v>3.1217687999999999</v>
      </c>
      <c r="F5458">
        <v>2.9694848999999999</v>
      </c>
      <c r="G5458">
        <v>1</v>
      </c>
      <c r="H5458">
        <v>1198.33</v>
      </c>
      <c r="I5458" s="49">
        <v>12090.041999999999</v>
      </c>
      <c r="J5458">
        <v>91.603579999999994</v>
      </c>
      <c r="M5458">
        <v>8.4157599999999999E-2</v>
      </c>
      <c r="N5458" s="49">
        <v>0.1522839</v>
      </c>
      <c r="O5458" s="49">
        <v>4.4562169999999998E-2</v>
      </c>
      <c r="P5458" s="49">
        <v>0.10768037</v>
      </c>
      <c r="Q5458" s="49">
        <v>0.1522839</v>
      </c>
      <c r="R5458" s="49">
        <v>0.19688743</v>
      </c>
      <c r="S5458" s="49">
        <v>0.26000562999999999</v>
      </c>
      <c r="T5458" s="49" t="s">
        <v>91</v>
      </c>
    </row>
    <row r="5459" spans="1:20" x14ac:dyDescent="0.25">
      <c r="A5459" s="49" t="str">
        <f t="shared" si="85"/>
        <v>41850Sierra1_10SmartAC Only</v>
      </c>
      <c r="B5459" s="7">
        <v>41850</v>
      </c>
      <c r="C5459">
        <v>10</v>
      </c>
      <c r="D5459" t="s">
        <v>14</v>
      </c>
      <c r="E5459">
        <v>1.0747222999999999</v>
      </c>
      <c r="F5459">
        <v>1.0159292</v>
      </c>
      <c r="G5459">
        <v>1</v>
      </c>
      <c r="H5459">
        <v>1198.33</v>
      </c>
      <c r="I5459" s="49">
        <v>12090.041999999999</v>
      </c>
      <c r="J5459">
        <v>81.787959999999998</v>
      </c>
      <c r="M5459">
        <v>5.22216E-2</v>
      </c>
      <c r="N5459" s="49">
        <v>5.8793100000000001E-2</v>
      </c>
      <c r="O5459" s="49">
        <v>-8.0505500000000001E-3</v>
      </c>
      <c r="P5459" s="49">
        <v>3.1115650000000002E-2</v>
      </c>
      <c r="Q5459" s="49">
        <v>5.8793100000000001E-2</v>
      </c>
      <c r="R5459" s="49">
        <v>8.6470549999999993E-2</v>
      </c>
      <c r="S5459" s="49">
        <v>0.12563674999999999</v>
      </c>
      <c r="T5459" s="49" t="s">
        <v>91</v>
      </c>
    </row>
    <row r="5460" spans="1:20" x14ac:dyDescent="0.25">
      <c r="A5460" s="49" t="str">
        <f t="shared" si="85"/>
        <v>41850Sierra1_19SmartAC Only</v>
      </c>
      <c r="B5460" s="7">
        <v>41850</v>
      </c>
      <c r="C5460">
        <v>19</v>
      </c>
      <c r="D5460" t="s">
        <v>14</v>
      </c>
      <c r="E5460">
        <v>3.3429327999999998</v>
      </c>
      <c r="F5460">
        <v>3.1967349</v>
      </c>
      <c r="G5460">
        <v>1</v>
      </c>
      <c r="H5460">
        <v>1198.33</v>
      </c>
      <c r="I5460" s="49">
        <v>12090.041999999999</v>
      </c>
      <c r="J5460">
        <v>95.179640000000006</v>
      </c>
      <c r="M5460">
        <v>8.6833499999999994E-2</v>
      </c>
      <c r="N5460" s="49">
        <v>0.14619789999999999</v>
      </c>
      <c r="O5460" s="49">
        <v>3.5051020000000002E-2</v>
      </c>
      <c r="P5460" s="49">
        <v>0.10017614</v>
      </c>
      <c r="Q5460" s="49">
        <v>0.14619789999999999</v>
      </c>
      <c r="R5460" s="49">
        <v>0.19221964999999999</v>
      </c>
      <c r="S5460" s="49">
        <v>0.25734478</v>
      </c>
      <c r="T5460" s="49" t="s">
        <v>91</v>
      </c>
    </row>
    <row r="5461" spans="1:20" x14ac:dyDescent="0.25">
      <c r="A5461" s="49" t="str">
        <f t="shared" si="85"/>
        <v>41850Sierra1_8SmartAC Only</v>
      </c>
      <c r="B5461" s="7">
        <v>41850</v>
      </c>
      <c r="C5461">
        <v>8</v>
      </c>
      <c r="D5461" t="s">
        <v>14</v>
      </c>
      <c r="E5461">
        <v>0.95160794000000004</v>
      </c>
      <c r="F5461">
        <v>0.92318822</v>
      </c>
      <c r="G5461">
        <v>1</v>
      </c>
      <c r="H5461">
        <v>1198.33</v>
      </c>
      <c r="I5461" s="49">
        <v>12090.041999999999</v>
      </c>
      <c r="J5461">
        <v>71.289630000000002</v>
      </c>
      <c r="M5461">
        <v>3.7529E-2</v>
      </c>
      <c r="N5461" s="49">
        <v>2.8419719999999999E-2</v>
      </c>
      <c r="O5461" s="49">
        <v>-1.96174E-2</v>
      </c>
      <c r="P5461" s="49">
        <v>8.5293499999999998E-3</v>
      </c>
      <c r="Q5461" s="49">
        <v>2.8419719999999999E-2</v>
      </c>
      <c r="R5461" s="49">
        <v>4.831009E-2</v>
      </c>
      <c r="S5461" s="49">
        <v>7.6456839999999998E-2</v>
      </c>
      <c r="T5461" s="49" t="s">
        <v>91</v>
      </c>
    </row>
    <row r="5462" spans="1:20" x14ac:dyDescent="0.25">
      <c r="A5462" s="49" t="str">
        <f t="shared" si="85"/>
        <v>41850Sierra1_24SmartAC Only</v>
      </c>
      <c r="B5462" s="7">
        <v>41850</v>
      </c>
      <c r="C5462">
        <v>24</v>
      </c>
      <c r="D5462" t="s">
        <v>14</v>
      </c>
      <c r="E5462">
        <v>1.4746401</v>
      </c>
      <c r="F5462">
        <v>1.4645911</v>
      </c>
      <c r="G5462">
        <v>1</v>
      </c>
      <c r="H5462">
        <v>1198.33</v>
      </c>
      <c r="I5462" s="49">
        <v>12090.041999999999</v>
      </c>
      <c r="J5462">
        <v>76.477310000000003</v>
      </c>
      <c r="M5462">
        <v>5.5578900000000001E-2</v>
      </c>
      <c r="N5462" s="49">
        <v>1.0049000000000001E-2</v>
      </c>
      <c r="O5462" s="49">
        <v>-6.1091989999999999E-2</v>
      </c>
      <c r="P5462" s="49">
        <v>-1.9407819999999999E-2</v>
      </c>
      <c r="Q5462" s="49">
        <v>1.0049000000000001E-2</v>
      </c>
      <c r="R5462" s="49">
        <v>3.9505819999999997E-2</v>
      </c>
      <c r="S5462" s="49">
        <v>8.1189990000000004E-2</v>
      </c>
      <c r="T5462" s="49" t="s">
        <v>91</v>
      </c>
    </row>
    <row r="5463" spans="1:20" x14ac:dyDescent="0.25">
      <c r="A5463" s="49" t="str">
        <f t="shared" si="85"/>
        <v>41850Sierra1_9SmartAC Only</v>
      </c>
      <c r="B5463" s="7">
        <v>41850</v>
      </c>
      <c r="C5463">
        <v>9</v>
      </c>
      <c r="D5463" t="s">
        <v>14</v>
      </c>
      <c r="E5463">
        <v>1.0134084000000001</v>
      </c>
      <c r="F5463">
        <v>0.93409054000000002</v>
      </c>
      <c r="G5463">
        <v>1</v>
      </c>
      <c r="H5463">
        <v>1198.33</v>
      </c>
      <c r="I5463" s="49">
        <v>12090.041999999999</v>
      </c>
      <c r="J5463">
        <v>77.357550000000003</v>
      </c>
      <c r="M5463">
        <v>4.28703E-2</v>
      </c>
      <c r="N5463" s="49">
        <v>7.9317860000000004E-2</v>
      </c>
      <c r="O5463" s="49">
        <v>2.4443880000000001E-2</v>
      </c>
      <c r="P5463" s="49">
        <v>5.6596599999999997E-2</v>
      </c>
      <c r="Q5463" s="49">
        <v>7.9317860000000004E-2</v>
      </c>
      <c r="R5463" s="49">
        <v>0.10203912</v>
      </c>
      <c r="S5463" s="49">
        <v>0.13419184000000001</v>
      </c>
      <c r="T5463" s="49" t="s">
        <v>91</v>
      </c>
    </row>
    <row r="5464" spans="1:20" x14ac:dyDescent="0.25">
      <c r="A5464" s="49" t="str">
        <f t="shared" si="85"/>
        <v>41850Sierra1_22SmartAC Only</v>
      </c>
      <c r="B5464" s="7">
        <v>41850</v>
      </c>
      <c r="C5464">
        <v>22</v>
      </c>
      <c r="D5464" t="s">
        <v>14</v>
      </c>
      <c r="E5464">
        <v>2.4404371999999999</v>
      </c>
      <c r="F5464">
        <v>2.3619884</v>
      </c>
      <c r="G5464">
        <v>1</v>
      </c>
      <c r="H5464">
        <v>1198.33</v>
      </c>
      <c r="I5464" s="49">
        <v>12090.041999999999</v>
      </c>
      <c r="J5464">
        <v>83.527519999999996</v>
      </c>
      <c r="M5464">
        <v>7.2817699999999999E-2</v>
      </c>
      <c r="N5464" s="49">
        <v>7.8448799999999999E-2</v>
      </c>
      <c r="O5464" s="49">
        <v>-1.4757859999999999E-2</v>
      </c>
      <c r="P5464" s="49">
        <v>3.9855420000000003E-2</v>
      </c>
      <c r="Q5464" s="49">
        <v>7.8448799999999999E-2</v>
      </c>
      <c r="R5464" s="49">
        <v>0.11704218</v>
      </c>
      <c r="S5464" s="49">
        <v>0.17165546000000001</v>
      </c>
      <c r="T5464" s="49" t="s">
        <v>91</v>
      </c>
    </row>
    <row r="5465" spans="1:20" x14ac:dyDescent="0.25">
      <c r="A5465" s="49" t="str">
        <f t="shared" si="85"/>
        <v>41850Sierra1_23SmartAC Only</v>
      </c>
      <c r="B5465" s="7">
        <v>41850</v>
      </c>
      <c r="C5465">
        <v>23</v>
      </c>
      <c r="D5465" t="s">
        <v>14</v>
      </c>
      <c r="E5465">
        <v>1.9632471</v>
      </c>
      <c r="F5465">
        <v>1.9056154000000001</v>
      </c>
      <c r="G5465">
        <v>1</v>
      </c>
      <c r="H5465">
        <v>1198.33</v>
      </c>
      <c r="I5465" s="49">
        <v>12090.041999999999</v>
      </c>
      <c r="J5465">
        <v>79.299350000000004</v>
      </c>
      <c r="M5465">
        <v>6.5312099999999998E-2</v>
      </c>
      <c r="N5465" s="49">
        <v>5.7631700000000001E-2</v>
      </c>
      <c r="O5465" s="49">
        <v>-2.5967790000000001E-2</v>
      </c>
      <c r="P5465" s="49">
        <v>2.3016289999999998E-2</v>
      </c>
      <c r="Q5465" s="49">
        <v>5.7631700000000001E-2</v>
      </c>
      <c r="R5465" s="49">
        <v>9.2247109999999993E-2</v>
      </c>
      <c r="S5465" s="49">
        <v>0.14123119000000001</v>
      </c>
      <c r="T5465" s="49" t="s">
        <v>91</v>
      </c>
    </row>
    <row r="5466" spans="1:20" x14ac:dyDescent="0.25">
      <c r="A5466" s="49" t="str">
        <f t="shared" si="85"/>
        <v>41850Sierra1_4SmartAC Only</v>
      </c>
      <c r="B5466" s="7">
        <v>41850</v>
      </c>
      <c r="C5466">
        <v>4</v>
      </c>
      <c r="D5466" t="s">
        <v>14</v>
      </c>
      <c r="E5466">
        <v>0.79516513</v>
      </c>
      <c r="F5466">
        <v>0.78135946000000001</v>
      </c>
      <c r="G5466">
        <v>1</v>
      </c>
      <c r="H5466">
        <v>1198.33</v>
      </c>
      <c r="I5466" s="49">
        <v>12090.041999999999</v>
      </c>
      <c r="J5466">
        <v>72.618129999999994</v>
      </c>
      <c r="M5466">
        <v>3.04427E-2</v>
      </c>
      <c r="N5466" s="49">
        <v>1.3805670000000001E-2</v>
      </c>
      <c r="O5466" s="49">
        <v>-2.5160990000000001E-2</v>
      </c>
      <c r="P5466" s="49">
        <v>-2.3289600000000001E-3</v>
      </c>
      <c r="Q5466" s="49">
        <v>1.3805670000000001E-2</v>
      </c>
      <c r="R5466" s="49">
        <v>2.99403E-2</v>
      </c>
      <c r="S5466" s="49">
        <v>5.2772329999999999E-2</v>
      </c>
      <c r="T5466" s="49" t="s">
        <v>91</v>
      </c>
    </row>
    <row r="5467" spans="1:20" x14ac:dyDescent="0.25">
      <c r="A5467" s="49" t="str">
        <f t="shared" si="85"/>
        <v>41850Sierra1_5SmartAC Only</v>
      </c>
      <c r="B5467" s="7">
        <v>41850</v>
      </c>
      <c r="C5467">
        <v>5</v>
      </c>
      <c r="D5467" t="s">
        <v>14</v>
      </c>
      <c r="E5467">
        <v>0.77685196000000001</v>
      </c>
      <c r="F5467">
        <v>0.75617606000000004</v>
      </c>
      <c r="G5467">
        <v>1</v>
      </c>
      <c r="H5467">
        <v>1198.33</v>
      </c>
      <c r="I5467" s="49">
        <v>12090.041999999999</v>
      </c>
      <c r="J5467">
        <v>71.535610000000005</v>
      </c>
      <c r="M5467">
        <v>3.0115099999999999E-2</v>
      </c>
      <c r="N5467" s="49">
        <v>2.0675900000000001E-2</v>
      </c>
      <c r="O5467" s="49">
        <v>-1.7871430000000001E-2</v>
      </c>
      <c r="P5467" s="49">
        <v>4.7149000000000002E-3</v>
      </c>
      <c r="Q5467" s="49">
        <v>2.0675900000000001E-2</v>
      </c>
      <c r="R5467" s="49">
        <v>3.66369E-2</v>
      </c>
      <c r="S5467" s="49">
        <v>5.9223230000000002E-2</v>
      </c>
      <c r="T5467" s="49" t="s">
        <v>91</v>
      </c>
    </row>
    <row r="5468" spans="1:20" x14ac:dyDescent="0.25">
      <c r="A5468" s="49" t="str">
        <f t="shared" si="85"/>
        <v>41850Sierra1_2SmartAC Only</v>
      </c>
      <c r="B5468" s="7">
        <v>41850</v>
      </c>
      <c r="C5468">
        <v>2</v>
      </c>
      <c r="D5468" t="s">
        <v>14</v>
      </c>
      <c r="E5468">
        <v>0.95933307000000001</v>
      </c>
      <c r="F5468">
        <v>0.92820800999999997</v>
      </c>
      <c r="G5468">
        <v>1</v>
      </c>
      <c r="H5468">
        <v>1198.33</v>
      </c>
      <c r="I5468" s="49">
        <v>12090.041999999999</v>
      </c>
      <c r="J5468">
        <v>71.862480000000005</v>
      </c>
      <c r="M5468">
        <v>3.7097100000000001E-2</v>
      </c>
      <c r="N5468" s="49">
        <v>3.112506E-2</v>
      </c>
      <c r="O5468" s="49">
        <v>-1.6359229999999999E-2</v>
      </c>
      <c r="P5468" s="49">
        <v>1.1463599999999999E-2</v>
      </c>
      <c r="Q5468" s="49">
        <v>3.112506E-2</v>
      </c>
      <c r="R5468" s="49">
        <v>5.0786520000000002E-2</v>
      </c>
      <c r="S5468" s="49">
        <v>7.8609349999999995E-2</v>
      </c>
      <c r="T5468" s="49" t="s">
        <v>91</v>
      </c>
    </row>
    <row r="5469" spans="1:20" x14ac:dyDescent="0.25">
      <c r="A5469" s="49" t="str">
        <f t="shared" si="85"/>
        <v>41850Sierra1_13SmartAC Only</v>
      </c>
      <c r="B5469" s="7">
        <v>41850</v>
      </c>
      <c r="C5469">
        <v>13</v>
      </c>
      <c r="D5469" t="s">
        <v>14</v>
      </c>
      <c r="E5469">
        <v>1.7185010000000001</v>
      </c>
      <c r="F5469">
        <v>1.7653504</v>
      </c>
      <c r="G5469">
        <v>1</v>
      </c>
      <c r="H5469">
        <v>1198.33</v>
      </c>
      <c r="I5469" s="49">
        <v>12090.041999999999</v>
      </c>
      <c r="J5469">
        <v>93.687629999999999</v>
      </c>
      <c r="M5469">
        <v>8.0436999999999995E-2</v>
      </c>
      <c r="N5469" s="49">
        <v>-4.6849399999999999E-2</v>
      </c>
      <c r="O5469" s="49">
        <v>-0.14980876000000001</v>
      </c>
      <c r="P5469" s="49">
        <v>-8.948101E-2</v>
      </c>
      <c r="Q5469" s="49">
        <v>-4.6849399999999999E-2</v>
      </c>
      <c r="R5469" s="49">
        <v>-4.2177899999999999E-3</v>
      </c>
      <c r="S5469" s="49">
        <v>5.610996E-2</v>
      </c>
      <c r="T5469" s="49" t="s">
        <v>91</v>
      </c>
    </row>
    <row r="5470" spans="1:20" x14ac:dyDescent="0.25">
      <c r="A5470" s="49" t="str">
        <f t="shared" si="85"/>
        <v>41850Sierra1_14SmartAC Only</v>
      </c>
      <c r="B5470" s="7">
        <v>41850</v>
      </c>
      <c r="C5470">
        <v>14</v>
      </c>
      <c r="D5470" t="s">
        <v>14</v>
      </c>
      <c r="E5470">
        <v>2.0520155</v>
      </c>
      <c r="F5470">
        <v>2.0598787000000001</v>
      </c>
      <c r="G5470">
        <v>1</v>
      </c>
      <c r="H5470">
        <v>1198.33</v>
      </c>
      <c r="I5470" s="49">
        <v>12090.041999999999</v>
      </c>
      <c r="J5470">
        <v>95.315479999999994</v>
      </c>
      <c r="M5470">
        <v>8.7681700000000001E-2</v>
      </c>
      <c r="N5470" s="49">
        <v>-7.8632000000000007E-3</v>
      </c>
      <c r="O5470" s="49">
        <v>-0.12009578</v>
      </c>
      <c r="P5470" s="49">
        <v>-5.4334500000000001E-2</v>
      </c>
      <c r="Q5470" s="49">
        <v>-7.8632000000000007E-3</v>
      </c>
      <c r="R5470" s="49">
        <v>3.8608099999999999E-2</v>
      </c>
      <c r="S5470" s="49">
        <v>0.10436938</v>
      </c>
      <c r="T5470" s="49" t="s">
        <v>91</v>
      </c>
    </row>
    <row r="5471" spans="1:20" x14ac:dyDescent="0.25">
      <c r="A5471" s="49" t="str">
        <f t="shared" si="85"/>
        <v>41850Sierra1_18SmartAC Only</v>
      </c>
      <c r="B5471" s="7">
        <v>41850</v>
      </c>
      <c r="C5471">
        <v>18</v>
      </c>
      <c r="D5471" t="s">
        <v>14</v>
      </c>
      <c r="E5471">
        <v>3.3440143</v>
      </c>
      <c r="F5471">
        <v>3.2812195000000002</v>
      </c>
      <c r="G5471">
        <v>1</v>
      </c>
      <c r="H5471">
        <v>1198.33</v>
      </c>
      <c r="I5471" s="49">
        <v>12090.041999999999</v>
      </c>
      <c r="J5471">
        <v>97.951459999999997</v>
      </c>
      <c r="M5471">
        <v>8.7150699999999998E-2</v>
      </c>
      <c r="N5471" s="49">
        <v>6.2794799999999998E-2</v>
      </c>
      <c r="O5471" s="49">
        <v>-4.8758099999999999E-2</v>
      </c>
      <c r="P5471" s="49">
        <v>1.660493E-2</v>
      </c>
      <c r="Q5471" s="49">
        <v>6.2794799999999998E-2</v>
      </c>
      <c r="R5471" s="49">
        <v>0.10898467000000001</v>
      </c>
      <c r="S5471" s="49">
        <v>0.17434769999999999</v>
      </c>
      <c r="T5471" s="49" t="s">
        <v>91</v>
      </c>
    </row>
    <row r="5472" spans="1:20" x14ac:dyDescent="0.25">
      <c r="A5472" s="49" t="str">
        <f t="shared" si="85"/>
        <v>41850Sierra1_3SmartAC Only</v>
      </c>
      <c r="B5472" s="7">
        <v>41850</v>
      </c>
      <c r="C5472">
        <v>3</v>
      </c>
      <c r="D5472" t="s">
        <v>14</v>
      </c>
      <c r="E5472">
        <v>0.85409256</v>
      </c>
      <c r="F5472">
        <v>0.84472616</v>
      </c>
      <c r="G5472">
        <v>1</v>
      </c>
      <c r="H5472">
        <v>1198.33</v>
      </c>
      <c r="I5472" s="49">
        <v>12090.041999999999</v>
      </c>
      <c r="J5472">
        <v>73.082520000000002</v>
      </c>
      <c r="M5472">
        <v>3.36703E-2</v>
      </c>
      <c r="N5472" s="49">
        <v>9.3664000000000004E-3</v>
      </c>
      <c r="O5472" s="49">
        <v>-3.3731579999999997E-2</v>
      </c>
      <c r="P5472" s="49">
        <v>-8.4788599999999995E-3</v>
      </c>
      <c r="Q5472" s="49">
        <v>9.3664000000000004E-3</v>
      </c>
      <c r="R5472" s="49">
        <v>2.7211659999999999E-2</v>
      </c>
      <c r="S5472" s="49">
        <v>5.2464379999999998E-2</v>
      </c>
      <c r="T5472" s="49" t="s">
        <v>91</v>
      </c>
    </row>
    <row r="5473" spans="1:20" x14ac:dyDescent="0.25">
      <c r="A5473" s="49" t="str">
        <f t="shared" si="85"/>
        <v>41850Sierra1_21SmartAC Only</v>
      </c>
      <c r="B5473" s="7">
        <v>41850</v>
      </c>
      <c r="C5473">
        <v>21</v>
      </c>
      <c r="D5473" t="s">
        <v>14</v>
      </c>
      <c r="E5473">
        <v>2.8326810999999998</v>
      </c>
      <c r="F5473">
        <v>2.7352042999999999</v>
      </c>
      <c r="G5473">
        <v>1</v>
      </c>
      <c r="H5473">
        <v>1198.33</v>
      </c>
      <c r="I5473" s="49">
        <v>12090.041999999999</v>
      </c>
      <c r="J5473">
        <v>86.762159999999994</v>
      </c>
      <c r="M5473">
        <v>7.8541E-2</v>
      </c>
      <c r="N5473" s="49">
        <v>9.7476800000000002E-2</v>
      </c>
      <c r="O5473" s="49">
        <v>-3.0556799999999999E-3</v>
      </c>
      <c r="P5473" s="49">
        <v>5.5850070000000002E-2</v>
      </c>
      <c r="Q5473" s="49">
        <v>9.7476800000000002E-2</v>
      </c>
      <c r="R5473" s="49">
        <v>0.13910353</v>
      </c>
      <c r="S5473" s="49">
        <v>0.19800928000000001</v>
      </c>
      <c r="T5473" s="49" t="s">
        <v>91</v>
      </c>
    </row>
    <row r="5474" spans="1:20" x14ac:dyDescent="0.25">
      <c r="A5474" s="49" t="str">
        <f t="shared" si="85"/>
        <v>41850Sierra2_23SmartAC Only</v>
      </c>
      <c r="B5474" s="7">
        <v>41850</v>
      </c>
      <c r="C5474">
        <v>23</v>
      </c>
      <c r="D5474" t="s">
        <v>14</v>
      </c>
      <c r="E5474">
        <v>1.9632471</v>
      </c>
      <c r="F5474">
        <v>1.9752358999999999</v>
      </c>
      <c r="G5474">
        <v>2</v>
      </c>
      <c r="H5474">
        <v>1201.3510000000001</v>
      </c>
      <c r="I5474" s="49">
        <v>12090.041999999999</v>
      </c>
      <c r="J5474">
        <v>79.299350000000004</v>
      </c>
      <c r="M5474">
        <v>6.8515300000000001E-2</v>
      </c>
      <c r="N5474" s="49">
        <v>-1.1988800000000001E-2</v>
      </c>
      <c r="O5474" s="49">
        <v>-9.9688379999999993E-2</v>
      </c>
      <c r="P5474" s="49">
        <v>-4.8301910000000003E-2</v>
      </c>
      <c r="Q5474" s="49">
        <v>-1.1988800000000001E-2</v>
      </c>
      <c r="R5474" s="49">
        <v>2.4324309999999998E-2</v>
      </c>
      <c r="S5474" s="49">
        <v>7.5710780000000005E-2</v>
      </c>
      <c r="T5474" s="49" t="s">
        <v>91</v>
      </c>
    </row>
    <row r="5475" spans="1:20" x14ac:dyDescent="0.25">
      <c r="A5475" s="49" t="str">
        <f t="shared" si="85"/>
        <v>41850Sierra2_5SmartAC Only</v>
      </c>
      <c r="B5475" s="7">
        <v>41850</v>
      </c>
      <c r="C5475">
        <v>5</v>
      </c>
      <c r="D5475" t="s">
        <v>14</v>
      </c>
      <c r="E5475">
        <v>0.77685196000000001</v>
      </c>
      <c r="F5475">
        <v>0.77988851999999997</v>
      </c>
      <c r="G5475">
        <v>2</v>
      </c>
      <c r="H5475">
        <v>1201.3510000000001</v>
      </c>
      <c r="I5475" s="49">
        <v>12090.041999999999</v>
      </c>
      <c r="J5475">
        <v>71.535610000000005</v>
      </c>
      <c r="M5475">
        <v>3.16928E-2</v>
      </c>
      <c r="N5475" s="49">
        <v>-3.0365600000000002E-3</v>
      </c>
      <c r="O5475" s="49">
        <v>-4.3603339999999997E-2</v>
      </c>
      <c r="P5475" s="49">
        <v>-1.9833739999999999E-2</v>
      </c>
      <c r="Q5475" s="49">
        <v>-3.0365600000000002E-3</v>
      </c>
      <c r="R5475" s="49">
        <v>1.3760619999999999E-2</v>
      </c>
      <c r="S5475" s="49">
        <v>3.7530220000000003E-2</v>
      </c>
      <c r="T5475" s="49" t="s">
        <v>91</v>
      </c>
    </row>
    <row r="5476" spans="1:20" x14ac:dyDescent="0.25">
      <c r="A5476" s="49" t="str">
        <f t="shared" si="85"/>
        <v>41850Sierra2_13SmartAC Only</v>
      </c>
      <c r="B5476" s="7">
        <v>41850</v>
      </c>
      <c r="C5476">
        <v>13</v>
      </c>
      <c r="D5476" t="s">
        <v>14</v>
      </c>
      <c r="E5476">
        <v>1.7185010000000001</v>
      </c>
      <c r="F5476">
        <v>1.9271294999999999</v>
      </c>
      <c r="G5476">
        <v>2</v>
      </c>
      <c r="H5476">
        <v>1201.3510000000001</v>
      </c>
      <c r="I5476" s="49">
        <v>12090.041999999999</v>
      </c>
      <c r="J5476">
        <v>93.687629999999999</v>
      </c>
      <c r="M5476">
        <v>8.3906099999999997E-2</v>
      </c>
      <c r="N5476" s="49">
        <v>-0.20862849999999999</v>
      </c>
      <c r="O5476" s="49">
        <v>-0.31602830999999998</v>
      </c>
      <c r="P5476" s="49">
        <v>-0.25309872999999999</v>
      </c>
      <c r="Q5476" s="49">
        <v>-0.20862849999999999</v>
      </c>
      <c r="R5476" s="49">
        <v>-0.16415827</v>
      </c>
      <c r="S5476" s="49">
        <v>-0.10122869</v>
      </c>
      <c r="T5476" s="49" t="s">
        <v>91</v>
      </c>
    </row>
    <row r="5477" spans="1:20" x14ac:dyDescent="0.25">
      <c r="A5477" s="49" t="str">
        <f t="shared" si="85"/>
        <v>41850Sierra2_2SmartAC Only</v>
      </c>
      <c r="B5477" s="7">
        <v>41850</v>
      </c>
      <c r="C5477">
        <v>2</v>
      </c>
      <c r="D5477" t="s">
        <v>14</v>
      </c>
      <c r="E5477">
        <v>0.95933307000000001</v>
      </c>
      <c r="F5477">
        <v>0.96274643000000004</v>
      </c>
      <c r="G5477">
        <v>2</v>
      </c>
      <c r="H5477">
        <v>1201.3510000000001</v>
      </c>
      <c r="I5477" s="49">
        <v>12090.041999999999</v>
      </c>
      <c r="J5477">
        <v>71.862480000000005</v>
      </c>
      <c r="M5477">
        <v>4.0540399999999997E-2</v>
      </c>
      <c r="N5477" s="49">
        <v>-3.4133599999999998E-3</v>
      </c>
      <c r="O5477" s="49">
        <v>-5.5305069999999998E-2</v>
      </c>
      <c r="P5477" s="49">
        <v>-2.4899770000000002E-2</v>
      </c>
      <c r="Q5477" s="49">
        <v>-3.4133599999999998E-3</v>
      </c>
      <c r="R5477" s="49">
        <v>1.807305E-2</v>
      </c>
      <c r="S5477" s="49">
        <v>4.8478350000000003E-2</v>
      </c>
      <c r="T5477" s="49" t="s">
        <v>91</v>
      </c>
    </row>
    <row r="5478" spans="1:20" x14ac:dyDescent="0.25">
      <c r="A5478" s="49" t="str">
        <f t="shared" si="85"/>
        <v>41850Sierra2_22SmartAC Only</v>
      </c>
      <c r="B5478" s="7">
        <v>41850</v>
      </c>
      <c r="C5478">
        <v>22</v>
      </c>
      <c r="D5478" t="s">
        <v>14</v>
      </c>
      <c r="E5478">
        <v>2.4404371999999999</v>
      </c>
      <c r="F5478">
        <v>2.4364349000000001</v>
      </c>
      <c r="G5478">
        <v>2</v>
      </c>
      <c r="H5478">
        <v>1201.3510000000001</v>
      </c>
      <c r="I5478" s="49">
        <v>12090.041999999999</v>
      </c>
      <c r="J5478">
        <v>83.527519999999996</v>
      </c>
      <c r="M5478">
        <v>7.5546100000000005E-2</v>
      </c>
      <c r="N5478" s="49">
        <v>4.0023000000000003E-3</v>
      </c>
      <c r="O5478" s="49">
        <v>-9.2696710000000002E-2</v>
      </c>
      <c r="P5478" s="49">
        <v>-3.6037130000000001E-2</v>
      </c>
      <c r="Q5478" s="49">
        <v>4.0023000000000003E-3</v>
      </c>
      <c r="R5478" s="49">
        <v>4.4041730000000001E-2</v>
      </c>
      <c r="S5478" s="49">
        <v>0.10070131</v>
      </c>
      <c r="T5478" s="49" t="s">
        <v>91</v>
      </c>
    </row>
    <row r="5479" spans="1:20" x14ac:dyDescent="0.25">
      <c r="A5479" s="49" t="str">
        <f t="shared" si="85"/>
        <v>41850Sierra2_19SmartAC Only</v>
      </c>
      <c r="B5479" s="7">
        <v>41850</v>
      </c>
      <c r="C5479">
        <v>19</v>
      </c>
      <c r="D5479" t="s">
        <v>14</v>
      </c>
      <c r="E5479">
        <v>3.3429327999999998</v>
      </c>
      <c r="F5479">
        <v>3.2859330999999998</v>
      </c>
      <c r="G5479">
        <v>2</v>
      </c>
      <c r="H5479">
        <v>1201.3510000000001</v>
      </c>
      <c r="I5479" s="49">
        <v>12090.041999999999</v>
      </c>
      <c r="J5479">
        <v>95.179640000000006</v>
      </c>
      <c r="M5479">
        <v>8.9607599999999996E-2</v>
      </c>
      <c r="N5479" s="49">
        <v>5.69997E-2</v>
      </c>
      <c r="O5479" s="49">
        <v>-5.7698029999999997E-2</v>
      </c>
      <c r="P5479" s="49">
        <v>9.5076699999999993E-3</v>
      </c>
      <c r="Q5479" s="49">
        <v>5.69997E-2</v>
      </c>
      <c r="R5479" s="49">
        <v>0.10449173</v>
      </c>
      <c r="S5479" s="49">
        <v>0.17169743000000001</v>
      </c>
      <c r="T5479" s="49" t="s">
        <v>91</v>
      </c>
    </row>
    <row r="5480" spans="1:20" x14ac:dyDescent="0.25">
      <c r="A5480" s="49" t="str">
        <f t="shared" si="85"/>
        <v>41850Sierra2_18SmartAC Only</v>
      </c>
      <c r="B5480" s="7">
        <v>41850</v>
      </c>
      <c r="C5480">
        <v>18</v>
      </c>
      <c r="D5480" t="s">
        <v>14</v>
      </c>
      <c r="E5480">
        <v>3.3440143</v>
      </c>
      <c r="F5480">
        <v>3.255935</v>
      </c>
      <c r="G5480">
        <v>2</v>
      </c>
      <c r="H5480">
        <v>1201.3510000000001</v>
      </c>
      <c r="I5480" s="49">
        <v>12090.041999999999</v>
      </c>
      <c r="J5480">
        <v>97.951459999999997</v>
      </c>
      <c r="M5480">
        <v>9.0965500000000005E-2</v>
      </c>
      <c r="N5480" s="49">
        <v>8.8079299999999999E-2</v>
      </c>
      <c r="O5480" s="49">
        <v>-2.835654E-2</v>
      </c>
      <c r="P5480" s="49">
        <v>3.986758E-2</v>
      </c>
      <c r="Q5480" s="49">
        <v>8.8079299999999999E-2</v>
      </c>
      <c r="R5480" s="49">
        <v>0.13629100999999999</v>
      </c>
      <c r="S5480" s="49">
        <v>0.20451514000000001</v>
      </c>
      <c r="T5480" s="49" t="s">
        <v>91</v>
      </c>
    </row>
    <row r="5481" spans="1:20" x14ac:dyDescent="0.25">
      <c r="A5481" s="49" t="str">
        <f t="shared" si="85"/>
        <v>41850Sierra2_20SmartAC Only</v>
      </c>
      <c r="B5481" s="7">
        <v>41850</v>
      </c>
      <c r="C5481">
        <v>20</v>
      </c>
      <c r="D5481" t="s">
        <v>14</v>
      </c>
      <c r="E5481">
        <v>3.1217687999999999</v>
      </c>
      <c r="F5481">
        <v>3.0563482</v>
      </c>
      <c r="G5481">
        <v>2</v>
      </c>
      <c r="H5481">
        <v>1201.3510000000001</v>
      </c>
      <c r="I5481" s="49">
        <v>12090.041999999999</v>
      </c>
      <c r="J5481">
        <v>91.603579999999994</v>
      </c>
      <c r="M5481">
        <v>8.7293099999999998E-2</v>
      </c>
      <c r="N5481" s="49">
        <v>6.5420599999999995E-2</v>
      </c>
      <c r="O5481" s="49">
        <v>-4.6314569999999999E-2</v>
      </c>
      <c r="P5481" s="49">
        <v>1.915526E-2</v>
      </c>
      <c r="Q5481" s="49">
        <v>6.5420599999999995E-2</v>
      </c>
      <c r="R5481" s="49">
        <v>0.11168594</v>
      </c>
      <c r="S5481" s="49">
        <v>0.17715576999999999</v>
      </c>
      <c r="T5481" s="49" t="s">
        <v>91</v>
      </c>
    </row>
    <row r="5482" spans="1:20" x14ac:dyDescent="0.25">
      <c r="A5482" s="49" t="str">
        <f t="shared" si="85"/>
        <v>41850Sierra2_16SmartAC Only</v>
      </c>
      <c r="B5482" s="7">
        <v>41850</v>
      </c>
      <c r="C5482">
        <v>16</v>
      </c>
      <c r="D5482" t="s">
        <v>14</v>
      </c>
      <c r="E5482">
        <v>2.7846546000000001</v>
      </c>
      <c r="F5482">
        <v>2.8190540999999998</v>
      </c>
      <c r="G5482">
        <v>2</v>
      </c>
      <c r="H5482">
        <v>1201.3510000000001</v>
      </c>
      <c r="I5482" s="49">
        <v>12090.041999999999</v>
      </c>
      <c r="J5482">
        <v>97.558250000000001</v>
      </c>
      <c r="M5482">
        <v>9.5084399999999999E-2</v>
      </c>
      <c r="N5482" s="49">
        <v>-3.43995E-2</v>
      </c>
      <c r="O5482" s="49">
        <v>-0.15610752999999999</v>
      </c>
      <c r="P5482" s="49">
        <v>-8.4794229999999998E-2</v>
      </c>
      <c r="Q5482" s="49">
        <v>-3.43995E-2</v>
      </c>
      <c r="R5482" s="49">
        <v>1.5995229999999999E-2</v>
      </c>
      <c r="S5482" s="49">
        <v>8.7308529999999995E-2</v>
      </c>
      <c r="T5482" s="49" t="s">
        <v>91</v>
      </c>
    </row>
    <row r="5483" spans="1:20" x14ac:dyDescent="0.25">
      <c r="A5483" s="49" t="str">
        <f t="shared" si="85"/>
        <v>41850Sierra2_1SmartAC Only</v>
      </c>
      <c r="B5483" s="7">
        <v>41850</v>
      </c>
      <c r="C5483">
        <v>1</v>
      </c>
      <c r="D5483" t="s">
        <v>14</v>
      </c>
      <c r="E5483">
        <v>1.1119680999999999</v>
      </c>
      <c r="F5483">
        <v>1.1359002</v>
      </c>
      <c r="G5483">
        <v>2</v>
      </c>
      <c r="H5483">
        <v>1201.3510000000001</v>
      </c>
      <c r="I5483" s="49">
        <v>12090.041999999999</v>
      </c>
      <c r="J5483">
        <v>73.969269999999995</v>
      </c>
      <c r="M5483">
        <v>4.79949E-2</v>
      </c>
      <c r="N5483" s="49">
        <v>-2.3932100000000001E-2</v>
      </c>
      <c r="O5483" s="49">
        <v>-8.5365570000000002E-2</v>
      </c>
      <c r="P5483" s="49">
        <v>-4.9369400000000001E-2</v>
      </c>
      <c r="Q5483" s="49">
        <v>-2.3932100000000001E-2</v>
      </c>
      <c r="R5483" s="49">
        <v>1.5051999999999999E-3</v>
      </c>
      <c r="S5483" s="49">
        <v>3.7501369999999999E-2</v>
      </c>
      <c r="T5483" s="49" t="s">
        <v>91</v>
      </c>
    </row>
    <row r="5484" spans="1:20" x14ac:dyDescent="0.25">
      <c r="A5484" s="49" t="str">
        <f t="shared" si="85"/>
        <v>41850Sierra2_21SmartAC Only</v>
      </c>
      <c r="B5484" s="7">
        <v>41850</v>
      </c>
      <c r="C5484">
        <v>21</v>
      </c>
      <c r="D5484" t="s">
        <v>14</v>
      </c>
      <c r="E5484">
        <v>2.8326810999999998</v>
      </c>
      <c r="F5484">
        <v>2.7493718999999999</v>
      </c>
      <c r="G5484">
        <v>2</v>
      </c>
      <c r="H5484">
        <v>1201.3510000000001</v>
      </c>
      <c r="I5484" s="49">
        <v>12090.041999999999</v>
      </c>
      <c r="J5484">
        <v>86.762159999999994</v>
      </c>
      <c r="M5484">
        <v>8.0499399999999999E-2</v>
      </c>
      <c r="N5484" s="49">
        <v>8.33092E-2</v>
      </c>
      <c r="O5484" s="49">
        <v>-1.9730029999999999E-2</v>
      </c>
      <c r="P5484" s="49">
        <v>4.0644520000000003E-2</v>
      </c>
      <c r="Q5484" s="49">
        <v>8.33092E-2</v>
      </c>
      <c r="R5484" s="49">
        <v>0.12597388000000001</v>
      </c>
      <c r="S5484" s="49">
        <v>0.18634843000000001</v>
      </c>
      <c r="T5484" s="49" t="s">
        <v>91</v>
      </c>
    </row>
    <row r="5485" spans="1:20" x14ac:dyDescent="0.25">
      <c r="A5485" s="49" t="str">
        <f t="shared" si="85"/>
        <v>41850Sierra2_15SmartAC Only</v>
      </c>
      <c r="B5485" s="7">
        <v>41850</v>
      </c>
      <c r="C5485">
        <v>15</v>
      </c>
      <c r="D5485" t="s">
        <v>14</v>
      </c>
      <c r="E5485">
        <v>2.4341968999999999</v>
      </c>
      <c r="F5485">
        <v>2.4894026999999999</v>
      </c>
      <c r="G5485">
        <v>2</v>
      </c>
      <c r="H5485">
        <v>1201.3510000000001</v>
      </c>
      <c r="I5485" s="49">
        <v>12090.041999999999</v>
      </c>
      <c r="J5485">
        <v>96.419060000000002</v>
      </c>
      <c r="M5485">
        <v>9.2387899999999995E-2</v>
      </c>
      <c r="N5485" s="49">
        <v>-5.5205799999999999E-2</v>
      </c>
      <c r="O5485" s="49">
        <v>-0.17346231000000001</v>
      </c>
      <c r="P5485" s="49">
        <v>-0.10417139</v>
      </c>
      <c r="Q5485" s="49">
        <v>-5.5205799999999999E-2</v>
      </c>
      <c r="R5485" s="49">
        <v>-6.2402100000000004E-3</v>
      </c>
      <c r="S5485" s="49">
        <v>6.3050709999999996E-2</v>
      </c>
      <c r="T5485" s="49" t="s">
        <v>91</v>
      </c>
    </row>
    <row r="5486" spans="1:20" x14ac:dyDescent="0.25">
      <c r="A5486" s="49" t="str">
        <f t="shared" si="85"/>
        <v>41850Sierra2_14SmartAC Only</v>
      </c>
      <c r="B5486" s="7">
        <v>41850</v>
      </c>
      <c r="C5486">
        <v>14</v>
      </c>
      <c r="D5486" t="s">
        <v>14</v>
      </c>
      <c r="E5486">
        <v>2.0520155</v>
      </c>
      <c r="F5486">
        <v>2.2355794000000002</v>
      </c>
      <c r="G5486">
        <v>2</v>
      </c>
      <c r="H5486">
        <v>1201.3510000000001</v>
      </c>
      <c r="I5486" s="49">
        <v>12090.041999999999</v>
      </c>
      <c r="J5486">
        <v>95.315479999999994</v>
      </c>
      <c r="M5486">
        <v>9.15218E-2</v>
      </c>
      <c r="N5486" s="49">
        <v>-0.1835639</v>
      </c>
      <c r="O5486" s="49">
        <v>-0.30071179999999997</v>
      </c>
      <c r="P5486" s="49">
        <v>-0.23207045000000001</v>
      </c>
      <c r="Q5486" s="49">
        <v>-0.1835639</v>
      </c>
      <c r="R5486" s="49">
        <v>-0.13505734999999999</v>
      </c>
      <c r="S5486" s="49">
        <v>-6.6416000000000003E-2</v>
      </c>
      <c r="T5486" s="49" t="s">
        <v>91</v>
      </c>
    </row>
    <row r="5487" spans="1:20" x14ac:dyDescent="0.25">
      <c r="A5487" s="49" t="str">
        <f t="shared" si="85"/>
        <v>41850Sierra2_9SmartAC Only</v>
      </c>
      <c r="B5487" s="7">
        <v>41850</v>
      </c>
      <c r="C5487">
        <v>9</v>
      </c>
      <c r="D5487" t="s">
        <v>14</v>
      </c>
      <c r="E5487">
        <v>1.0134084000000001</v>
      </c>
      <c r="F5487">
        <v>0.99666516000000005</v>
      </c>
      <c r="G5487">
        <v>2</v>
      </c>
      <c r="H5487">
        <v>1201.3510000000001</v>
      </c>
      <c r="I5487" s="49">
        <v>12090.041999999999</v>
      </c>
      <c r="J5487">
        <v>77.357550000000003</v>
      </c>
      <c r="M5487">
        <v>4.3899199999999999E-2</v>
      </c>
      <c r="N5487" s="49">
        <v>1.674324E-2</v>
      </c>
      <c r="O5487" s="49">
        <v>-3.9447740000000002E-2</v>
      </c>
      <c r="P5487" s="49">
        <v>-6.5233399999999999E-3</v>
      </c>
      <c r="Q5487" s="49">
        <v>1.674324E-2</v>
      </c>
      <c r="R5487" s="49">
        <v>4.0009820000000001E-2</v>
      </c>
      <c r="S5487" s="49">
        <v>7.2934219999999994E-2</v>
      </c>
      <c r="T5487" s="49" t="s">
        <v>91</v>
      </c>
    </row>
    <row r="5488" spans="1:20" x14ac:dyDescent="0.25">
      <c r="A5488" s="49" t="str">
        <f t="shared" si="85"/>
        <v>41850Sierra2_10SmartAC Only</v>
      </c>
      <c r="B5488" s="7">
        <v>41850</v>
      </c>
      <c r="C5488">
        <v>10</v>
      </c>
      <c r="D5488" t="s">
        <v>14</v>
      </c>
      <c r="E5488">
        <v>1.0747222999999999</v>
      </c>
      <c r="F5488">
        <v>1.0186088</v>
      </c>
      <c r="G5488">
        <v>2</v>
      </c>
      <c r="H5488">
        <v>1201.3510000000001</v>
      </c>
      <c r="I5488" s="49">
        <v>12090.041999999999</v>
      </c>
      <c r="J5488">
        <v>81.787959999999998</v>
      </c>
      <c r="M5488">
        <v>5.11654E-2</v>
      </c>
      <c r="N5488" s="49">
        <v>5.6113499999999997E-2</v>
      </c>
      <c r="O5488" s="49">
        <v>-9.3782099999999997E-3</v>
      </c>
      <c r="P5488" s="49">
        <v>2.8995839999999998E-2</v>
      </c>
      <c r="Q5488" s="49">
        <v>5.6113499999999997E-2</v>
      </c>
      <c r="R5488" s="49">
        <v>8.3231159999999998E-2</v>
      </c>
      <c r="S5488" s="49">
        <v>0.12160521000000001</v>
      </c>
      <c r="T5488" s="49" t="s">
        <v>91</v>
      </c>
    </row>
    <row r="5489" spans="1:20" x14ac:dyDescent="0.25">
      <c r="A5489" s="49" t="str">
        <f t="shared" si="85"/>
        <v>41850Sierra2_6SmartAC Only</v>
      </c>
      <c r="B5489" s="7">
        <v>41850</v>
      </c>
      <c r="C5489">
        <v>6</v>
      </c>
      <c r="D5489" t="s">
        <v>14</v>
      </c>
      <c r="E5489">
        <v>0.80196210999999995</v>
      </c>
      <c r="F5489">
        <v>0.81223847000000005</v>
      </c>
      <c r="G5489">
        <v>2</v>
      </c>
      <c r="H5489">
        <v>1201.3510000000001</v>
      </c>
      <c r="I5489" s="49">
        <v>12090.041999999999</v>
      </c>
      <c r="J5489">
        <v>69.176379999999995</v>
      </c>
      <c r="M5489">
        <v>3.2666500000000001E-2</v>
      </c>
      <c r="N5489" s="49">
        <v>-1.027636E-2</v>
      </c>
      <c r="O5489" s="49">
        <v>-5.2089480000000001E-2</v>
      </c>
      <c r="P5489" s="49">
        <v>-2.7589610000000001E-2</v>
      </c>
      <c r="Q5489" s="49">
        <v>-1.027636E-2</v>
      </c>
      <c r="R5489" s="49">
        <v>7.0368799999999997E-3</v>
      </c>
      <c r="S5489" s="49">
        <v>3.1536759999999997E-2</v>
      </c>
      <c r="T5489" s="49" t="s">
        <v>91</v>
      </c>
    </row>
    <row r="5490" spans="1:20" x14ac:dyDescent="0.25">
      <c r="A5490" s="49" t="str">
        <f t="shared" si="85"/>
        <v>41850Sierra2_17SmartAC Only</v>
      </c>
      <c r="B5490" s="7">
        <v>41850</v>
      </c>
      <c r="C5490">
        <v>17</v>
      </c>
      <c r="D5490" t="s">
        <v>14</v>
      </c>
      <c r="E5490">
        <v>3.1188807000000001</v>
      </c>
      <c r="F5490">
        <v>3.0836027000000001</v>
      </c>
      <c r="G5490">
        <v>2</v>
      </c>
      <c r="H5490">
        <v>1201.3510000000001</v>
      </c>
      <c r="I5490" s="49">
        <v>12090.041999999999</v>
      </c>
      <c r="J5490">
        <v>98.286420000000007</v>
      </c>
      <c r="M5490">
        <v>9.3220800000000006E-2</v>
      </c>
      <c r="N5490" s="49">
        <v>3.5277999999999997E-2</v>
      </c>
      <c r="O5490" s="49">
        <v>-8.404462E-2</v>
      </c>
      <c r="P5490" s="49">
        <v>-1.4129020000000001E-2</v>
      </c>
      <c r="Q5490" s="49">
        <v>3.5277999999999997E-2</v>
      </c>
      <c r="R5490" s="49">
        <v>8.468502E-2</v>
      </c>
      <c r="S5490" s="49">
        <v>0.15460061999999999</v>
      </c>
      <c r="T5490" s="49" t="s">
        <v>91</v>
      </c>
    </row>
    <row r="5491" spans="1:20" x14ac:dyDescent="0.25">
      <c r="A5491" s="49" t="str">
        <f t="shared" si="85"/>
        <v>41850Sierra2_4SmartAC Only</v>
      </c>
      <c r="B5491" s="7">
        <v>41850</v>
      </c>
      <c r="C5491">
        <v>4</v>
      </c>
      <c r="D5491" t="s">
        <v>14</v>
      </c>
      <c r="E5491">
        <v>0.79516513</v>
      </c>
      <c r="F5491">
        <v>0.80798327999999997</v>
      </c>
      <c r="G5491">
        <v>2</v>
      </c>
      <c r="H5491">
        <v>1201.3510000000001</v>
      </c>
      <c r="I5491" s="49">
        <v>12090.041999999999</v>
      </c>
      <c r="J5491">
        <v>72.618129999999994</v>
      </c>
      <c r="M5491">
        <v>3.2550999999999997E-2</v>
      </c>
      <c r="N5491" s="49">
        <v>-1.281815E-2</v>
      </c>
      <c r="O5491" s="49">
        <v>-5.4483429999999999E-2</v>
      </c>
      <c r="P5491" s="49">
        <v>-3.0070179999999998E-2</v>
      </c>
      <c r="Q5491" s="49">
        <v>-1.281815E-2</v>
      </c>
      <c r="R5491" s="49">
        <v>4.4338800000000003E-3</v>
      </c>
      <c r="S5491" s="49">
        <v>2.8847129999999999E-2</v>
      </c>
      <c r="T5491" s="49" t="s">
        <v>91</v>
      </c>
    </row>
    <row r="5492" spans="1:20" x14ac:dyDescent="0.25">
      <c r="A5492" s="49" t="str">
        <f t="shared" si="85"/>
        <v>41850Sierra2_12SmartAC Only</v>
      </c>
      <c r="B5492" s="7">
        <v>41850</v>
      </c>
      <c r="C5492">
        <v>12</v>
      </c>
      <c r="D5492" t="s">
        <v>14</v>
      </c>
      <c r="E5492">
        <v>1.4329441000000001</v>
      </c>
      <c r="F5492">
        <v>1.3199965</v>
      </c>
      <c r="G5492">
        <v>2</v>
      </c>
      <c r="H5492">
        <v>1201.3510000000001</v>
      </c>
      <c r="I5492" s="49">
        <v>12090.041999999999</v>
      </c>
      <c r="J5492">
        <v>90.807339999999996</v>
      </c>
      <c r="M5492">
        <v>7.0282600000000001E-2</v>
      </c>
      <c r="N5492" s="49">
        <v>0.1129476</v>
      </c>
      <c r="O5492" s="49">
        <v>2.2985869999999999E-2</v>
      </c>
      <c r="P5492" s="49">
        <v>7.5697819999999999E-2</v>
      </c>
      <c r="Q5492" s="49">
        <v>0.1129476</v>
      </c>
      <c r="R5492" s="49">
        <v>0.15019737999999999</v>
      </c>
      <c r="S5492" s="49">
        <v>0.20290933</v>
      </c>
      <c r="T5492" s="49" t="s">
        <v>91</v>
      </c>
    </row>
    <row r="5493" spans="1:20" x14ac:dyDescent="0.25">
      <c r="A5493" s="49" t="str">
        <f t="shared" si="85"/>
        <v>41850Sierra2_3SmartAC Only</v>
      </c>
      <c r="B5493" s="7">
        <v>41850</v>
      </c>
      <c r="C5493">
        <v>3</v>
      </c>
      <c r="D5493" t="s">
        <v>14</v>
      </c>
      <c r="E5493">
        <v>0.85409256</v>
      </c>
      <c r="F5493">
        <v>0.87196172999999999</v>
      </c>
      <c r="G5493">
        <v>2</v>
      </c>
      <c r="H5493">
        <v>1201.3510000000001</v>
      </c>
      <c r="I5493" s="49">
        <v>12090.041999999999</v>
      </c>
      <c r="J5493">
        <v>73.082520000000002</v>
      </c>
      <c r="M5493">
        <v>3.5801199999999998E-2</v>
      </c>
      <c r="N5493" s="49">
        <v>-1.786917E-2</v>
      </c>
      <c r="O5493" s="49">
        <v>-6.3694710000000002E-2</v>
      </c>
      <c r="P5493" s="49">
        <v>-3.6843809999999998E-2</v>
      </c>
      <c r="Q5493" s="49">
        <v>-1.786917E-2</v>
      </c>
      <c r="R5493" s="49">
        <v>1.1054700000000001E-3</v>
      </c>
      <c r="S5493" s="49">
        <v>2.7956370000000001E-2</v>
      </c>
      <c r="T5493" s="49" t="s">
        <v>91</v>
      </c>
    </row>
    <row r="5494" spans="1:20" x14ac:dyDescent="0.25">
      <c r="A5494" s="49" t="str">
        <f t="shared" si="85"/>
        <v>41850Sierra2_11SmartAC Only</v>
      </c>
      <c r="B5494" s="7">
        <v>41850</v>
      </c>
      <c r="C5494">
        <v>11</v>
      </c>
      <c r="D5494" t="s">
        <v>14</v>
      </c>
      <c r="E5494">
        <v>1.2042828999999999</v>
      </c>
      <c r="F5494">
        <v>1.1122852999999999</v>
      </c>
      <c r="G5494">
        <v>2</v>
      </c>
      <c r="H5494">
        <v>1201.3510000000001</v>
      </c>
      <c r="I5494" s="49">
        <v>12090.041999999999</v>
      </c>
      <c r="J5494">
        <v>87.135840000000002</v>
      </c>
      <c r="M5494">
        <v>6.0134399999999998E-2</v>
      </c>
      <c r="N5494" s="49">
        <v>9.1997599999999999E-2</v>
      </c>
      <c r="O5494" s="49">
        <v>1.502557E-2</v>
      </c>
      <c r="P5494" s="49">
        <v>6.0126369999999998E-2</v>
      </c>
      <c r="Q5494" s="49">
        <v>9.1997599999999999E-2</v>
      </c>
      <c r="R5494" s="49">
        <v>0.12386883</v>
      </c>
      <c r="S5494" s="49">
        <v>0.16896963000000001</v>
      </c>
      <c r="T5494" s="49" t="s">
        <v>91</v>
      </c>
    </row>
    <row r="5495" spans="1:20" x14ac:dyDescent="0.25">
      <c r="A5495" s="49" t="str">
        <f t="shared" si="85"/>
        <v>41850Sierra2_24SmartAC Only</v>
      </c>
      <c r="B5495" s="7">
        <v>41850</v>
      </c>
      <c r="C5495">
        <v>24</v>
      </c>
      <c r="D5495" t="s">
        <v>14</v>
      </c>
      <c r="E5495">
        <v>1.4746401</v>
      </c>
      <c r="F5495">
        <v>1.5156898000000001</v>
      </c>
      <c r="G5495">
        <v>2</v>
      </c>
      <c r="H5495">
        <v>1201.3510000000001</v>
      </c>
      <c r="I5495" s="49">
        <v>12090.041999999999</v>
      </c>
      <c r="J5495">
        <v>76.477310000000003</v>
      </c>
      <c r="M5495">
        <v>5.8105400000000001E-2</v>
      </c>
      <c r="N5495" s="49">
        <v>-4.1049700000000001E-2</v>
      </c>
      <c r="O5495" s="49">
        <v>-0.11542461</v>
      </c>
      <c r="P5495" s="49">
        <v>-7.1845560000000003E-2</v>
      </c>
      <c r="Q5495" s="49">
        <v>-4.1049700000000001E-2</v>
      </c>
      <c r="R5495" s="49">
        <v>-1.025384E-2</v>
      </c>
      <c r="S5495" s="49">
        <v>3.3325210000000001E-2</v>
      </c>
      <c r="T5495" s="49" t="s">
        <v>91</v>
      </c>
    </row>
    <row r="5496" spans="1:20" x14ac:dyDescent="0.25">
      <c r="A5496" s="49" t="str">
        <f t="shared" si="85"/>
        <v>41850Sierra2_7SmartAC Only</v>
      </c>
      <c r="B5496" s="7">
        <v>41850</v>
      </c>
      <c r="C5496">
        <v>7</v>
      </c>
      <c r="D5496" t="s">
        <v>14</v>
      </c>
      <c r="E5496">
        <v>0.88356824</v>
      </c>
      <c r="F5496">
        <v>0.88528671000000003</v>
      </c>
      <c r="G5496">
        <v>2</v>
      </c>
      <c r="H5496">
        <v>1201.3510000000001</v>
      </c>
      <c r="I5496" s="49">
        <v>12090.041999999999</v>
      </c>
      <c r="J5496">
        <v>68.158580000000001</v>
      </c>
      <c r="M5496">
        <v>3.5251200000000003E-2</v>
      </c>
      <c r="N5496" s="49">
        <v>-1.7184699999999999E-3</v>
      </c>
      <c r="O5496" s="49">
        <v>-4.6840010000000001E-2</v>
      </c>
      <c r="P5496" s="49">
        <v>-2.0401610000000001E-2</v>
      </c>
      <c r="Q5496" s="49">
        <v>-1.7184699999999999E-3</v>
      </c>
      <c r="R5496" s="49">
        <v>1.6964670000000001E-2</v>
      </c>
      <c r="S5496" s="49">
        <v>4.3403070000000002E-2</v>
      </c>
      <c r="T5496" s="49" t="s">
        <v>91</v>
      </c>
    </row>
    <row r="5497" spans="1:20" x14ac:dyDescent="0.25">
      <c r="A5497" s="49" t="str">
        <f t="shared" si="85"/>
        <v>41850Sierra2_8SmartAC Only</v>
      </c>
      <c r="B5497" s="7">
        <v>41850</v>
      </c>
      <c r="C5497">
        <v>8</v>
      </c>
      <c r="D5497" t="s">
        <v>14</v>
      </c>
      <c r="E5497">
        <v>0.95160794000000004</v>
      </c>
      <c r="F5497">
        <v>0.93428520000000004</v>
      </c>
      <c r="G5497">
        <v>2</v>
      </c>
      <c r="H5497">
        <v>1201.3510000000001</v>
      </c>
      <c r="I5497" s="49">
        <v>12090.041999999999</v>
      </c>
      <c r="J5497">
        <v>71.289630000000002</v>
      </c>
      <c r="M5497">
        <v>3.7614799999999997E-2</v>
      </c>
      <c r="N5497" s="49">
        <v>1.732274E-2</v>
      </c>
      <c r="O5497" s="49">
        <v>-3.08242E-2</v>
      </c>
      <c r="P5497" s="49">
        <v>-2.6131000000000001E-3</v>
      </c>
      <c r="Q5497" s="49">
        <v>1.732274E-2</v>
      </c>
      <c r="R5497" s="49">
        <v>3.7258579999999999E-2</v>
      </c>
      <c r="S5497" s="49">
        <v>6.5469680000000002E-2</v>
      </c>
      <c r="T5497" s="49" t="s">
        <v>91</v>
      </c>
    </row>
    <row r="5498" spans="1:20" x14ac:dyDescent="0.25">
      <c r="A5498" s="49" t="str">
        <f t="shared" si="85"/>
        <v>41850Sierra3_18SmartAC Only</v>
      </c>
      <c r="B5498" s="7">
        <v>41850</v>
      </c>
      <c r="C5498">
        <v>18</v>
      </c>
      <c r="D5498" t="s">
        <v>14</v>
      </c>
      <c r="E5498">
        <v>3.3440143</v>
      </c>
      <c r="F5498">
        <v>3.2449943999999999</v>
      </c>
      <c r="G5498">
        <v>3</v>
      </c>
      <c r="H5498">
        <v>1154.0219999999999</v>
      </c>
      <c r="I5498" s="49">
        <v>12090.041999999999</v>
      </c>
      <c r="J5498">
        <v>97.951459999999997</v>
      </c>
      <c r="M5498">
        <v>9.1287199999999999E-2</v>
      </c>
      <c r="N5498" s="49">
        <v>9.9019899999999994E-2</v>
      </c>
      <c r="O5498" s="49">
        <v>-1.7827719999999998E-2</v>
      </c>
      <c r="P5498" s="49">
        <v>5.0637679999999997E-2</v>
      </c>
      <c r="Q5498" s="49">
        <v>9.9019899999999994E-2</v>
      </c>
      <c r="R5498" s="49">
        <v>0.14740212</v>
      </c>
      <c r="S5498" s="49">
        <v>0.21586752000000001</v>
      </c>
      <c r="T5498" s="49" t="s">
        <v>91</v>
      </c>
    </row>
    <row r="5499" spans="1:20" x14ac:dyDescent="0.25">
      <c r="A5499" s="49" t="str">
        <f t="shared" si="85"/>
        <v>41850Sierra3_6SmartAC Only</v>
      </c>
      <c r="B5499" s="7">
        <v>41850</v>
      </c>
      <c r="C5499">
        <v>6</v>
      </c>
      <c r="D5499" t="s">
        <v>14</v>
      </c>
      <c r="E5499">
        <v>0.80196210999999995</v>
      </c>
      <c r="F5499">
        <v>0.77987753999999998</v>
      </c>
      <c r="G5499">
        <v>3</v>
      </c>
      <c r="H5499">
        <v>1154.0219999999999</v>
      </c>
      <c r="I5499" s="49">
        <v>12090.041999999999</v>
      </c>
      <c r="J5499">
        <v>69.176379999999995</v>
      </c>
      <c r="M5499">
        <v>3.1142099999999999E-2</v>
      </c>
      <c r="N5499" s="49">
        <v>2.2084570000000001E-2</v>
      </c>
      <c r="O5499" s="49">
        <v>-1.7777319999999999E-2</v>
      </c>
      <c r="P5499" s="49">
        <v>5.5792599999999999E-3</v>
      </c>
      <c r="Q5499" s="49">
        <v>2.2084570000000001E-2</v>
      </c>
      <c r="R5499" s="49">
        <v>3.858988E-2</v>
      </c>
      <c r="S5499" s="49">
        <v>6.1946460000000002E-2</v>
      </c>
      <c r="T5499" s="49" t="s">
        <v>91</v>
      </c>
    </row>
    <row r="5500" spans="1:20" x14ac:dyDescent="0.25">
      <c r="A5500" s="49" t="str">
        <f t="shared" si="85"/>
        <v>41850Sierra3_15SmartAC Only</v>
      </c>
      <c r="B5500" s="7">
        <v>41850</v>
      </c>
      <c r="C5500">
        <v>15</v>
      </c>
      <c r="D5500" t="s">
        <v>14</v>
      </c>
      <c r="E5500">
        <v>2.4341968999999999</v>
      </c>
      <c r="F5500">
        <v>2.5283760000000002</v>
      </c>
      <c r="G5500">
        <v>3</v>
      </c>
      <c r="H5500">
        <v>1154.0219999999999</v>
      </c>
      <c r="I5500" s="49">
        <v>12090.041999999999</v>
      </c>
      <c r="J5500">
        <v>96.419060000000002</v>
      </c>
      <c r="M5500">
        <v>9.47128E-2</v>
      </c>
      <c r="N5500" s="49">
        <v>-9.4179100000000002E-2</v>
      </c>
      <c r="O5500" s="49">
        <v>-0.21541147999999999</v>
      </c>
      <c r="P5500" s="49">
        <v>-0.14437688000000001</v>
      </c>
      <c r="Q5500" s="49">
        <v>-9.4179100000000002E-2</v>
      </c>
      <c r="R5500" s="49">
        <v>-4.3981319999999997E-2</v>
      </c>
      <c r="S5500" s="49">
        <v>2.7053279999999999E-2</v>
      </c>
      <c r="T5500" s="49" t="s">
        <v>91</v>
      </c>
    </row>
    <row r="5501" spans="1:20" x14ac:dyDescent="0.25">
      <c r="A5501" s="49" t="str">
        <f t="shared" si="85"/>
        <v>41850Sierra3_23SmartAC Only</v>
      </c>
      <c r="B5501" s="7">
        <v>41850</v>
      </c>
      <c r="C5501">
        <v>23</v>
      </c>
      <c r="D5501" t="s">
        <v>14</v>
      </c>
      <c r="E5501">
        <v>1.9632471</v>
      </c>
      <c r="F5501">
        <v>1.8276528000000001</v>
      </c>
      <c r="G5501">
        <v>3</v>
      </c>
      <c r="H5501">
        <v>1154.0219999999999</v>
      </c>
      <c r="I5501" s="49">
        <v>12090.041999999999</v>
      </c>
      <c r="J5501">
        <v>79.299350000000004</v>
      </c>
      <c r="M5501">
        <v>6.7113999999999993E-2</v>
      </c>
      <c r="N5501" s="49">
        <v>0.1355943</v>
      </c>
      <c r="O5501" s="49">
        <v>4.9688379999999997E-2</v>
      </c>
      <c r="P5501" s="49">
        <v>0.10002388</v>
      </c>
      <c r="Q5501" s="49">
        <v>0.1355943</v>
      </c>
      <c r="R5501" s="49">
        <v>0.17116471999999999</v>
      </c>
      <c r="S5501" s="49">
        <v>0.22150022</v>
      </c>
      <c r="T5501" s="49" t="s">
        <v>91</v>
      </c>
    </row>
    <row r="5502" spans="1:20" x14ac:dyDescent="0.25">
      <c r="A5502" s="49" t="str">
        <f t="shared" si="85"/>
        <v>41850Sierra3_12SmartAC Only</v>
      </c>
      <c r="B5502" s="7">
        <v>41850</v>
      </c>
      <c r="C5502">
        <v>12</v>
      </c>
      <c r="D5502" t="s">
        <v>14</v>
      </c>
      <c r="E5502">
        <v>1.4329441000000001</v>
      </c>
      <c r="F5502">
        <v>1.4379005</v>
      </c>
      <c r="G5502">
        <v>3</v>
      </c>
      <c r="H5502">
        <v>1154.0219999999999</v>
      </c>
      <c r="I5502" s="49">
        <v>12090.041999999999</v>
      </c>
      <c r="J5502">
        <v>90.807339999999996</v>
      </c>
      <c r="M5502">
        <v>7.3074299999999995E-2</v>
      </c>
      <c r="N5502" s="49">
        <v>-4.9563999999999997E-3</v>
      </c>
      <c r="O5502" s="49">
        <v>-9.8491499999999996E-2</v>
      </c>
      <c r="P5502" s="49">
        <v>-4.368578E-2</v>
      </c>
      <c r="Q5502" s="49">
        <v>-4.9563999999999997E-3</v>
      </c>
      <c r="R5502" s="49">
        <v>3.3772980000000001E-2</v>
      </c>
      <c r="S5502" s="49">
        <v>8.8578699999999996E-2</v>
      </c>
      <c r="T5502" s="49" t="s">
        <v>91</v>
      </c>
    </row>
    <row r="5503" spans="1:20" x14ac:dyDescent="0.25">
      <c r="A5503" s="49" t="str">
        <f t="shared" si="85"/>
        <v>41850Sierra3_11SmartAC Only</v>
      </c>
      <c r="B5503" s="7">
        <v>41850</v>
      </c>
      <c r="C5503">
        <v>11</v>
      </c>
      <c r="D5503" t="s">
        <v>14</v>
      </c>
      <c r="E5503">
        <v>1.2042828999999999</v>
      </c>
      <c r="F5503">
        <v>1.2313939</v>
      </c>
      <c r="G5503">
        <v>3</v>
      </c>
      <c r="H5503">
        <v>1154.0219999999999</v>
      </c>
      <c r="I5503" s="49">
        <v>12090.041999999999</v>
      </c>
      <c r="J5503">
        <v>87.135840000000002</v>
      </c>
      <c r="M5503">
        <v>6.3377799999999998E-2</v>
      </c>
      <c r="N5503" s="49">
        <v>-2.7111E-2</v>
      </c>
      <c r="O5503" s="49">
        <v>-0.10823458</v>
      </c>
      <c r="P5503" s="49">
        <v>-6.0701230000000002E-2</v>
      </c>
      <c r="Q5503" s="49">
        <v>-2.7111E-2</v>
      </c>
      <c r="R5503" s="49">
        <v>6.4792299999999999E-3</v>
      </c>
      <c r="S5503" s="49">
        <v>5.4012579999999998E-2</v>
      </c>
      <c r="T5503" s="49" t="s">
        <v>91</v>
      </c>
    </row>
    <row r="5504" spans="1:20" x14ac:dyDescent="0.25">
      <c r="A5504" s="49" t="str">
        <f t="shared" si="85"/>
        <v>41850Sierra3_13SmartAC Only</v>
      </c>
      <c r="B5504" s="7">
        <v>41850</v>
      </c>
      <c r="C5504">
        <v>13</v>
      </c>
      <c r="D5504" t="s">
        <v>14</v>
      </c>
      <c r="E5504">
        <v>1.7185010000000001</v>
      </c>
      <c r="F5504">
        <v>1.5422416999999999</v>
      </c>
      <c r="G5504">
        <v>3</v>
      </c>
      <c r="H5504">
        <v>1154.0219999999999</v>
      </c>
      <c r="I5504" s="49">
        <v>12090.041999999999</v>
      </c>
      <c r="J5504">
        <v>93.687629999999999</v>
      </c>
      <c r="M5504">
        <v>7.8579599999999999E-2</v>
      </c>
      <c r="N5504" s="49">
        <v>0.17625930000000001</v>
      </c>
      <c r="O5504" s="49">
        <v>7.5677410000000001E-2</v>
      </c>
      <c r="P5504" s="49">
        <v>0.13461211000000001</v>
      </c>
      <c r="Q5504" s="49">
        <v>0.17625930000000001</v>
      </c>
      <c r="R5504" s="49">
        <v>0.21790649000000001</v>
      </c>
      <c r="S5504" s="49">
        <v>0.27684119000000001</v>
      </c>
      <c r="T5504" s="49" t="s">
        <v>91</v>
      </c>
    </row>
    <row r="5505" spans="1:20" x14ac:dyDescent="0.25">
      <c r="A5505" s="49" t="str">
        <f t="shared" si="85"/>
        <v>41850Sierra3_8SmartAC Only</v>
      </c>
      <c r="B5505" s="7">
        <v>41850</v>
      </c>
      <c r="C5505">
        <v>8</v>
      </c>
      <c r="D5505" t="s">
        <v>14</v>
      </c>
      <c r="E5505">
        <v>0.95160794000000004</v>
      </c>
      <c r="F5505">
        <v>0.93663540000000001</v>
      </c>
      <c r="G5505">
        <v>3</v>
      </c>
      <c r="H5505">
        <v>1154.0219999999999</v>
      </c>
      <c r="I5505" s="49">
        <v>12090.041999999999</v>
      </c>
      <c r="J5505">
        <v>71.289630000000002</v>
      </c>
      <c r="M5505">
        <v>3.7893499999999997E-2</v>
      </c>
      <c r="N5505" s="49">
        <v>1.4972539999999999E-2</v>
      </c>
      <c r="O5505" s="49">
        <v>-3.3531140000000001E-2</v>
      </c>
      <c r="P5505" s="49">
        <v>-5.11101E-3</v>
      </c>
      <c r="Q5505" s="49">
        <v>1.4972539999999999E-2</v>
      </c>
      <c r="R5505" s="49">
        <v>3.50561E-2</v>
      </c>
      <c r="S5505" s="49">
        <v>6.347622E-2</v>
      </c>
      <c r="T5505" s="49" t="s">
        <v>91</v>
      </c>
    </row>
    <row r="5506" spans="1:20" x14ac:dyDescent="0.25">
      <c r="A5506" s="49" t="str">
        <f t="shared" si="85"/>
        <v>41850Sierra3_10SmartAC Only</v>
      </c>
      <c r="B5506" s="7">
        <v>41850</v>
      </c>
      <c r="C5506">
        <v>10</v>
      </c>
      <c r="D5506" t="s">
        <v>14</v>
      </c>
      <c r="E5506">
        <v>1.0747222999999999</v>
      </c>
      <c r="F5506">
        <v>1.0599388000000001</v>
      </c>
      <c r="G5506">
        <v>3</v>
      </c>
      <c r="H5506">
        <v>1154.0219999999999</v>
      </c>
      <c r="I5506" s="49">
        <v>12090.041999999999</v>
      </c>
      <c r="J5506">
        <v>81.787959999999998</v>
      </c>
      <c r="M5506">
        <v>5.2751399999999997E-2</v>
      </c>
      <c r="N5506" s="49">
        <v>1.47835E-2</v>
      </c>
      <c r="O5506" s="49">
        <v>-5.273829E-2</v>
      </c>
      <c r="P5506" s="49">
        <v>-1.3174740000000001E-2</v>
      </c>
      <c r="Q5506" s="49">
        <v>1.47835E-2</v>
      </c>
      <c r="R5506" s="49">
        <v>4.274174E-2</v>
      </c>
      <c r="S5506" s="49">
        <v>8.2305290000000003E-2</v>
      </c>
      <c r="T5506" s="49" t="s">
        <v>91</v>
      </c>
    </row>
    <row r="5507" spans="1:20" x14ac:dyDescent="0.25">
      <c r="A5507" s="49" t="str">
        <f t="shared" ref="A5507:A5570" si="86">CONCATENATE(B5507,D5507,G5507,"_",C5507,T5507)</f>
        <v>41850Sierra3_22SmartAC Only</v>
      </c>
      <c r="B5507" s="7">
        <v>41850</v>
      </c>
      <c r="C5507">
        <v>22</v>
      </c>
      <c r="D5507" t="s">
        <v>14</v>
      </c>
      <c r="E5507">
        <v>2.4404371999999999</v>
      </c>
      <c r="F5507">
        <v>2.3433434000000002</v>
      </c>
      <c r="G5507">
        <v>3</v>
      </c>
      <c r="H5507">
        <v>1154.0219999999999</v>
      </c>
      <c r="I5507" s="49">
        <v>12090.041999999999</v>
      </c>
      <c r="J5507">
        <v>83.527519999999996</v>
      </c>
      <c r="M5507">
        <v>7.4727799999999997E-2</v>
      </c>
      <c r="N5507" s="49">
        <v>9.7093799999999994E-2</v>
      </c>
      <c r="O5507" s="49">
        <v>1.4422199999999999E-3</v>
      </c>
      <c r="P5507" s="49">
        <v>5.7488070000000002E-2</v>
      </c>
      <c r="Q5507" s="49">
        <v>9.7093799999999994E-2</v>
      </c>
      <c r="R5507" s="49">
        <v>0.13669953000000001</v>
      </c>
      <c r="S5507" s="49">
        <v>0.19274537999999999</v>
      </c>
      <c r="T5507" s="49" t="s">
        <v>91</v>
      </c>
    </row>
    <row r="5508" spans="1:20" x14ac:dyDescent="0.25">
      <c r="A5508" s="49" t="str">
        <f t="shared" si="86"/>
        <v>41850Sierra3_3SmartAC Only</v>
      </c>
      <c r="B5508" s="7">
        <v>41850</v>
      </c>
      <c r="C5508">
        <v>3</v>
      </c>
      <c r="D5508" t="s">
        <v>14</v>
      </c>
      <c r="E5508">
        <v>0.85409256</v>
      </c>
      <c r="F5508">
        <v>0.85307566999999995</v>
      </c>
      <c r="G5508">
        <v>3</v>
      </c>
      <c r="H5508">
        <v>1154.0219999999999</v>
      </c>
      <c r="I5508" s="49">
        <v>12090.041999999999</v>
      </c>
      <c r="J5508">
        <v>73.082520000000002</v>
      </c>
      <c r="M5508">
        <v>3.4845099999999997E-2</v>
      </c>
      <c r="N5508" s="49">
        <v>1.0168899999999999E-3</v>
      </c>
      <c r="O5508" s="49">
        <v>-4.358484E-2</v>
      </c>
      <c r="P5508" s="49">
        <v>-1.7451009999999999E-2</v>
      </c>
      <c r="Q5508" s="49">
        <v>1.0168899999999999E-3</v>
      </c>
      <c r="R5508" s="49">
        <v>1.9484789999999998E-2</v>
      </c>
      <c r="S5508" s="49">
        <v>4.5618619999999999E-2</v>
      </c>
      <c r="T5508" s="49" t="s">
        <v>91</v>
      </c>
    </row>
    <row r="5509" spans="1:20" x14ac:dyDescent="0.25">
      <c r="A5509" s="49" t="str">
        <f t="shared" si="86"/>
        <v>41850Sierra3_7SmartAC Only</v>
      </c>
      <c r="B5509" s="7">
        <v>41850</v>
      </c>
      <c r="C5509">
        <v>7</v>
      </c>
      <c r="D5509" t="s">
        <v>14</v>
      </c>
      <c r="E5509">
        <v>0.88356824</v>
      </c>
      <c r="F5509">
        <v>0.85591077000000004</v>
      </c>
      <c r="G5509">
        <v>3</v>
      </c>
      <c r="H5509">
        <v>1154.0219999999999</v>
      </c>
      <c r="I5509" s="49">
        <v>12090.041999999999</v>
      </c>
      <c r="J5509">
        <v>68.158580000000001</v>
      </c>
      <c r="M5509">
        <v>3.4084299999999998E-2</v>
      </c>
      <c r="N5509" s="49">
        <v>2.765747E-2</v>
      </c>
      <c r="O5509" s="49">
        <v>-1.5970430000000001E-2</v>
      </c>
      <c r="P5509" s="49">
        <v>9.5927900000000003E-3</v>
      </c>
      <c r="Q5509" s="49">
        <v>2.765747E-2</v>
      </c>
      <c r="R5509" s="49">
        <v>4.5722150000000003E-2</v>
      </c>
      <c r="S5509" s="49">
        <v>7.1285370000000001E-2</v>
      </c>
      <c r="T5509" s="49" t="s">
        <v>91</v>
      </c>
    </row>
    <row r="5510" spans="1:20" x14ac:dyDescent="0.25">
      <c r="A5510" s="49" t="str">
        <f t="shared" si="86"/>
        <v>41850Sierra3_17SmartAC Only</v>
      </c>
      <c r="B5510" s="7">
        <v>41850</v>
      </c>
      <c r="C5510">
        <v>17</v>
      </c>
      <c r="D5510" t="s">
        <v>14</v>
      </c>
      <c r="E5510">
        <v>3.1188807000000001</v>
      </c>
      <c r="F5510">
        <v>3.1019928000000001</v>
      </c>
      <c r="G5510">
        <v>3</v>
      </c>
      <c r="H5510">
        <v>1154.0219999999999</v>
      </c>
      <c r="I5510" s="49">
        <v>12090.041999999999</v>
      </c>
      <c r="J5510">
        <v>98.286420000000007</v>
      </c>
      <c r="M5510">
        <v>9.2965000000000006E-2</v>
      </c>
      <c r="N5510" s="49">
        <v>1.6887900000000001E-2</v>
      </c>
      <c r="O5510" s="49">
        <v>-0.1021073</v>
      </c>
      <c r="P5510" s="49">
        <v>-3.2383549999999997E-2</v>
      </c>
      <c r="Q5510" s="49">
        <v>1.6887900000000001E-2</v>
      </c>
      <c r="R5510" s="49">
        <v>6.6159350000000006E-2</v>
      </c>
      <c r="S5510" s="49">
        <v>0.13588310000000001</v>
      </c>
      <c r="T5510" s="49" t="s">
        <v>91</v>
      </c>
    </row>
    <row r="5511" spans="1:20" x14ac:dyDescent="0.25">
      <c r="A5511" s="49" t="str">
        <f t="shared" si="86"/>
        <v>41850Sierra3_5SmartAC Only</v>
      </c>
      <c r="B5511" s="7">
        <v>41850</v>
      </c>
      <c r="C5511">
        <v>5</v>
      </c>
      <c r="D5511" t="s">
        <v>14</v>
      </c>
      <c r="E5511">
        <v>0.77685196000000001</v>
      </c>
      <c r="F5511">
        <v>0.74425083000000003</v>
      </c>
      <c r="G5511">
        <v>3</v>
      </c>
      <c r="H5511">
        <v>1154.0219999999999</v>
      </c>
      <c r="I5511" s="49">
        <v>12090.041999999999</v>
      </c>
      <c r="J5511">
        <v>71.535610000000005</v>
      </c>
      <c r="M5511">
        <v>2.9975100000000001E-2</v>
      </c>
      <c r="N5511" s="49">
        <v>3.2601129999999999E-2</v>
      </c>
      <c r="O5511" s="49">
        <v>-5.7670000000000004E-3</v>
      </c>
      <c r="P5511" s="49">
        <v>1.6714329999999999E-2</v>
      </c>
      <c r="Q5511" s="49">
        <v>3.2601129999999999E-2</v>
      </c>
      <c r="R5511" s="49">
        <v>4.8487929999999999E-2</v>
      </c>
      <c r="S5511" s="49">
        <v>7.0969260000000006E-2</v>
      </c>
      <c r="T5511" s="49" t="s">
        <v>91</v>
      </c>
    </row>
    <row r="5512" spans="1:20" x14ac:dyDescent="0.25">
      <c r="A5512" s="49" t="str">
        <f t="shared" si="86"/>
        <v>41850Sierra3_2SmartAC Only</v>
      </c>
      <c r="B5512" s="7">
        <v>41850</v>
      </c>
      <c r="C5512">
        <v>2</v>
      </c>
      <c r="D5512" t="s">
        <v>14</v>
      </c>
      <c r="E5512">
        <v>0.95933307000000001</v>
      </c>
      <c r="F5512">
        <v>0.94755497</v>
      </c>
      <c r="G5512">
        <v>3</v>
      </c>
      <c r="H5512">
        <v>1154.0219999999999</v>
      </c>
      <c r="I5512" s="49">
        <v>12090.041999999999</v>
      </c>
      <c r="J5512">
        <v>71.862480000000005</v>
      </c>
      <c r="M5512">
        <v>3.8629999999999998E-2</v>
      </c>
      <c r="N5512" s="49">
        <v>1.17781E-2</v>
      </c>
      <c r="O5512" s="49">
        <v>-3.7668300000000002E-2</v>
      </c>
      <c r="P5512" s="49">
        <v>-8.6958000000000001E-3</v>
      </c>
      <c r="Q5512" s="49">
        <v>1.17781E-2</v>
      </c>
      <c r="R5512" s="49">
        <v>3.2252000000000003E-2</v>
      </c>
      <c r="S5512" s="49">
        <v>6.1224500000000001E-2</v>
      </c>
      <c r="T5512" s="49" t="s">
        <v>91</v>
      </c>
    </row>
    <row r="5513" spans="1:20" x14ac:dyDescent="0.25">
      <c r="A5513" s="49" t="str">
        <f t="shared" si="86"/>
        <v>41850Sierra3_9SmartAC Only</v>
      </c>
      <c r="B5513" s="7">
        <v>41850</v>
      </c>
      <c r="C5513">
        <v>9</v>
      </c>
      <c r="D5513" t="s">
        <v>14</v>
      </c>
      <c r="E5513">
        <v>1.0134084000000001</v>
      </c>
      <c r="F5513">
        <v>0.99131418000000004</v>
      </c>
      <c r="G5513">
        <v>3</v>
      </c>
      <c r="H5513">
        <v>1154.0219999999999</v>
      </c>
      <c r="I5513" s="49">
        <v>12090.041999999999</v>
      </c>
      <c r="J5513">
        <v>77.357550000000003</v>
      </c>
      <c r="M5513">
        <v>4.4652400000000002E-2</v>
      </c>
      <c r="N5513" s="49">
        <v>2.2094220000000001E-2</v>
      </c>
      <c r="O5513" s="49">
        <v>-3.5060849999999998E-2</v>
      </c>
      <c r="P5513" s="49">
        <v>-1.5715499999999999E-3</v>
      </c>
      <c r="Q5513" s="49">
        <v>2.2094220000000001E-2</v>
      </c>
      <c r="R5513" s="49">
        <v>4.575999E-2</v>
      </c>
      <c r="S5513" s="49">
        <v>7.924929E-2</v>
      </c>
      <c r="T5513" s="49" t="s">
        <v>91</v>
      </c>
    </row>
    <row r="5514" spans="1:20" x14ac:dyDescent="0.25">
      <c r="A5514" s="49" t="str">
        <f t="shared" si="86"/>
        <v>41850Sierra3_14SmartAC Only</v>
      </c>
      <c r="B5514" s="7">
        <v>41850</v>
      </c>
      <c r="C5514">
        <v>14</v>
      </c>
      <c r="D5514" t="s">
        <v>14</v>
      </c>
      <c r="E5514">
        <v>2.0520155</v>
      </c>
      <c r="F5514">
        <v>2.3260119000000001</v>
      </c>
      <c r="G5514">
        <v>3</v>
      </c>
      <c r="H5514">
        <v>1154.0219999999999</v>
      </c>
      <c r="I5514" s="49">
        <v>12090.041999999999</v>
      </c>
      <c r="J5514">
        <v>95.315479999999994</v>
      </c>
      <c r="M5514">
        <v>9.2635999999999996E-2</v>
      </c>
      <c r="N5514" s="49">
        <v>-0.27399639999999997</v>
      </c>
      <c r="O5514" s="49">
        <v>-0.39257048</v>
      </c>
      <c r="P5514" s="49">
        <v>-0.32309347999999999</v>
      </c>
      <c r="Q5514" s="49">
        <v>-0.27399639999999997</v>
      </c>
      <c r="R5514" s="49">
        <v>-0.22489932000000001</v>
      </c>
      <c r="S5514" s="49">
        <v>-0.15542232</v>
      </c>
      <c r="T5514" s="49" t="s">
        <v>91</v>
      </c>
    </row>
    <row r="5515" spans="1:20" x14ac:dyDescent="0.25">
      <c r="A5515" s="49" t="str">
        <f t="shared" si="86"/>
        <v>41850Sierra3_16SmartAC Only</v>
      </c>
      <c r="B5515" s="7">
        <v>41850</v>
      </c>
      <c r="C5515">
        <v>16</v>
      </c>
      <c r="D5515" t="s">
        <v>14</v>
      </c>
      <c r="E5515">
        <v>2.7846546000000001</v>
      </c>
      <c r="F5515">
        <v>2.8024076</v>
      </c>
      <c r="G5515">
        <v>3</v>
      </c>
      <c r="H5515">
        <v>1154.0219999999999</v>
      </c>
      <c r="I5515" s="49">
        <v>12090.041999999999</v>
      </c>
      <c r="J5515">
        <v>97.558250000000001</v>
      </c>
      <c r="M5515">
        <v>9.5890600000000006E-2</v>
      </c>
      <c r="N5515" s="49">
        <v>-1.7753000000000001E-2</v>
      </c>
      <c r="O5515" s="49">
        <v>-0.14049296999999999</v>
      </c>
      <c r="P5515" s="49">
        <v>-6.857502E-2</v>
      </c>
      <c r="Q5515" s="49">
        <v>-1.7753000000000001E-2</v>
      </c>
      <c r="R5515" s="49">
        <v>3.3069019999999998E-2</v>
      </c>
      <c r="S5515" s="49">
        <v>0.10498697</v>
      </c>
      <c r="T5515" s="49" t="s">
        <v>91</v>
      </c>
    </row>
    <row r="5516" spans="1:20" x14ac:dyDescent="0.25">
      <c r="A5516" s="49" t="str">
        <f t="shared" si="86"/>
        <v>41850Sierra3_4SmartAC Only</v>
      </c>
      <c r="B5516" s="7">
        <v>41850</v>
      </c>
      <c r="C5516">
        <v>4</v>
      </c>
      <c r="D5516" t="s">
        <v>14</v>
      </c>
      <c r="E5516">
        <v>0.79516513</v>
      </c>
      <c r="F5516">
        <v>0.79721386999999999</v>
      </c>
      <c r="G5516">
        <v>3</v>
      </c>
      <c r="H5516">
        <v>1154.0219999999999</v>
      </c>
      <c r="I5516" s="49">
        <v>12090.041999999999</v>
      </c>
      <c r="J5516">
        <v>72.618129999999994</v>
      </c>
      <c r="M5516">
        <v>3.2181099999999997E-2</v>
      </c>
      <c r="N5516" s="49">
        <v>-2.0487399999999998E-3</v>
      </c>
      <c r="O5516" s="49">
        <v>-4.3240550000000003E-2</v>
      </c>
      <c r="P5516" s="49">
        <v>-1.9104719999999999E-2</v>
      </c>
      <c r="Q5516" s="49">
        <v>-2.0487399999999998E-3</v>
      </c>
      <c r="R5516" s="49">
        <v>1.500724E-2</v>
      </c>
      <c r="S5516" s="49">
        <v>3.9143070000000002E-2</v>
      </c>
      <c r="T5516" s="49" t="s">
        <v>91</v>
      </c>
    </row>
    <row r="5517" spans="1:20" x14ac:dyDescent="0.25">
      <c r="A5517" s="49" t="str">
        <f t="shared" si="86"/>
        <v>41850Sierra3_21SmartAC Only</v>
      </c>
      <c r="B5517" s="7">
        <v>41850</v>
      </c>
      <c r="C5517">
        <v>21</v>
      </c>
      <c r="D5517" t="s">
        <v>14</v>
      </c>
      <c r="E5517">
        <v>2.8326810999999998</v>
      </c>
      <c r="F5517">
        <v>2.6660373000000002</v>
      </c>
      <c r="G5517">
        <v>3</v>
      </c>
      <c r="H5517">
        <v>1154.0219999999999</v>
      </c>
      <c r="I5517" s="49">
        <v>12090.041999999999</v>
      </c>
      <c r="J5517">
        <v>86.762159999999994</v>
      </c>
      <c r="M5517">
        <v>7.9591800000000004E-2</v>
      </c>
      <c r="N5517" s="49">
        <v>0.16664380000000001</v>
      </c>
      <c r="O5517" s="49">
        <v>6.4766299999999999E-2</v>
      </c>
      <c r="P5517" s="49">
        <v>0.12446015000000001</v>
      </c>
      <c r="Q5517" s="49">
        <v>0.16664380000000001</v>
      </c>
      <c r="R5517" s="49">
        <v>0.20882745</v>
      </c>
      <c r="S5517" s="49">
        <v>0.26852130000000002</v>
      </c>
      <c r="T5517" s="49" t="s">
        <v>91</v>
      </c>
    </row>
    <row r="5518" spans="1:20" x14ac:dyDescent="0.25">
      <c r="A5518" s="49" t="str">
        <f t="shared" si="86"/>
        <v>41850Sierra3_1SmartAC Only</v>
      </c>
      <c r="B5518" s="7">
        <v>41850</v>
      </c>
      <c r="C5518">
        <v>1</v>
      </c>
      <c r="D5518" t="s">
        <v>14</v>
      </c>
      <c r="E5518">
        <v>1.1119680999999999</v>
      </c>
      <c r="F5518">
        <v>1.0920363</v>
      </c>
      <c r="G5518">
        <v>3</v>
      </c>
      <c r="H5518">
        <v>1154.0219999999999</v>
      </c>
      <c r="I5518" s="49">
        <v>12090.041999999999</v>
      </c>
      <c r="J5518">
        <v>73.969269999999995</v>
      </c>
      <c r="M5518">
        <v>4.4868900000000003E-2</v>
      </c>
      <c r="N5518" s="49">
        <v>1.99318E-2</v>
      </c>
      <c r="O5518" s="49">
        <v>-3.7500390000000002E-2</v>
      </c>
      <c r="P5518" s="49">
        <v>-3.8487199999999999E-3</v>
      </c>
      <c r="Q5518" s="49">
        <v>1.99318E-2</v>
      </c>
      <c r="R5518" s="49">
        <v>4.3712319999999999E-2</v>
      </c>
      <c r="S5518" s="49">
        <v>7.7363989999999994E-2</v>
      </c>
      <c r="T5518" s="49" t="s">
        <v>91</v>
      </c>
    </row>
    <row r="5519" spans="1:20" x14ac:dyDescent="0.25">
      <c r="A5519" s="49" t="str">
        <f t="shared" si="86"/>
        <v>41850Sierra3_24SmartAC Only</v>
      </c>
      <c r="B5519" s="7">
        <v>41850</v>
      </c>
      <c r="C5519">
        <v>24</v>
      </c>
      <c r="D5519" t="s">
        <v>14</v>
      </c>
      <c r="E5519">
        <v>1.4746401</v>
      </c>
      <c r="F5519">
        <v>1.4680200000000001</v>
      </c>
      <c r="G5519">
        <v>3</v>
      </c>
      <c r="H5519">
        <v>1154.0219999999999</v>
      </c>
      <c r="I5519" s="49">
        <v>12090.041999999999</v>
      </c>
      <c r="J5519">
        <v>76.477310000000003</v>
      </c>
      <c r="M5519">
        <v>5.7855499999999997E-2</v>
      </c>
      <c r="N5519" s="49">
        <v>6.6201000000000003E-3</v>
      </c>
      <c r="O5519" s="49">
        <v>-6.7434939999999999E-2</v>
      </c>
      <c r="P5519" s="49">
        <v>-2.404332E-2</v>
      </c>
      <c r="Q5519" s="49">
        <v>6.6201000000000003E-3</v>
      </c>
      <c r="R5519" s="49">
        <v>3.7283509999999999E-2</v>
      </c>
      <c r="S5519" s="49">
        <v>8.0675140000000006E-2</v>
      </c>
      <c r="T5519" s="49" t="s">
        <v>91</v>
      </c>
    </row>
    <row r="5520" spans="1:20" x14ac:dyDescent="0.25">
      <c r="A5520" s="49" t="str">
        <f t="shared" si="86"/>
        <v>41850Sierra3_19SmartAC Only</v>
      </c>
      <c r="B5520" s="7">
        <v>41850</v>
      </c>
      <c r="C5520">
        <v>19</v>
      </c>
      <c r="D5520" t="s">
        <v>14</v>
      </c>
      <c r="E5520">
        <v>3.3429327999999998</v>
      </c>
      <c r="F5520">
        <v>3.1822870000000001</v>
      </c>
      <c r="G5520">
        <v>3</v>
      </c>
      <c r="H5520">
        <v>1154.0219999999999</v>
      </c>
      <c r="I5520" s="49">
        <v>12090.041999999999</v>
      </c>
      <c r="J5520">
        <v>95.179640000000006</v>
      </c>
      <c r="M5520">
        <v>8.9690000000000006E-2</v>
      </c>
      <c r="N5520" s="49">
        <v>0.16064580000000001</v>
      </c>
      <c r="O5520" s="49">
        <v>4.5842599999999997E-2</v>
      </c>
      <c r="P5520" s="49">
        <v>0.11311010000000001</v>
      </c>
      <c r="Q5520" s="49">
        <v>0.16064580000000001</v>
      </c>
      <c r="R5520" s="49">
        <v>0.20818149999999999</v>
      </c>
      <c r="S5520" s="49">
        <v>0.275449</v>
      </c>
      <c r="T5520" s="49" t="s">
        <v>91</v>
      </c>
    </row>
    <row r="5521" spans="1:20" x14ac:dyDescent="0.25">
      <c r="A5521" s="49" t="str">
        <f t="shared" si="86"/>
        <v>41850Sierra3_20SmartAC Only</v>
      </c>
      <c r="B5521" s="7">
        <v>41850</v>
      </c>
      <c r="C5521">
        <v>20</v>
      </c>
      <c r="D5521" t="s">
        <v>14</v>
      </c>
      <c r="E5521">
        <v>3.1217687999999999</v>
      </c>
      <c r="F5521">
        <v>2.9225759999999998</v>
      </c>
      <c r="G5521">
        <v>3</v>
      </c>
      <c r="H5521">
        <v>1154.0219999999999</v>
      </c>
      <c r="I5521" s="49">
        <v>12090.041999999999</v>
      </c>
      <c r="J5521">
        <v>91.603579999999994</v>
      </c>
      <c r="M5521">
        <v>8.6063399999999998E-2</v>
      </c>
      <c r="N5521" s="49">
        <v>0.1991928</v>
      </c>
      <c r="O5521" s="49">
        <v>8.9031650000000004E-2</v>
      </c>
      <c r="P5521" s="49">
        <v>0.1535792</v>
      </c>
      <c r="Q5521" s="49">
        <v>0.1991928</v>
      </c>
      <c r="R5521" s="49">
        <v>0.24480640000000001</v>
      </c>
      <c r="S5521" s="49">
        <v>0.30935394999999999</v>
      </c>
      <c r="T5521" s="49" t="s">
        <v>91</v>
      </c>
    </row>
    <row r="5522" spans="1:20" x14ac:dyDescent="0.25">
      <c r="A5522" s="49" t="str">
        <f t="shared" si="86"/>
        <v>41850Sierra4_17SmartAC Only</v>
      </c>
      <c r="B5522" s="7">
        <v>41850</v>
      </c>
      <c r="C5522">
        <v>17</v>
      </c>
      <c r="D5522" t="s">
        <v>14</v>
      </c>
      <c r="E5522">
        <v>3.1188807000000001</v>
      </c>
      <c r="F5522">
        <v>3.094354</v>
      </c>
      <c r="G5522">
        <v>4</v>
      </c>
      <c r="H5522">
        <v>1277.883</v>
      </c>
      <c r="I5522" s="49">
        <v>12090.041999999999</v>
      </c>
      <c r="J5522">
        <v>98.286420000000007</v>
      </c>
      <c r="M5522">
        <v>9.1792700000000005E-2</v>
      </c>
      <c r="N5522" s="49">
        <v>2.4526699999999999E-2</v>
      </c>
      <c r="O5522" s="49">
        <v>-9.2967960000000002E-2</v>
      </c>
      <c r="P5522" s="49">
        <v>-2.4123430000000001E-2</v>
      </c>
      <c r="Q5522" s="49">
        <v>2.4526699999999999E-2</v>
      </c>
      <c r="R5522" s="49">
        <v>7.3176829999999998E-2</v>
      </c>
      <c r="S5522" s="49">
        <v>0.14202136000000001</v>
      </c>
      <c r="T5522" s="49" t="s">
        <v>91</v>
      </c>
    </row>
    <row r="5523" spans="1:20" x14ac:dyDescent="0.25">
      <c r="A5523" s="49" t="str">
        <f t="shared" si="86"/>
        <v>41850Sierra4_22SmartAC Only</v>
      </c>
      <c r="B5523" s="7">
        <v>41850</v>
      </c>
      <c r="C5523">
        <v>22</v>
      </c>
      <c r="D5523" t="s">
        <v>14</v>
      </c>
      <c r="E5523">
        <v>2.4404371999999999</v>
      </c>
      <c r="F5523">
        <v>2.3959776000000002</v>
      </c>
      <c r="G5523">
        <v>4</v>
      </c>
      <c r="H5523">
        <v>1277.883</v>
      </c>
      <c r="I5523" s="49">
        <v>12090.041999999999</v>
      </c>
      <c r="J5523">
        <v>83.527519999999996</v>
      </c>
      <c r="M5523">
        <v>7.5638300000000006E-2</v>
      </c>
      <c r="N5523" s="49">
        <v>4.4459600000000002E-2</v>
      </c>
      <c r="O5523" s="49">
        <v>-5.2357420000000002E-2</v>
      </c>
      <c r="P5523" s="49">
        <v>4.3712999999999998E-3</v>
      </c>
      <c r="Q5523" s="49">
        <v>4.4459600000000002E-2</v>
      </c>
      <c r="R5523" s="49">
        <v>8.4547899999999995E-2</v>
      </c>
      <c r="S5523" s="49">
        <v>0.14127661999999999</v>
      </c>
      <c r="T5523" s="49" t="s">
        <v>91</v>
      </c>
    </row>
    <row r="5524" spans="1:20" x14ac:dyDescent="0.25">
      <c r="A5524" s="49" t="str">
        <f t="shared" si="86"/>
        <v>41850Sierra4_23SmartAC Only</v>
      </c>
      <c r="B5524" s="7">
        <v>41850</v>
      </c>
      <c r="C5524">
        <v>23</v>
      </c>
      <c r="D5524" t="s">
        <v>14</v>
      </c>
      <c r="E5524">
        <v>1.9632471</v>
      </c>
      <c r="F5524">
        <v>1.8901182999999999</v>
      </c>
      <c r="G5524">
        <v>4</v>
      </c>
      <c r="H5524">
        <v>1277.883</v>
      </c>
      <c r="I5524" s="49">
        <v>12090.041999999999</v>
      </c>
      <c r="J5524">
        <v>79.299350000000004</v>
      </c>
      <c r="M5524">
        <v>6.7715899999999996E-2</v>
      </c>
      <c r="N5524" s="49">
        <v>7.3128799999999994E-2</v>
      </c>
      <c r="O5524" s="49">
        <v>-1.354755E-2</v>
      </c>
      <c r="P5524" s="49">
        <v>3.7239370000000001E-2</v>
      </c>
      <c r="Q5524" s="49">
        <v>7.3128799999999994E-2</v>
      </c>
      <c r="R5524" s="49">
        <v>0.10901822999999999</v>
      </c>
      <c r="S5524" s="49">
        <v>0.15980515000000001</v>
      </c>
      <c r="T5524" s="49" t="s">
        <v>91</v>
      </c>
    </row>
    <row r="5525" spans="1:20" x14ac:dyDescent="0.25">
      <c r="A5525" s="49" t="str">
        <f t="shared" si="86"/>
        <v>41850Sierra4_4SmartAC Only</v>
      </c>
      <c r="B5525" s="7">
        <v>41850</v>
      </c>
      <c r="C5525">
        <v>4</v>
      </c>
      <c r="D5525" t="s">
        <v>14</v>
      </c>
      <c r="E5525">
        <v>0.79516513</v>
      </c>
      <c r="F5525">
        <v>0.80518228999999997</v>
      </c>
      <c r="G5525">
        <v>4</v>
      </c>
      <c r="H5525">
        <v>1277.883</v>
      </c>
      <c r="I5525" s="49">
        <v>12090.041999999999</v>
      </c>
      <c r="J5525">
        <v>72.618129999999994</v>
      </c>
      <c r="M5525">
        <v>3.2508700000000001E-2</v>
      </c>
      <c r="N5525" s="49">
        <v>-1.0017160000000001E-2</v>
      </c>
      <c r="O5525" s="49">
        <v>-5.1628300000000002E-2</v>
      </c>
      <c r="P5525" s="49">
        <v>-2.724677E-2</v>
      </c>
      <c r="Q5525" s="49">
        <v>-1.0017160000000001E-2</v>
      </c>
      <c r="R5525" s="49">
        <v>7.2124499999999996E-3</v>
      </c>
      <c r="S5525" s="49">
        <v>3.1593980000000001E-2</v>
      </c>
      <c r="T5525" s="49" t="s">
        <v>91</v>
      </c>
    </row>
    <row r="5526" spans="1:20" x14ac:dyDescent="0.25">
      <c r="A5526" s="49" t="str">
        <f t="shared" si="86"/>
        <v>41850Sierra4_5SmartAC Only</v>
      </c>
      <c r="B5526" s="7">
        <v>41850</v>
      </c>
      <c r="C5526">
        <v>5</v>
      </c>
      <c r="D5526" t="s">
        <v>14</v>
      </c>
      <c r="E5526">
        <v>0.77685196000000001</v>
      </c>
      <c r="F5526">
        <v>0.79551930999999998</v>
      </c>
      <c r="G5526">
        <v>4</v>
      </c>
      <c r="H5526">
        <v>1277.883</v>
      </c>
      <c r="I5526" s="49">
        <v>12090.041999999999</v>
      </c>
      <c r="J5526">
        <v>71.535610000000005</v>
      </c>
      <c r="M5526">
        <v>3.1605599999999998E-2</v>
      </c>
      <c r="N5526" s="49">
        <v>-1.8667349999999999E-2</v>
      </c>
      <c r="O5526" s="49">
        <v>-5.9122519999999998E-2</v>
      </c>
      <c r="P5526" s="49">
        <v>-3.5418320000000003E-2</v>
      </c>
      <c r="Q5526" s="49">
        <v>-1.8667349999999999E-2</v>
      </c>
      <c r="R5526" s="49">
        <v>-1.9163800000000001E-3</v>
      </c>
      <c r="S5526" s="49">
        <v>2.1787819999999999E-2</v>
      </c>
      <c r="T5526" s="49" t="s">
        <v>91</v>
      </c>
    </row>
    <row r="5527" spans="1:20" x14ac:dyDescent="0.25">
      <c r="A5527" s="49" t="str">
        <f t="shared" si="86"/>
        <v>41850Sierra4_21SmartAC Only</v>
      </c>
      <c r="B5527" s="7">
        <v>41850</v>
      </c>
      <c r="C5527">
        <v>21</v>
      </c>
      <c r="D5527" t="s">
        <v>14</v>
      </c>
      <c r="E5527">
        <v>2.8326810999999998</v>
      </c>
      <c r="F5527">
        <v>2.6891877000000002</v>
      </c>
      <c r="G5527">
        <v>4</v>
      </c>
      <c r="H5527">
        <v>1277.883</v>
      </c>
      <c r="I5527" s="49">
        <v>12090.041999999999</v>
      </c>
      <c r="J5527">
        <v>86.762159999999994</v>
      </c>
      <c r="M5527">
        <v>8.0844799999999994E-2</v>
      </c>
      <c r="N5527" s="49">
        <v>0.14349339999999999</v>
      </c>
      <c r="O5527" s="49">
        <v>4.0012060000000002E-2</v>
      </c>
      <c r="P5527" s="49">
        <v>0.10064566</v>
      </c>
      <c r="Q5527" s="49">
        <v>0.14349339999999999</v>
      </c>
      <c r="R5527" s="49">
        <v>0.18634113999999999</v>
      </c>
      <c r="S5527" s="49">
        <v>0.24697474</v>
      </c>
      <c r="T5527" s="49" t="s">
        <v>91</v>
      </c>
    </row>
    <row r="5528" spans="1:20" x14ac:dyDescent="0.25">
      <c r="A5528" s="49" t="str">
        <f t="shared" si="86"/>
        <v>41850Sierra4_18SmartAC Only</v>
      </c>
      <c r="B5528" s="7">
        <v>41850</v>
      </c>
      <c r="C5528">
        <v>18</v>
      </c>
      <c r="D5528" t="s">
        <v>14</v>
      </c>
      <c r="E5528">
        <v>3.3440143</v>
      </c>
      <c r="F5528">
        <v>3.2196973</v>
      </c>
      <c r="G5528">
        <v>4</v>
      </c>
      <c r="H5528">
        <v>1277.883</v>
      </c>
      <c r="I5528" s="49">
        <v>12090.041999999999</v>
      </c>
      <c r="J5528">
        <v>97.951459999999997</v>
      </c>
      <c r="M5528">
        <v>8.8640300000000005E-2</v>
      </c>
      <c r="N5528" s="49">
        <v>0.124317</v>
      </c>
      <c r="O5528" s="49">
        <v>1.085742E-2</v>
      </c>
      <c r="P5528" s="49">
        <v>7.7337639999999999E-2</v>
      </c>
      <c r="Q5528" s="49">
        <v>0.124317</v>
      </c>
      <c r="R5528" s="49">
        <v>0.17129636000000001</v>
      </c>
      <c r="S5528" s="49">
        <v>0.23777657999999999</v>
      </c>
      <c r="T5528" s="49" t="s">
        <v>91</v>
      </c>
    </row>
    <row r="5529" spans="1:20" x14ac:dyDescent="0.25">
      <c r="A5529" s="49" t="str">
        <f t="shared" si="86"/>
        <v>41850Sierra4_6SmartAC Only</v>
      </c>
      <c r="B5529" s="7">
        <v>41850</v>
      </c>
      <c r="C5529">
        <v>6</v>
      </c>
      <c r="D5529" t="s">
        <v>14</v>
      </c>
      <c r="E5529">
        <v>0.80196210999999995</v>
      </c>
      <c r="F5529">
        <v>0.82926831999999995</v>
      </c>
      <c r="G5529">
        <v>4</v>
      </c>
      <c r="H5529">
        <v>1277.883</v>
      </c>
      <c r="I5529" s="49">
        <v>12090.041999999999</v>
      </c>
      <c r="J5529">
        <v>69.176379999999995</v>
      </c>
      <c r="M5529">
        <v>3.25803E-2</v>
      </c>
      <c r="N5529" s="49">
        <v>-2.7306210000000001E-2</v>
      </c>
      <c r="O5529" s="49">
        <v>-6.9008990000000006E-2</v>
      </c>
      <c r="P5529" s="49">
        <v>-4.4573769999999999E-2</v>
      </c>
      <c r="Q5529" s="49">
        <v>-2.7306210000000001E-2</v>
      </c>
      <c r="R5529" s="49">
        <v>-1.003865E-2</v>
      </c>
      <c r="S5529" s="49">
        <v>1.4396569999999999E-2</v>
      </c>
      <c r="T5529" s="49" t="s">
        <v>91</v>
      </c>
    </row>
    <row r="5530" spans="1:20" x14ac:dyDescent="0.25">
      <c r="A5530" s="49" t="str">
        <f t="shared" si="86"/>
        <v>41850Sierra4_19SmartAC Only</v>
      </c>
      <c r="B5530" s="7">
        <v>41850</v>
      </c>
      <c r="C5530">
        <v>19</v>
      </c>
      <c r="D5530" t="s">
        <v>14</v>
      </c>
      <c r="E5530">
        <v>3.3429327999999998</v>
      </c>
      <c r="F5530">
        <v>3.1918845</v>
      </c>
      <c r="G5530">
        <v>4</v>
      </c>
      <c r="H5530">
        <v>1277.883</v>
      </c>
      <c r="I5530" s="49">
        <v>12090.041999999999</v>
      </c>
      <c r="J5530">
        <v>95.179640000000006</v>
      </c>
      <c r="M5530">
        <v>8.7514300000000003E-2</v>
      </c>
      <c r="N5530" s="49">
        <v>0.1510483</v>
      </c>
      <c r="O5530" s="49">
        <v>3.9030000000000002E-2</v>
      </c>
      <c r="P5530" s="49">
        <v>0.10466572</v>
      </c>
      <c r="Q5530" s="49">
        <v>0.1510483</v>
      </c>
      <c r="R5530" s="49">
        <v>0.19743088</v>
      </c>
      <c r="S5530" s="49">
        <v>0.26306659999999998</v>
      </c>
      <c r="T5530" s="49" t="s">
        <v>91</v>
      </c>
    </row>
    <row r="5531" spans="1:20" x14ac:dyDescent="0.25">
      <c r="A5531" s="49" t="str">
        <f t="shared" si="86"/>
        <v>41850Sierra4_15SmartAC Only</v>
      </c>
      <c r="B5531" s="7">
        <v>41850</v>
      </c>
      <c r="C5531">
        <v>15</v>
      </c>
      <c r="D5531" t="s">
        <v>14</v>
      </c>
      <c r="E5531">
        <v>2.4341968999999999</v>
      </c>
      <c r="F5531">
        <v>2.4871021</v>
      </c>
      <c r="G5531">
        <v>4</v>
      </c>
      <c r="H5531">
        <v>1277.883</v>
      </c>
      <c r="I5531" s="49">
        <v>12090.041999999999</v>
      </c>
      <c r="J5531">
        <v>96.419060000000002</v>
      </c>
      <c r="M5531">
        <v>9.3498300000000006E-2</v>
      </c>
      <c r="N5531" s="49">
        <v>-5.2905199999999999E-2</v>
      </c>
      <c r="O5531" s="49">
        <v>-0.17258302</v>
      </c>
      <c r="P5531" s="49">
        <v>-0.1024593</v>
      </c>
      <c r="Q5531" s="49">
        <v>-5.2905199999999999E-2</v>
      </c>
      <c r="R5531" s="49">
        <v>-3.3511000000000001E-3</v>
      </c>
      <c r="S5531" s="49">
        <v>6.6772620000000005E-2</v>
      </c>
      <c r="T5531" s="49" t="s">
        <v>91</v>
      </c>
    </row>
    <row r="5532" spans="1:20" x14ac:dyDescent="0.25">
      <c r="A5532" s="49" t="str">
        <f t="shared" si="86"/>
        <v>41850Sierra4_14SmartAC Only</v>
      </c>
      <c r="B5532" s="7">
        <v>41850</v>
      </c>
      <c r="C5532">
        <v>14</v>
      </c>
      <c r="D5532" t="s">
        <v>14</v>
      </c>
      <c r="E5532">
        <v>2.0520155</v>
      </c>
      <c r="F5532">
        <v>1.7002649000000001</v>
      </c>
      <c r="G5532">
        <v>4</v>
      </c>
      <c r="H5532">
        <v>1277.883</v>
      </c>
      <c r="I5532" s="49">
        <v>12090.041999999999</v>
      </c>
      <c r="J5532">
        <v>95.315479999999994</v>
      </c>
      <c r="M5532">
        <v>8.4662799999999996E-2</v>
      </c>
      <c r="N5532" s="49">
        <v>0.35175060000000002</v>
      </c>
      <c r="O5532" s="49">
        <v>0.24338222000000001</v>
      </c>
      <c r="P5532" s="49">
        <v>0.30687932000000001</v>
      </c>
      <c r="Q5532" s="49">
        <v>0.35175060000000002</v>
      </c>
      <c r="R5532" s="49">
        <v>0.39662187999999998</v>
      </c>
      <c r="S5532" s="49">
        <v>0.46011898000000001</v>
      </c>
      <c r="T5532" s="49" t="s">
        <v>91</v>
      </c>
    </row>
    <row r="5533" spans="1:20" x14ac:dyDescent="0.25">
      <c r="A5533" s="49" t="str">
        <f t="shared" si="86"/>
        <v>41850Sierra4_1SmartAC Only</v>
      </c>
      <c r="B5533" s="7">
        <v>41850</v>
      </c>
      <c r="C5533">
        <v>1</v>
      </c>
      <c r="D5533" t="s">
        <v>14</v>
      </c>
      <c r="E5533">
        <v>1.1119680999999999</v>
      </c>
      <c r="F5533">
        <v>1.093189</v>
      </c>
      <c r="G5533">
        <v>4</v>
      </c>
      <c r="H5533">
        <v>1277.883</v>
      </c>
      <c r="I5533" s="49">
        <v>12090.041999999999</v>
      </c>
      <c r="J5533">
        <v>73.969269999999995</v>
      </c>
      <c r="M5533">
        <v>4.4392899999999999E-2</v>
      </c>
      <c r="N5533" s="49">
        <v>1.87791E-2</v>
      </c>
      <c r="O5533" s="49">
        <v>-3.8043809999999997E-2</v>
      </c>
      <c r="P5533" s="49">
        <v>-4.7491399999999998E-3</v>
      </c>
      <c r="Q5533" s="49">
        <v>1.87791E-2</v>
      </c>
      <c r="R5533" s="49">
        <v>4.2307339999999999E-2</v>
      </c>
      <c r="S5533" s="49">
        <v>7.5602009999999997E-2</v>
      </c>
      <c r="T5533" s="49" t="s">
        <v>91</v>
      </c>
    </row>
    <row r="5534" spans="1:20" x14ac:dyDescent="0.25">
      <c r="A5534" s="49" t="str">
        <f t="shared" si="86"/>
        <v>41850Sierra4_3SmartAC Only</v>
      </c>
      <c r="B5534" s="7">
        <v>41850</v>
      </c>
      <c r="C5534">
        <v>3</v>
      </c>
      <c r="D5534" t="s">
        <v>14</v>
      </c>
      <c r="E5534">
        <v>0.85409256</v>
      </c>
      <c r="F5534">
        <v>0.86651489999999998</v>
      </c>
      <c r="G5534">
        <v>4</v>
      </c>
      <c r="H5534">
        <v>1277.883</v>
      </c>
      <c r="I5534" s="49">
        <v>12090.041999999999</v>
      </c>
      <c r="J5534">
        <v>73.082520000000002</v>
      </c>
      <c r="M5534">
        <v>3.5469199999999999E-2</v>
      </c>
      <c r="N5534" s="49">
        <v>-1.242234E-2</v>
      </c>
      <c r="O5534" s="49">
        <v>-5.782292E-2</v>
      </c>
      <c r="P5534" s="49">
        <v>-3.1221019999999999E-2</v>
      </c>
      <c r="Q5534" s="49">
        <v>-1.242234E-2</v>
      </c>
      <c r="R5534" s="49">
        <v>6.3763400000000003E-3</v>
      </c>
      <c r="S5534" s="49">
        <v>3.2978239999999999E-2</v>
      </c>
      <c r="T5534" s="49" t="s">
        <v>91</v>
      </c>
    </row>
    <row r="5535" spans="1:20" x14ac:dyDescent="0.25">
      <c r="A5535" s="49" t="str">
        <f t="shared" si="86"/>
        <v>41850Sierra4_11SmartAC Only</v>
      </c>
      <c r="B5535" s="7">
        <v>41850</v>
      </c>
      <c r="C5535">
        <v>11</v>
      </c>
      <c r="D5535" t="s">
        <v>14</v>
      </c>
      <c r="E5535">
        <v>1.2042828999999999</v>
      </c>
      <c r="F5535">
        <v>1.1917346</v>
      </c>
      <c r="G5535">
        <v>4</v>
      </c>
      <c r="H5535">
        <v>1277.883</v>
      </c>
      <c r="I5535" s="49">
        <v>12090.041999999999</v>
      </c>
      <c r="J5535">
        <v>87.135840000000002</v>
      </c>
      <c r="M5535">
        <v>6.52393E-2</v>
      </c>
      <c r="N5535" s="49">
        <v>1.25483E-2</v>
      </c>
      <c r="O5535" s="49">
        <v>-7.0957999999999993E-2</v>
      </c>
      <c r="P5535" s="49">
        <v>-2.2028530000000001E-2</v>
      </c>
      <c r="Q5535" s="49">
        <v>1.25483E-2</v>
      </c>
      <c r="R5535" s="49">
        <v>4.7125130000000001E-2</v>
      </c>
      <c r="S5535" s="49">
        <v>9.6054600000000004E-2</v>
      </c>
      <c r="T5535" s="49" t="s">
        <v>91</v>
      </c>
    </row>
    <row r="5536" spans="1:20" x14ac:dyDescent="0.25">
      <c r="A5536" s="49" t="str">
        <f t="shared" si="86"/>
        <v>41850Sierra4_24SmartAC Only</v>
      </c>
      <c r="B5536" s="7">
        <v>41850</v>
      </c>
      <c r="C5536">
        <v>24</v>
      </c>
      <c r="D5536" t="s">
        <v>14</v>
      </c>
      <c r="E5536">
        <v>1.4746401</v>
      </c>
      <c r="F5536">
        <v>1.4636750999999999</v>
      </c>
      <c r="G5536">
        <v>4</v>
      </c>
      <c r="H5536">
        <v>1277.883</v>
      </c>
      <c r="I5536" s="49">
        <v>12090.041999999999</v>
      </c>
      <c r="J5536">
        <v>76.477310000000003</v>
      </c>
      <c r="M5536">
        <v>5.6794299999999999E-2</v>
      </c>
      <c r="N5536" s="49">
        <v>1.0965000000000001E-2</v>
      </c>
      <c r="O5536" s="49">
        <v>-6.17317E-2</v>
      </c>
      <c r="P5536" s="49">
        <v>-1.913598E-2</v>
      </c>
      <c r="Q5536" s="49">
        <v>1.0965000000000001E-2</v>
      </c>
      <c r="R5536" s="49">
        <v>4.1065980000000002E-2</v>
      </c>
      <c r="S5536" s="49">
        <v>8.3661700000000006E-2</v>
      </c>
      <c r="T5536" s="49" t="s">
        <v>91</v>
      </c>
    </row>
    <row r="5537" spans="1:20" x14ac:dyDescent="0.25">
      <c r="A5537" s="49" t="str">
        <f t="shared" si="86"/>
        <v>41850Sierra4_20SmartAC Only</v>
      </c>
      <c r="B5537" s="7">
        <v>41850</v>
      </c>
      <c r="C5537">
        <v>20</v>
      </c>
      <c r="D5537" t="s">
        <v>14</v>
      </c>
      <c r="E5537">
        <v>3.1217687999999999</v>
      </c>
      <c r="F5537">
        <v>2.9783426999999998</v>
      </c>
      <c r="G5537">
        <v>4</v>
      </c>
      <c r="H5537">
        <v>1277.883</v>
      </c>
      <c r="I5537" s="49">
        <v>12090.041999999999</v>
      </c>
      <c r="J5537">
        <v>91.603579999999994</v>
      </c>
      <c r="M5537">
        <v>8.5712700000000003E-2</v>
      </c>
      <c r="N5537" s="49">
        <v>0.1434261</v>
      </c>
      <c r="O5537" s="49">
        <v>3.3713840000000002E-2</v>
      </c>
      <c r="P5537" s="49">
        <v>9.7998370000000001E-2</v>
      </c>
      <c r="Q5537" s="49">
        <v>0.1434261</v>
      </c>
      <c r="R5537" s="49">
        <v>0.18885383</v>
      </c>
      <c r="S5537" s="49">
        <v>0.25313836000000001</v>
      </c>
      <c r="T5537" s="49" t="s">
        <v>91</v>
      </c>
    </row>
    <row r="5538" spans="1:20" x14ac:dyDescent="0.25">
      <c r="A5538" s="49" t="str">
        <f t="shared" si="86"/>
        <v>41850Sierra4_12SmartAC Only</v>
      </c>
      <c r="B5538" s="7">
        <v>41850</v>
      </c>
      <c r="C5538">
        <v>12</v>
      </c>
      <c r="D5538" t="s">
        <v>14</v>
      </c>
      <c r="E5538">
        <v>1.4329441000000001</v>
      </c>
      <c r="F5538">
        <v>1.4152669</v>
      </c>
      <c r="G5538">
        <v>4</v>
      </c>
      <c r="H5538">
        <v>1277.883</v>
      </c>
      <c r="I5538" s="49">
        <v>12090.041999999999</v>
      </c>
      <c r="J5538">
        <v>90.807339999999996</v>
      </c>
      <c r="M5538">
        <v>7.5547000000000003E-2</v>
      </c>
      <c r="N5538" s="49">
        <v>1.7677200000000001E-2</v>
      </c>
      <c r="O5538" s="49">
        <v>-7.9022960000000003E-2</v>
      </c>
      <c r="P5538" s="49">
        <v>-2.2362710000000001E-2</v>
      </c>
      <c r="Q5538" s="49">
        <v>1.7677200000000001E-2</v>
      </c>
      <c r="R5538" s="49">
        <v>5.7717110000000002E-2</v>
      </c>
      <c r="S5538" s="49">
        <v>0.11437736</v>
      </c>
      <c r="T5538" s="49" t="s">
        <v>91</v>
      </c>
    </row>
    <row r="5539" spans="1:20" x14ac:dyDescent="0.25">
      <c r="A5539" s="49" t="str">
        <f t="shared" si="86"/>
        <v>41850Sierra4_9SmartAC Only</v>
      </c>
      <c r="B5539" s="7">
        <v>41850</v>
      </c>
      <c r="C5539">
        <v>9</v>
      </c>
      <c r="D5539" t="s">
        <v>14</v>
      </c>
      <c r="E5539">
        <v>1.0134084000000001</v>
      </c>
      <c r="F5539">
        <v>0.95993832999999995</v>
      </c>
      <c r="G5539">
        <v>4</v>
      </c>
      <c r="H5539">
        <v>1277.883</v>
      </c>
      <c r="I5539" s="49">
        <v>12090.041999999999</v>
      </c>
      <c r="J5539">
        <v>77.357550000000003</v>
      </c>
      <c r="M5539">
        <v>4.48625E-2</v>
      </c>
      <c r="N5539" s="49">
        <v>5.3470070000000001E-2</v>
      </c>
      <c r="O5539" s="49">
        <v>-3.9539299999999996E-3</v>
      </c>
      <c r="P5539" s="49">
        <v>2.9692949999999999E-2</v>
      </c>
      <c r="Q5539" s="49">
        <v>5.3470070000000001E-2</v>
      </c>
      <c r="R5539" s="49">
        <v>7.7247200000000002E-2</v>
      </c>
      <c r="S5539" s="49">
        <v>0.11089407</v>
      </c>
      <c r="T5539" s="49" t="s">
        <v>91</v>
      </c>
    </row>
    <row r="5540" spans="1:20" x14ac:dyDescent="0.25">
      <c r="A5540" s="49" t="str">
        <f t="shared" si="86"/>
        <v>41850Sierra4_2SmartAC Only</v>
      </c>
      <c r="B5540" s="7">
        <v>41850</v>
      </c>
      <c r="C5540">
        <v>2</v>
      </c>
      <c r="D5540" t="s">
        <v>14</v>
      </c>
      <c r="E5540">
        <v>0.95933307000000001</v>
      </c>
      <c r="F5540">
        <v>0.94196082000000003</v>
      </c>
      <c r="G5540">
        <v>4</v>
      </c>
      <c r="H5540">
        <v>1277.883</v>
      </c>
      <c r="I5540" s="49">
        <v>12090.041999999999</v>
      </c>
      <c r="J5540">
        <v>71.862480000000005</v>
      </c>
      <c r="M5540">
        <v>3.8587200000000002E-2</v>
      </c>
      <c r="N5540" s="49">
        <v>1.7372249999999999E-2</v>
      </c>
      <c r="O5540" s="49">
        <v>-3.2019369999999998E-2</v>
      </c>
      <c r="P5540" s="49">
        <v>-3.0789699999999999E-3</v>
      </c>
      <c r="Q5540" s="49">
        <v>1.7372249999999999E-2</v>
      </c>
      <c r="R5540" s="49">
        <v>3.7823469999999998E-2</v>
      </c>
      <c r="S5540" s="49">
        <v>6.6763870000000003E-2</v>
      </c>
      <c r="T5540" s="49" t="s">
        <v>91</v>
      </c>
    </row>
    <row r="5541" spans="1:20" x14ac:dyDescent="0.25">
      <c r="A5541" s="49" t="str">
        <f t="shared" si="86"/>
        <v>41850Sierra4_13SmartAC Only</v>
      </c>
      <c r="B5541" s="7">
        <v>41850</v>
      </c>
      <c r="C5541">
        <v>13</v>
      </c>
      <c r="D5541" t="s">
        <v>14</v>
      </c>
      <c r="E5541">
        <v>1.7185010000000001</v>
      </c>
      <c r="F5541">
        <v>1.5738768999999999</v>
      </c>
      <c r="G5541">
        <v>4</v>
      </c>
      <c r="H5541">
        <v>1277.883</v>
      </c>
      <c r="I5541" s="49">
        <v>12090.041999999999</v>
      </c>
      <c r="J5541">
        <v>93.687629999999999</v>
      </c>
      <c r="M5541">
        <v>8.1482100000000002E-2</v>
      </c>
      <c r="N5541" s="49">
        <v>0.14462410000000001</v>
      </c>
      <c r="O5541" s="49">
        <v>4.0327010000000003E-2</v>
      </c>
      <c r="P5541" s="49">
        <v>0.10143859</v>
      </c>
      <c r="Q5541" s="49">
        <v>0.14462410000000001</v>
      </c>
      <c r="R5541" s="49">
        <v>0.18780960999999999</v>
      </c>
      <c r="S5541" s="49">
        <v>0.24892118999999999</v>
      </c>
      <c r="T5541" s="49" t="s">
        <v>91</v>
      </c>
    </row>
    <row r="5542" spans="1:20" x14ac:dyDescent="0.25">
      <c r="A5542" s="49" t="str">
        <f t="shared" si="86"/>
        <v>41850Sierra4_8SmartAC Only</v>
      </c>
      <c r="B5542" s="7">
        <v>41850</v>
      </c>
      <c r="C5542">
        <v>8</v>
      </c>
      <c r="D5542" t="s">
        <v>14</v>
      </c>
      <c r="E5542">
        <v>0.95160794000000004</v>
      </c>
      <c r="F5542">
        <v>0.91663092999999995</v>
      </c>
      <c r="G5542">
        <v>4</v>
      </c>
      <c r="H5542">
        <v>1277.883</v>
      </c>
      <c r="I5542" s="49">
        <v>12090.041999999999</v>
      </c>
      <c r="J5542">
        <v>71.289630000000002</v>
      </c>
      <c r="M5542">
        <v>3.6658200000000002E-2</v>
      </c>
      <c r="N5542" s="49">
        <v>3.4977010000000003E-2</v>
      </c>
      <c r="O5542" s="49">
        <v>-1.194549E-2</v>
      </c>
      <c r="P5542" s="49">
        <v>1.554816E-2</v>
      </c>
      <c r="Q5542" s="49">
        <v>3.4977010000000003E-2</v>
      </c>
      <c r="R5542" s="49">
        <v>5.440586E-2</v>
      </c>
      <c r="S5542" s="49">
        <v>8.1899509999999995E-2</v>
      </c>
      <c r="T5542" s="49" t="s">
        <v>91</v>
      </c>
    </row>
    <row r="5543" spans="1:20" x14ac:dyDescent="0.25">
      <c r="A5543" s="49" t="str">
        <f t="shared" si="86"/>
        <v>41850Sierra4_7SmartAC Only</v>
      </c>
      <c r="B5543" s="7">
        <v>41850</v>
      </c>
      <c r="C5543">
        <v>7</v>
      </c>
      <c r="D5543" t="s">
        <v>14</v>
      </c>
      <c r="E5543">
        <v>0.88356824</v>
      </c>
      <c r="F5543">
        <v>0.91756766999999995</v>
      </c>
      <c r="G5543">
        <v>4</v>
      </c>
      <c r="H5543">
        <v>1277.883</v>
      </c>
      <c r="I5543" s="49">
        <v>12090.041999999999</v>
      </c>
      <c r="J5543">
        <v>68.158580000000001</v>
      </c>
      <c r="M5543">
        <v>3.5619499999999998E-2</v>
      </c>
      <c r="N5543" s="49">
        <v>-3.3999429999999997E-2</v>
      </c>
      <c r="O5543" s="49">
        <v>-7.9592389999999999E-2</v>
      </c>
      <c r="P5543" s="49">
        <v>-5.2877760000000003E-2</v>
      </c>
      <c r="Q5543" s="49">
        <v>-3.3999429999999997E-2</v>
      </c>
      <c r="R5543" s="49">
        <v>-1.512109E-2</v>
      </c>
      <c r="S5543" s="49">
        <v>1.1593529999999999E-2</v>
      </c>
      <c r="T5543" s="49" t="s">
        <v>91</v>
      </c>
    </row>
    <row r="5544" spans="1:20" x14ac:dyDescent="0.25">
      <c r="A5544" s="49" t="str">
        <f t="shared" si="86"/>
        <v>41850Sierra4_10SmartAC Only</v>
      </c>
      <c r="B5544" s="7">
        <v>41850</v>
      </c>
      <c r="C5544">
        <v>10</v>
      </c>
      <c r="D5544" t="s">
        <v>14</v>
      </c>
      <c r="E5544">
        <v>1.0747222999999999</v>
      </c>
      <c r="F5544">
        <v>1.0641493</v>
      </c>
      <c r="G5544">
        <v>4</v>
      </c>
      <c r="H5544">
        <v>1277.883</v>
      </c>
      <c r="I5544" s="49">
        <v>12090.041999999999</v>
      </c>
      <c r="J5544">
        <v>81.787959999999998</v>
      </c>
      <c r="M5544">
        <v>5.4073299999999998E-2</v>
      </c>
      <c r="N5544" s="49">
        <v>1.0573000000000001E-2</v>
      </c>
      <c r="O5544" s="49">
        <v>-5.8640820000000003E-2</v>
      </c>
      <c r="P5544" s="49">
        <v>-1.8085850000000001E-2</v>
      </c>
      <c r="Q5544" s="49">
        <v>1.0573000000000001E-2</v>
      </c>
      <c r="R5544" s="49">
        <v>3.9231849999999999E-2</v>
      </c>
      <c r="S5544" s="49">
        <v>7.9786819999999994E-2</v>
      </c>
      <c r="T5544" s="49" t="s">
        <v>91</v>
      </c>
    </row>
    <row r="5545" spans="1:20" x14ac:dyDescent="0.25">
      <c r="A5545" s="49" t="str">
        <f t="shared" si="86"/>
        <v>41850Sierra4_16SmartAC Only</v>
      </c>
      <c r="B5545" s="7">
        <v>41850</v>
      </c>
      <c r="C5545">
        <v>16</v>
      </c>
      <c r="D5545" t="s">
        <v>14</v>
      </c>
      <c r="E5545">
        <v>2.7846546000000001</v>
      </c>
      <c r="F5545">
        <v>2.8251770999999999</v>
      </c>
      <c r="G5545">
        <v>4</v>
      </c>
      <c r="H5545">
        <v>1277.883</v>
      </c>
      <c r="I5545" s="49">
        <v>12090.041999999999</v>
      </c>
      <c r="J5545">
        <v>97.558250000000001</v>
      </c>
      <c r="M5545">
        <v>9.5351699999999998E-2</v>
      </c>
      <c r="N5545" s="49">
        <v>-4.0522500000000003E-2</v>
      </c>
      <c r="O5545" s="49">
        <v>-0.16257268</v>
      </c>
      <c r="P5545" s="49">
        <v>-9.1058899999999998E-2</v>
      </c>
      <c r="Q5545" s="49">
        <v>-4.0522500000000003E-2</v>
      </c>
      <c r="R5545" s="49">
        <v>1.0013899999999999E-2</v>
      </c>
      <c r="S5545" s="49">
        <v>8.1527680000000005E-2</v>
      </c>
      <c r="T5545" s="49" t="s">
        <v>91</v>
      </c>
    </row>
    <row r="5546" spans="1:20" x14ac:dyDescent="0.25">
      <c r="A5546" s="49" t="str">
        <f t="shared" si="86"/>
        <v>41850Sierra5_1SmartAC Only</v>
      </c>
      <c r="B5546" s="7">
        <v>41850</v>
      </c>
      <c r="C5546">
        <v>1</v>
      </c>
      <c r="D5546" t="s">
        <v>14</v>
      </c>
      <c r="E5546">
        <v>1.1119680999999999</v>
      </c>
      <c r="F5546">
        <v>1.0901947000000001</v>
      </c>
      <c r="G5546">
        <v>5</v>
      </c>
      <c r="H5546">
        <v>1234.5820000000001</v>
      </c>
      <c r="I5546" s="49">
        <v>12090.041999999999</v>
      </c>
      <c r="J5546">
        <v>73.969269999999995</v>
      </c>
      <c r="M5546">
        <v>4.4314800000000001E-2</v>
      </c>
      <c r="N5546" s="49">
        <v>2.1773399999999998E-2</v>
      </c>
      <c r="O5546" s="49">
        <v>-3.4949540000000001E-2</v>
      </c>
      <c r="P5546" s="49">
        <v>-1.7134400000000001E-3</v>
      </c>
      <c r="Q5546" s="49">
        <v>2.1773399999999998E-2</v>
      </c>
      <c r="R5546" s="49">
        <v>4.526024E-2</v>
      </c>
      <c r="S5546" s="49">
        <v>7.8496339999999998E-2</v>
      </c>
      <c r="T5546" s="49" t="s">
        <v>91</v>
      </c>
    </row>
    <row r="5547" spans="1:20" x14ac:dyDescent="0.25">
      <c r="A5547" s="49" t="str">
        <f t="shared" si="86"/>
        <v>41850Sierra5_19SmartAC Only</v>
      </c>
      <c r="B5547" s="7">
        <v>41850</v>
      </c>
      <c r="C5547">
        <v>19</v>
      </c>
      <c r="D5547" t="s">
        <v>14</v>
      </c>
      <c r="E5547">
        <v>3.3429327999999998</v>
      </c>
      <c r="F5547">
        <v>3.3067123999999999</v>
      </c>
      <c r="G5547">
        <v>5</v>
      </c>
      <c r="H5547">
        <v>1234.5820000000001</v>
      </c>
      <c r="I5547" s="49">
        <v>12090.041999999999</v>
      </c>
      <c r="J5547">
        <v>95.179640000000006</v>
      </c>
      <c r="M5547">
        <v>8.8495299999999999E-2</v>
      </c>
      <c r="N5547" s="49">
        <v>3.62204E-2</v>
      </c>
      <c r="O5547" s="49">
        <v>-7.7053579999999997E-2</v>
      </c>
      <c r="P5547" s="49">
        <v>-1.068211E-2</v>
      </c>
      <c r="Q5547" s="49">
        <v>3.62204E-2</v>
      </c>
      <c r="R5547" s="49">
        <v>8.3122909999999994E-2</v>
      </c>
      <c r="S5547" s="49">
        <v>0.14949438000000001</v>
      </c>
      <c r="T5547" s="49" t="s">
        <v>91</v>
      </c>
    </row>
    <row r="5548" spans="1:20" x14ac:dyDescent="0.25">
      <c r="A5548" s="49" t="str">
        <f t="shared" si="86"/>
        <v>41850Sierra5_22SmartAC Only</v>
      </c>
      <c r="B5548" s="7">
        <v>41850</v>
      </c>
      <c r="C5548">
        <v>22</v>
      </c>
      <c r="D5548" t="s">
        <v>14</v>
      </c>
      <c r="E5548">
        <v>2.4404371999999999</v>
      </c>
      <c r="F5548">
        <v>2.4630914000000002</v>
      </c>
      <c r="G5548">
        <v>5</v>
      </c>
      <c r="H5548">
        <v>1234.5820000000001</v>
      </c>
      <c r="I5548" s="49">
        <v>12090.041999999999</v>
      </c>
      <c r="J5548">
        <v>83.527519999999996</v>
      </c>
      <c r="M5548">
        <v>7.6028600000000002E-2</v>
      </c>
      <c r="N5548" s="49">
        <v>-2.2654199999999999E-2</v>
      </c>
      <c r="O5548" s="49">
        <v>-0.11997081</v>
      </c>
      <c r="P5548" s="49">
        <v>-6.2949359999999996E-2</v>
      </c>
      <c r="Q5548" s="49">
        <v>-2.2654199999999999E-2</v>
      </c>
      <c r="R5548" s="49">
        <v>1.7640960000000001E-2</v>
      </c>
      <c r="S5548" s="49">
        <v>7.4662409999999999E-2</v>
      </c>
      <c r="T5548" s="49" t="s">
        <v>91</v>
      </c>
    </row>
    <row r="5549" spans="1:20" x14ac:dyDescent="0.25">
      <c r="A5549" s="49" t="str">
        <f t="shared" si="86"/>
        <v>41850Sierra5_9SmartAC Only</v>
      </c>
      <c r="B5549" s="7">
        <v>41850</v>
      </c>
      <c r="C5549">
        <v>9</v>
      </c>
      <c r="D5549" t="s">
        <v>14</v>
      </c>
      <c r="E5549">
        <v>1.0134084000000001</v>
      </c>
      <c r="F5549">
        <v>0.99459827000000001</v>
      </c>
      <c r="G5549">
        <v>5</v>
      </c>
      <c r="H5549">
        <v>1234.5820000000001</v>
      </c>
      <c r="I5549" s="49">
        <v>12090.041999999999</v>
      </c>
      <c r="J5549">
        <v>77.357550000000003</v>
      </c>
      <c r="M5549">
        <v>4.4259699999999999E-2</v>
      </c>
      <c r="N5549" s="49">
        <v>1.8810130000000001E-2</v>
      </c>
      <c r="O5549" s="49">
        <v>-3.7842290000000001E-2</v>
      </c>
      <c r="P5549" s="49">
        <v>-4.6475099999999997E-3</v>
      </c>
      <c r="Q5549" s="49">
        <v>1.8810130000000001E-2</v>
      </c>
      <c r="R5549" s="49">
        <v>4.2267770000000003E-2</v>
      </c>
      <c r="S5549" s="49">
        <v>7.5462550000000003E-2</v>
      </c>
      <c r="T5549" s="49" t="s">
        <v>91</v>
      </c>
    </row>
    <row r="5550" spans="1:20" x14ac:dyDescent="0.25">
      <c r="A5550" s="49" t="str">
        <f t="shared" si="86"/>
        <v>41850Sierra5_2SmartAC Only</v>
      </c>
      <c r="B5550" s="7">
        <v>41850</v>
      </c>
      <c r="C5550">
        <v>2</v>
      </c>
      <c r="D5550" t="s">
        <v>14</v>
      </c>
      <c r="E5550">
        <v>0.95933307000000001</v>
      </c>
      <c r="F5550">
        <v>0.95712463999999997</v>
      </c>
      <c r="G5550">
        <v>5</v>
      </c>
      <c r="H5550">
        <v>1234.5820000000001</v>
      </c>
      <c r="I5550" s="49">
        <v>12090.041999999999</v>
      </c>
      <c r="J5550">
        <v>71.862480000000005</v>
      </c>
      <c r="M5550">
        <v>3.8985199999999998E-2</v>
      </c>
      <c r="N5550" s="49">
        <v>2.2084299999999999E-3</v>
      </c>
      <c r="O5550" s="49">
        <v>-4.769263E-2</v>
      </c>
      <c r="P5550" s="49">
        <v>-1.8453730000000002E-2</v>
      </c>
      <c r="Q5550" s="49">
        <v>2.2084299999999999E-3</v>
      </c>
      <c r="R5550" s="49">
        <v>2.287059E-2</v>
      </c>
      <c r="S5550" s="49">
        <v>5.2109490000000001E-2</v>
      </c>
      <c r="T5550" s="49" t="s">
        <v>91</v>
      </c>
    </row>
    <row r="5551" spans="1:20" x14ac:dyDescent="0.25">
      <c r="A5551" s="49" t="str">
        <f t="shared" si="86"/>
        <v>41850Sierra5_11SmartAC Only</v>
      </c>
      <c r="B5551" s="7">
        <v>41850</v>
      </c>
      <c r="C5551">
        <v>11</v>
      </c>
      <c r="D5551" t="s">
        <v>14</v>
      </c>
      <c r="E5551">
        <v>1.2042828999999999</v>
      </c>
      <c r="F5551">
        <v>1.1884191</v>
      </c>
      <c r="G5551">
        <v>5</v>
      </c>
      <c r="H5551">
        <v>1234.5820000000001</v>
      </c>
      <c r="I5551" s="49">
        <v>12090.041999999999</v>
      </c>
      <c r="J5551">
        <v>87.135840000000002</v>
      </c>
      <c r="M5551">
        <v>6.3727599999999995E-2</v>
      </c>
      <c r="N5551" s="49">
        <v>1.5863800000000001E-2</v>
      </c>
      <c r="O5551" s="49">
        <v>-6.570753E-2</v>
      </c>
      <c r="P5551" s="49">
        <v>-1.791183E-2</v>
      </c>
      <c r="Q5551" s="49">
        <v>1.5863800000000001E-2</v>
      </c>
      <c r="R5551" s="49">
        <v>4.9639429999999998E-2</v>
      </c>
      <c r="S5551" s="49">
        <v>9.7435129999999995E-2</v>
      </c>
      <c r="T5551" s="49" t="s">
        <v>91</v>
      </c>
    </row>
    <row r="5552" spans="1:20" x14ac:dyDescent="0.25">
      <c r="A5552" s="49" t="str">
        <f t="shared" si="86"/>
        <v>41850Sierra5_15SmartAC Only</v>
      </c>
      <c r="B5552" s="7">
        <v>41850</v>
      </c>
      <c r="C5552">
        <v>15</v>
      </c>
      <c r="D5552" t="s">
        <v>14</v>
      </c>
      <c r="E5552">
        <v>2.4341968999999999</v>
      </c>
      <c r="F5552">
        <v>1.9652433</v>
      </c>
      <c r="G5552">
        <v>5</v>
      </c>
      <c r="H5552">
        <v>1234.5820000000001</v>
      </c>
      <c r="I5552" s="49">
        <v>12090.041999999999</v>
      </c>
      <c r="J5552">
        <v>96.419060000000002</v>
      </c>
      <c r="M5552">
        <v>8.68506E-2</v>
      </c>
      <c r="N5552" s="49">
        <v>0.46895360000000003</v>
      </c>
      <c r="O5552" s="49">
        <v>0.35778483</v>
      </c>
      <c r="P5552" s="49">
        <v>0.42292278</v>
      </c>
      <c r="Q5552" s="49">
        <v>0.46895360000000003</v>
      </c>
      <c r="R5552" s="49">
        <v>0.51498442</v>
      </c>
      <c r="S5552" s="49">
        <v>0.58012237</v>
      </c>
      <c r="T5552" s="49" t="s">
        <v>91</v>
      </c>
    </row>
    <row r="5553" spans="1:20" x14ac:dyDescent="0.25">
      <c r="A5553" s="49" t="str">
        <f t="shared" si="86"/>
        <v>41850Sierra5_14SmartAC Only</v>
      </c>
      <c r="B5553" s="7">
        <v>41850</v>
      </c>
      <c r="C5553">
        <v>14</v>
      </c>
      <c r="D5553" t="s">
        <v>14</v>
      </c>
      <c r="E5553">
        <v>2.0520155</v>
      </c>
      <c r="F5553">
        <v>1.9524170000000001</v>
      </c>
      <c r="G5553">
        <v>5</v>
      </c>
      <c r="H5553">
        <v>1234.5820000000001</v>
      </c>
      <c r="I5553" s="49">
        <v>12090.041999999999</v>
      </c>
      <c r="J5553">
        <v>95.315479999999994</v>
      </c>
      <c r="M5553">
        <v>8.8194599999999998E-2</v>
      </c>
      <c r="N5553" s="49">
        <v>9.9598500000000006E-2</v>
      </c>
      <c r="O5553" s="49">
        <v>-1.329059E-2</v>
      </c>
      <c r="P5553" s="49">
        <v>5.2855359999999997E-2</v>
      </c>
      <c r="Q5553" s="49">
        <v>9.9598500000000006E-2</v>
      </c>
      <c r="R5553" s="49">
        <v>0.14634164</v>
      </c>
      <c r="S5553" s="49">
        <v>0.21248759</v>
      </c>
      <c r="T5553" s="49" t="s">
        <v>91</v>
      </c>
    </row>
    <row r="5554" spans="1:20" x14ac:dyDescent="0.25">
      <c r="A5554" s="49" t="str">
        <f t="shared" si="86"/>
        <v>41850Sierra5_5SmartAC Only</v>
      </c>
      <c r="B5554" s="7">
        <v>41850</v>
      </c>
      <c r="C5554">
        <v>5</v>
      </c>
      <c r="D5554" t="s">
        <v>14</v>
      </c>
      <c r="E5554">
        <v>0.77685196000000001</v>
      </c>
      <c r="F5554">
        <v>0.77362339000000002</v>
      </c>
      <c r="G5554">
        <v>5</v>
      </c>
      <c r="H5554">
        <v>1234.5820000000001</v>
      </c>
      <c r="I5554" s="49">
        <v>12090.041999999999</v>
      </c>
      <c r="J5554">
        <v>71.535610000000005</v>
      </c>
      <c r="M5554">
        <v>3.01757E-2</v>
      </c>
      <c r="N5554" s="49">
        <v>3.2285700000000001E-3</v>
      </c>
      <c r="O5554" s="49">
        <v>-3.5396329999999997E-2</v>
      </c>
      <c r="P5554" s="49">
        <v>-1.276455E-2</v>
      </c>
      <c r="Q5554" s="49">
        <v>3.2285700000000001E-3</v>
      </c>
      <c r="R5554" s="49">
        <v>1.922169E-2</v>
      </c>
      <c r="S5554" s="49">
        <v>4.1853469999999997E-2</v>
      </c>
      <c r="T5554" s="49" t="s">
        <v>91</v>
      </c>
    </row>
    <row r="5555" spans="1:20" x14ac:dyDescent="0.25">
      <c r="A5555" s="49" t="str">
        <f t="shared" si="86"/>
        <v>41850Sierra5_24SmartAC Only</v>
      </c>
      <c r="B5555" s="7">
        <v>41850</v>
      </c>
      <c r="C5555">
        <v>24</v>
      </c>
      <c r="D5555" t="s">
        <v>14</v>
      </c>
      <c r="E5555">
        <v>1.4746401</v>
      </c>
      <c r="F5555">
        <v>1.4916446999999999</v>
      </c>
      <c r="G5555">
        <v>5</v>
      </c>
      <c r="H5555">
        <v>1234.5820000000001</v>
      </c>
      <c r="I5555" s="49">
        <v>12090.041999999999</v>
      </c>
      <c r="J5555">
        <v>76.477310000000003</v>
      </c>
      <c r="M5555">
        <v>5.7011600000000003E-2</v>
      </c>
      <c r="N5555" s="49">
        <v>-1.7004600000000002E-2</v>
      </c>
      <c r="O5555" s="49">
        <v>-8.9979450000000002E-2</v>
      </c>
      <c r="P5555" s="49">
        <v>-4.7220749999999999E-2</v>
      </c>
      <c r="Q5555" s="49">
        <v>-1.7004600000000002E-2</v>
      </c>
      <c r="R5555" s="49">
        <v>1.3211550000000001E-2</v>
      </c>
      <c r="S5555" s="49">
        <v>5.5970249999999999E-2</v>
      </c>
      <c r="T5555" s="49" t="s">
        <v>91</v>
      </c>
    </row>
    <row r="5556" spans="1:20" x14ac:dyDescent="0.25">
      <c r="A5556" s="49" t="str">
        <f t="shared" si="86"/>
        <v>41850Sierra5_4SmartAC Only</v>
      </c>
      <c r="B5556" s="7">
        <v>41850</v>
      </c>
      <c r="C5556">
        <v>4</v>
      </c>
      <c r="D5556" t="s">
        <v>14</v>
      </c>
      <c r="E5556">
        <v>0.79516513</v>
      </c>
      <c r="F5556">
        <v>0.76959248999999996</v>
      </c>
      <c r="G5556">
        <v>5</v>
      </c>
      <c r="H5556">
        <v>1234.5820000000001</v>
      </c>
      <c r="I5556" s="49">
        <v>12090.041999999999</v>
      </c>
      <c r="J5556">
        <v>72.618129999999994</v>
      </c>
      <c r="M5556">
        <v>2.9762500000000001E-2</v>
      </c>
      <c r="N5556" s="49">
        <v>2.5572640000000001E-2</v>
      </c>
      <c r="O5556" s="49">
        <v>-1.2523360000000001E-2</v>
      </c>
      <c r="P5556" s="49">
        <v>9.7985199999999998E-3</v>
      </c>
      <c r="Q5556" s="49">
        <v>2.5572640000000001E-2</v>
      </c>
      <c r="R5556" s="49">
        <v>4.1346769999999998E-2</v>
      </c>
      <c r="S5556" s="49">
        <v>6.3668639999999999E-2</v>
      </c>
      <c r="T5556" s="49" t="s">
        <v>91</v>
      </c>
    </row>
    <row r="5557" spans="1:20" x14ac:dyDescent="0.25">
      <c r="A5557" s="49" t="str">
        <f t="shared" si="86"/>
        <v>41850Sierra5_7SmartAC Only</v>
      </c>
      <c r="B5557" s="7">
        <v>41850</v>
      </c>
      <c r="C5557">
        <v>7</v>
      </c>
      <c r="D5557" t="s">
        <v>14</v>
      </c>
      <c r="E5557">
        <v>0.88356824</v>
      </c>
      <c r="F5557">
        <v>0.88301684000000003</v>
      </c>
      <c r="G5557">
        <v>5</v>
      </c>
      <c r="H5557">
        <v>1234.5820000000001</v>
      </c>
      <c r="I5557" s="49">
        <v>12090.041999999999</v>
      </c>
      <c r="J5557">
        <v>68.158580000000001</v>
      </c>
      <c r="M5557">
        <v>3.3190400000000002E-2</v>
      </c>
      <c r="N5557" s="49">
        <v>5.5139999999999996E-4</v>
      </c>
      <c r="O5557" s="49">
        <v>-4.193231E-2</v>
      </c>
      <c r="P5557" s="49">
        <v>-1.7039510000000001E-2</v>
      </c>
      <c r="Q5557" s="49">
        <v>5.5139999999999996E-4</v>
      </c>
      <c r="R5557" s="49">
        <v>1.8142309999999998E-2</v>
      </c>
      <c r="S5557" s="49">
        <v>4.3035110000000001E-2</v>
      </c>
      <c r="T5557" s="49" t="s">
        <v>91</v>
      </c>
    </row>
    <row r="5558" spans="1:20" x14ac:dyDescent="0.25">
      <c r="A5558" s="49" t="str">
        <f t="shared" si="86"/>
        <v>41850Sierra5_21SmartAC Only</v>
      </c>
      <c r="B5558" s="7">
        <v>41850</v>
      </c>
      <c r="C5558">
        <v>21</v>
      </c>
      <c r="D5558" t="s">
        <v>14</v>
      </c>
      <c r="E5558">
        <v>2.8326810999999998</v>
      </c>
      <c r="F5558">
        <v>2.7864822999999999</v>
      </c>
      <c r="G5558">
        <v>5</v>
      </c>
      <c r="H5558">
        <v>1234.5820000000001</v>
      </c>
      <c r="I5558" s="49">
        <v>12090.041999999999</v>
      </c>
      <c r="J5558">
        <v>86.762159999999994</v>
      </c>
      <c r="M5558">
        <v>8.1611100000000006E-2</v>
      </c>
      <c r="N5558" s="49">
        <v>4.6198799999999998E-2</v>
      </c>
      <c r="O5558" s="49">
        <v>-5.8263410000000002E-2</v>
      </c>
      <c r="P5558" s="49">
        <v>2.9449200000000002E-3</v>
      </c>
      <c r="Q5558" s="49">
        <v>4.6198799999999998E-2</v>
      </c>
      <c r="R5558" s="49">
        <v>8.9452680000000007E-2</v>
      </c>
      <c r="S5558" s="49">
        <v>0.15066101000000001</v>
      </c>
      <c r="T5558" s="49" t="s">
        <v>91</v>
      </c>
    </row>
    <row r="5559" spans="1:20" x14ac:dyDescent="0.25">
      <c r="A5559" s="49" t="str">
        <f t="shared" si="86"/>
        <v>41850Sierra5_3SmartAC Only</v>
      </c>
      <c r="B5559" s="7">
        <v>41850</v>
      </c>
      <c r="C5559">
        <v>3</v>
      </c>
      <c r="D5559" t="s">
        <v>14</v>
      </c>
      <c r="E5559">
        <v>0.85409256</v>
      </c>
      <c r="F5559">
        <v>0.84761819000000005</v>
      </c>
      <c r="G5559">
        <v>5</v>
      </c>
      <c r="H5559">
        <v>1234.5820000000001</v>
      </c>
      <c r="I5559" s="49">
        <v>12090.041999999999</v>
      </c>
      <c r="J5559">
        <v>73.082520000000002</v>
      </c>
      <c r="M5559">
        <v>3.2861899999999999E-2</v>
      </c>
      <c r="N5559" s="49">
        <v>6.4743700000000001E-3</v>
      </c>
      <c r="O5559" s="49">
        <v>-3.558886E-2</v>
      </c>
      <c r="P5559" s="49">
        <v>-1.0942439999999999E-2</v>
      </c>
      <c r="Q5559" s="49">
        <v>6.4743700000000001E-3</v>
      </c>
      <c r="R5559" s="49">
        <v>2.3891180000000001E-2</v>
      </c>
      <c r="S5559" s="49">
        <v>4.85376E-2</v>
      </c>
      <c r="T5559" s="49" t="s">
        <v>91</v>
      </c>
    </row>
    <row r="5560" spans="1:20" x14ac:dyDescent="0.25">
      <c r="A5560" s="49" t="str">
        <f t="shared" si="86"/>
        <v>41850Sierra5_13SmartAC Only</v>
      </c>
      <c r="B5560" s="7">
        <v>41850</v>
      </c>
      <c r="C5560">
        <v>13</v>
      </c>
      <c r="D5560" t="s">
        <v>14</v>
      </c>
      <c r="E5560">
        <v>1.7185010000000001</v>
      </c>
      <c r="F5560">
        <v>1.7335571000000001</v>
      </c>
      <c r="G5560">
        <v>5</v>
      </c>
      <c r="H5560">
        <v>1234.5820000000001</v>
      </c>
      <c r="I5560" s="49">
        <v>12090.041999999999</v>
      </c>
      <c r="J5560">
        <v>93.687629999999999</v>
      </c>
      <c r="M5560">
        <v>8.3482299999999995E-2</v>
      </c>
      <c r="N5560" s="49">
        <v>-1.5056099999999999E-2</v>
      </c>
      <c r="O5560" s="49">
        <v>-0.12191344</v>
      </c>
      <c r="P5560" s="49">
        <v>-5.9301720000000002E-2</v>
      </c>
      <c r="Q5560" s="49">
        <v>-1.5056099999999999E-2</v>
      </c>
      <c r="R5560" s="49">
        <v>2.918952E-2</v>
      </c>
      <c r="S5560" s="49">
        <v>9.1801240000000006E-2</v>
      </c>
      <c r="T5560" s="49" t="s">
        <v>91</v>
      </c>
    </row>
    <row r="5561" spans="1:20" x14ac:dyDescent="0.25">
      <c r="A5561" s="49" t="str">
        <f t="shared" si="86"/>
        <v>41850Sierra5_16SmartAC Only</v>
      </c>
      <c r="B5561" s="7">
        <v>41850</v>
      </c>
      <c r="C5561">
        <v>16</v>
      </c>
      <c r="D5561" t="s">
        <v>14</v>
      </c>
      <c r="E5561">
        <v>2.7846546000000001</v>
      </c>
      <c r="F5561">
        <v>2.8989655999999999</v>
      </c>
      <c r="G5561">
        <v>5</v>
      </c>
      <c r="H5561">
        <v>1234.5820000000001</v>
      </c>
      <c r="I5561" s="49">
        <v>12090.041999999999</v>
      </c>
      <c r="J5561">
        <v>97.558250000000001</v>
      </c>
      <c r="M5561">
        <v>9.4357800000000006E-2</v>
      </c>
      <c r="N5561" s="49">
        <v>-0.114311</v>
      </c>
      <c r="O5561" s="49">
        <v>-0.23508898</v>
      </c>
      <c r="P5561" s="49">
        <v>-0.16432063</v>
      </c>
      <c r="Q5561" s="49">
        <v>-0.114311</v>
      </c>
      <c r="R5561" s="49">
        <v>-6.4301369999999997E-2</v>
      </c>
      <c r="S5561" s="49">
        <v>6.4669799999999998E-3</v>
      </c>
      <c r="T5561" s="49" t="s">
        <v>91</v>
      </c>
    </row>
    <row r="5562" spans="1:20" x14ac:dyDescent="0.25">
      <c r="A5562" s="49" t="str">
        <f t="shared" si="86"/>
        <v>41850Sierra5_10SmartAC Only</v>
      </c>
      <c r="B5562" s="7">
        <v>41850</v>
      </c>
      <c r="C5562">
        <v>10</v>
      </c>
      <c r="D5562" t="s">
        <v>14</v>
      </c>
      <c r="E5562">
        <v>1.0747222999999999</v>
      </c>
      <c r="F5562">
        <v>1.0940186999999999</v>
      </c>
      <c r="G5562">
        <v>5</v>
      </c>
      <c r="H5562">
        <v>1234.5820000000001</v>
      </c>
      <c r="I5562" s="49">
        <v>12090.041999999999</v>
      </c>
      <c r="J5562">
        <v>81.787959999999998</v>
      </c>
      <c r="M5562">
        <v>5.4872600000000001E-2</v>
      </c>
      <c r="N5562" s="49">
        <v>-1.9296399999999998E-2</v>
      </c>
      <c r="O5562" s="49">
        <v>-8.9533329999999994E-2</v>
      </c>
      <c r="P5562" s="49">
        <v>-4.8378879999999999E-2</v>
      </c>
      <c r="Q5562" s="49">
        <v>-1.9296399999999998E-2</v>
      </c>
      <c r="R5562" s="49">
        <v>9.7860800000000008E-3</v>
      </c>
      <c r="S5562" s="49">
        <v>5.0940529999999998E-2</v>
      </c>
      <c r="T5562" s="49" t="s">
        <v>91</v>
      </c>
    </row>
    <row r="5563" spans="1:20" x14ac:dyDescent="0.25">
      <c r="A5563" s="49" t="str">
        <f t="shared" si="86"/>
        <v>41850Sierra5_18SmartAC Only</v>
      </c>
      <c r="B5563" s="7">
        <v>41850</v>
      </c>
      <c r="C5563">
        <v>18</v>
      </c>
      <c r="D5563" t="s">
        <v>14</v>
      </c>
      <c r="E5563">
        <v>3.3440143</v>
      </c>
      <c r="F5563">
        <v>3.3345096999999999</v>
      </c>
      <c r="G5563">
        <v>5</v>
      </c>
      <c r="H5563">
        <v>1234.5820000000001</v>
      </c>
      <c r="I5563" s="49">
        <v>12090.041999999999</v>
      </c>
      <c r="J5563">
        <v>97.951459999999997</v>
      </c>
      <c r="M5563">
        <v>9.0341000000000005E-2</v>
      </c>
      <c r="N5563" s="49">
        <v>9.5046000000000002E-3</v>
      </c>
      <c r="O5563" s="49">
        <v>-0.10613188</v>
      </c>
      <c r="P5563" s="49">
        <v>-3.8376130000000001E-2</v>
      </c>
      <c r="Q5563" s="49">
        <v>9.5046000000000002E-3</v>
      </c>
      <c r="R5563" s="49">
        <v>5.7385329999999998E-2</v>
      </c>
      <c r="S5563" s="49">
        <v>0.12514107999999999</v>
      </c>
      <c r="T5563" s="49" t="s">
        <v>91</v>
      </c>
    </row>
    <row r="5564" spans="1:20" x14ac:dyDescent="0.25">
      <c r="A5564" s="49" t="str">
        <f t="shared" si="86"/>
        <v>41850Sierra5_17SmartAC Only</v>
      </c>
      <c r="B5564" s="7">
        <v>41850</v>
      </c>
      <c r="C5564">
        <v>17</v>
      </c>
      <c r="D5564" t="s">
        <v>14</v>
      </c>
      <c r="E5564">
        <v>3.1188807000000001</v>
      </c>
      <c r="F5564">
        <v>3.2219593999999998</v>
      </c>
      <c r="G5564">
        <v>5</v>
      </c>
      <c r="H5564">
        <v>1234.5820000000001</v>
      </c>
      <c r="I5564" s="49">
        <v>12090.041999999999</v>
      </c>
      <c r="J5564">
        <v>98.286420000000007</v>
      </c>
      <c r="M5564">
        <v>9.2979500000000007E-2</v>
      </c>
      <c r="N5564" s="49">
        <v>-0.1030787</v>
      </c>
      <c r="O5564" s="49">
        <v>-0.22209245999999999</v>
      </c>
      <c r="P5564" s="49">
        <v>-0.15235783</v>
      </c>
      <c r="Q5564" s="49">
        <v>-0.1030787</v>
      </c>
      <c r="R5564" s="49">
        <v>-5.3799560000000003E-2</v>
      </c>
      <c r="S5564" s="49">
        <v>1.5935060000000001E-2</v>
      </c>
      <c r="T5564" s="49" t="s">
        <v>91</v>
      </c>
    </row>
    <row r="5565" spans="1:20" x14ac:dyDescent="0.25">
      <c r="A5565" s="49" t="str">
        <f t="shared" si="86"/>
        <v>41850Sierra5_8SmartAC Only</v>
      </c>
      <c r="B5565" s="7">
        <v>41850</v>
      </c>
      <c r="C5565">
        <v>8</v>
      </c>
      <c r="D5565" t="s">
        <v>14</v>
      </c>
      <c r="E5565">
        <v>0.95160794000000004</v>
      </c>
      <c r="F5565">
        <v>0.93382463999999998</v>
      </c>
      <c r="G5565">
        <v>5</v>
      </c>
      <c r="H5565">
        <v>1234.5820000000001</v>
      </c>
      <c r="I5565" s="49">
        <v>12090.041999999999</v>
      </c>
      <c r="J5565">
        <v>71.289630000000002</v>
      </c>
      <c r="M5565">
        <v>3.6561400000000001E-2</v>
      </c>
      <c r="N5565" s="49">
        <v>1.7783299999999998E-2</v>
      </c>
      <c r="O5565" s="49">
        <v>-2.9015289999999999E-2</v>
      </c>
      <c r="P5565" s="49">
        <v>-1.59424E-3</v>
      </c>
      <c r="Q5565" s="49">
        <v>1.7783299999999998E-2</v>
      </c>
      <c r="R5565" s="49">
        <v>3.7160840000000001E-2</v>
      </c>
      <c r="S5565" s="49">
        <v>6.4581890000000003E-2</v>
      </c>
      <c r="T5565" s="49" t="s">
        <v>91</v>
      </c>
    </row>
    <row r="5566" spans="1:20" x14ac:dyDescent="0.25">
      <c r="A5566" s="49" t="str">
        <f t="shared" si="86"/>
        <v>41850Sierra5_12SmartAC Only</v>
      </c>
      <c r="B5566" s="7">
        <v>41850</v>
      </c>
      <c r="C5566">
        <v>12</v>
      </c>
      <c r="D5566" t="s">
        <v>14</v>
      </c>
      <c r="E5566">
        <v>1.4329441000000001</v>
      </c>
      <c r="F5566">
        <v>1.4624045999999999</v>
      </c>
      <c r="G5566">
        <v>5</v>
      </c>
      <c r="H5566">
        <v>1234.5820000000001</v>
      </c>
      <c r="I5566" s="49">
        <v>12090.041999999999</v>
      </c>
      <c r="J5566">
        <v>90.807339999999996</v>
      </c>
      <c r="M5566">
        <v>7.4458200000000002E-2</v>
      </c>
      <c r="N5566" s="49">
        <v>-2.9460500000000001E-2</v>
      </c>
      <c r="O5566" s="49">
        <v>-0.124767</v>
      </c>
      <c r="P5566" s="49">
        <v>-6.8923349999999994E-2</v>
      </c>
      <c r="Q5566" s="49">
        <v>-2.9460500000000001E-2</v>
      </c>
      <c r="R5566" s="49">
        <v>1.000235E-2</v>
      </c>
      <c r="S5566" s="49">
        <v>6.5846000000000002E-2</v>
      </c>
      <c r="T5566" s="49" t="s">
        <v>91</v>
      </c>
    </row>
    <row r="5567" spans="1:20" x14ac:dyDescent="0.25">
      <c r="A5567" s="49" t="str">
        <f t="shared" si="86"/>
        <v>41850Sierra5_6SmartAC Only</v>
      </c>
      <c r="B5567" s="7">
        <v>41850</v>
      </c>
      <c r="C5567">
        <v>6</v>
      </c>
      <c r="D5567" t="s">
        <v>14</v>
      </c>
      <c r="E5567">
        <v>0.80196210999999995</v>
      </c>
      <c r="F5567">
        <v>0.78269759000000005</v>
      </c>
      <c r="G5567">
        <v>5</v>
      </c>
      <c r="H5567">
        <v>1234.5820000000001</v>
      </c>
      <c r="I5567" s="49">
        <v>12090.041999999999</v>
      </c>
      <c r="J5567">
        <v>69.176379999999995</v>
      </c>
      <c r="M5567">
        <v>2.9420000000000002E-2</v>
      </c>
      <c r="N5567" s="49">
        <v>1.926452E-2</v>
      </c>
      <c r="O5567" s="49">
        <v>-1.8393079999999999E-2</v>
      </c>
      <c r="P5567" s="49">
        <v>3.67192E-3</v>
      </c>
      <c r="Q5567" s="49">
        <v>1.926452E-2</v>
      </c>
      <c r="R5567" s="49">
        <v>3.4857119999999998E-2</v>
      </c>
      <c r="S5567" s="49">
        <v>5.692212E-2</v>
      </c>
      <c r="T5567" s="49" t="s">
        <v>91</v>
      </c>
    </row>
    <row r="5568" spans="1:20" x14ac:dyDescent="0.25">
      <c r="A5568" s="49" t="str">
        <f t="shared" si="86"/>
        <v>41850Sierra5_20SmartAC Only</v>
      </c>
      <c r="B5568" s="7">
        <v>41850</v>
      </c>
      <c r="C5568">
        <v>20</v>
      </c>
      <c r="D5568" t="s">
        <v>14</v>
      </c>
      <c r="E5568">
        <v>3.1217687999999999</v>
      </c>
      <c r="F5568">
        <v>3.0036588000000002</v>
      </c>
      <c r="G5568">
        <v>5</v>
      </c>
      <c r="H5568">
        <v>1234.5820000000001</v>
      </c>
      <c r="I5568" s="49">
        <v>12090.041999999999</v>
      </c>
      <c r="J5568">
        <v>91.603579999999994</v>
      </c>
      <c r="M5568">
        <v>8.6641099999999999E-2</v>
      </c>
      <c r="N5568" s="49">
        <v>0.11811000000000001</v>
      </c>
      <c r="O5568" s="49">
        <v>7.2093900000000004E-3</v>
      </c>
      <c r="P5568" s="49">
        <v>7.2190219999999999E-2</v>
      </c>
      <c r="Q5568" s="49">
        <v>0.11811000000000001</v>
      </c>
      <c r="R5568" s="49">
        <v>0.16402977999999999</v>
      </c>
      <c r="S5568" s="49">
        <v>0.22901061</v>
      </c>
      <c r="T5568" s="49" t="s">
        <v>91</v>
      </c>
    </row>
    <row r="5569" spans="1:20" x14ac:dyDescent="0.25">
      <c r="A5569" s="49" t="str">
        <f t="shared" si="86"/>
        <v>41850Sierra5_23SmartAC Only</v>
      </c>
      <c r="B5569" s="7">
        <v>41850</v>
      </c>
      <c r="C5569">
        <v>23</v>
      </c>
      <c r="D5569" t="s">
        <v>14</v>
      </c>
      <c r="E5569">
        <v>1.9632471</v>
      </c>
      <c r="F5569">
        <v>1.9376047000000001</v>
      </c>
      <c r="G5569">
        <v>5</v>
      </c>
      <c r="H5569">
        <v>1234.5820000000001</v>
      </c>
      <c r="I5569" s="49">
        <v>12090.041999999999</v>
      </c>
      <c r="J5569">
        <v>79.299350000000004</v>
      </c>
      <c r="M5569">
        <v>6.7903699999999997E-2</v>
      </c>
      <c r="N5569" s="49">
        <v>2.5642399999999999E-2</v>
      </c>
      <c r="O5569" s="49">
        <v>-6.1274339999999997E-2</v>
      </c>
      <c r="P5569" s="49">
        <v>-1.0346559999999999E-2</v>
      </c>
      <c r="Q5569" s="49">
        <v>2.5642399999999999E-2</v>
      </c>
      <c r="R5569" s="49">
        <v>6.1631360000000003E-2</v>
      </c>
      <c r="S5569" s="49">
        <v>0.11255914</v>
      </c>
      <c r="T5569" s="49" t="s">
        <v>91</v>
      </c>
    </row>
    <row r="5570" spans="1:20" x14ac:dyDescent="0.25">
      <c r="A5570" s="49" t="str">
        <f t="shared" si="86"/>
        <v>41850Sierra6+7_10SmartAC Only</v>
      </c>
      <c r="B5570" s="7">
        <v>41850</v>
      </c>
      <c r="C5570">
        <v>10</v>
      </c>
      <c r="D5570" t="s">
        <v>14</v>
      </c>
      <c r="E5570">
        <v>1.0747222999999999</v>
      </c>
      <c r="F5570">
        <v>1.0459548999999999</v>
      </c>
      <c r="G5570" t="s">
        <v>69</v>
      </c>
      <c r="H5570">
        <v>2403.7089999999998</v>
      </c>
      <c r="I5570" s="49">
        <v>12090.041999999999</v>
      </c>
      <c r="J5570">
        <v>81.787959999999998</v>
      </c>
      <c r="M5570">
        <v>4.7379499999999998E-2</v>
      </c>
      <c r="N5570" s="49">
        <v>2.8767399999999999E-2</v>
      </c>
      <c r="O5570" s="49">
        <v>-3.1878360000000001E-2</v>
      </c>
      <c r="P5570" s="49">
        <v>3.6562600000000002E-3</v>
      </c>
      <c r="Q5570" s="49">
        <v>2.8767399999999999E-2</v>
      </c>
      <c r="R5570" s="49">
        <v>5.3878530000000001E-2</v>
      </c>
      <c r="S5570" s="49">
        <v>8.9413160000000005E-2</v>
      </c>
      <c r="T5570" s="49" t="s">
        <v>91</v>
      </c>
    </row>
    <row r="5571" spans="1:20" x14ac:dyDescent="0.25">
      <c r="A5571" s="49" t="str">
        <f t="shared" ref="A5571:A5634" si="87">CONCATENATE(B5571,D5571,G5571,"_",C5571,T5571)</f>
        <v>41850Sierra6+7_7SmartAC Only</v>
      </c>
      <c r="B5571" s="7">
        <v>41850</v>
      </c>
      <c r="C5571">
        <v>7</v>
      </c>
      <c r="D5571" t="s">
        <v>14</v>
      </c>
      <c r="E5571">
        <v>0.88356824</v>
      </c>
      <c r="F5571">
        <v>0.86693509999999996</v>
      </c>
      <c r="G5571" t="s">
        <v>69</v>
      </c>
      <c r="H5571">
        <v>2403.7089999999998</v>
      </c>
      <c r="I5571" s="49">
        <v>12090.041999999999</v>
      </c>
      <c r="J5571">
        <v>68.158580000000001</v>
      </c>
      <c r="M5571">
        <v>3.3873399999999998E-2</v>
      </c>
      <c r="N5571" s="49">
        <v>1.6633140000000001E-2</v>
      </c>
      <c r="O5571" s="49">
        <v>-2.6724810000000002E-2</v>
      </c>
      <c r="P5571" s="49">
        <v>-1.3197599999999999E-3</v>
      </c>
      <c r="Q5571" s="49">
        <v>1.6633140000000001E-2</v>
      </c>
      <c r="R5571" s="49">
        <v>3.4586039999999998E-2</v>
      </c>
      <c r="S5571" s="49">
        <v>5.9991089999999997E-2</v>
      </c>
      <c r="T5571" s="49" t="s">
        <v>91</v>
      </c>
    </row>
    <row r="5572" spans="1:20" x14ac:dyDescent="0.25">
      <c r="A5572" s="49" t="str">
        <f t="shared" si="87"/>
        <v>41850Sierra6+7_3SmartAC Only</v>
      </c>
      <c r="B5572" s="7">
        <v>41850</v>
      </c>
      <c r="C5572">
        <v>3</v>
      </c>
      <c r="D5572" t="s">
        <v>14</v>
      </c>
      <c r="E5572">
        <v>0.85409256</v>
      </c>
      <c r="F5572">
        <v>0.87280362</v>
      </c>
      <c r="G5572" t="s">
        <v>69</v>
      </c>
      <c r="H5572">
        <v>2403.7089999999998</v>
      </c>
      <c r="I5572" s="49">
        <v>12090.041999999999</v>
      </c>
      <c r="J5572">
        <v>73.082520000000002</v>
      </c>
      <c r="M5572">
        <v>3.5699000000000002E-2</v>
      </c>
      <c r="N5572" s="49">
        <v>-1.8711060000000002E-2</v>
      </c>
      <c r="O5572" s="49">
        <v>-6.4405779999999996E-2</v>
      </c>
      <c r="P5572" s="49">
        <v>-3.7631530000000003E-2</v>
      </c>
      <c r="Q5572" s="49">
        <v>-1.8711060000000002E-2</v>
      </c>
      <c r="R5572" s="49">
        <v>2.0940999999999999E-4</v>
      </c>
      <c r="S5572" s="49">
        <v>2.698366E-2</v>
      </c>
      <c r="T5572" s="49" t="s">
        <v>91</v>
      </c>
    </row>
    <row r="5573" spans="1:20" x14ac:dyDescent="0.25">
      <c r="A5573" s="49" t="str">
        <f t="shared" si="87"/>
        <v>41850Sierra6+7_21SmartAC Only</v>
      </c>
      <c r="B5573" s="7">
        <v>41850</v>
      </c>
      <c r="C5573">
        <v>21</v>
      </c>
      <c r="D5573" t="s">
        <v>14</v>
      </c>
      <c r="E5573">
        <v>2.8326810999999998</v>
      </c>
      <c r="F5573">
        <v>3.0219520000000002</v>
      </c>
      <c r="G5573" t="s">
        <v>69</v>
      </c>
      <c r="H5573">
        <v>2403.7089999999998</v>
      </c>
      <c r="I5573" s="49">
        <v>12090.041999999999</v>
      </c>
      <c r="J5573">
        <v>86.762159999999994</v>
      </c>
      <c r="M5573">
        <v>7.26136E-2</v>
      </c>
      <c r="N5573" s="49">
        <v>-0.18927089999999999</v>
      </c>
      <c r="O5573" s="49">
        <v>-0.28221631000000003</v>
      </c>
      <c r="P5573" s="49">
        <v>-0.22775611000000001</v>
      </c>
      <c r="Q5573" s="49">
        <v>-0.18927089999999999</v>
      </c>
      <c r="R5573" s="49">
        <v>-0.15078569</v>
      </c>
      <c r="S5573" s="49">
        <v>-9.632549E-2</v>
      </c>
      <c r="T5573" s="49" t="s">
        <v>91</v>
      </c>
    </row>
    <row r="5574" spans="1:20" x14ac:dyDescent="0.25">
      <c r="A5574" s="49" t="str">
        <f t="shared" si="87"/>
        <v>41850Sierra6+7_18SmartAC Only</v>
      </c>
      <c r="B5574" s="7">
        <v>41850</v>
      </c>
      <c r="C5574">
        <v>18</v>
      </c>
      <c r="D5574" t="s">
        <v>14</v>
      </c>
      <c r="E5574">
        <v>3.3440143</v>
      </c>
      <c r="F5574">
        <v>2.4411988999999998</v>
      </c>
      <c r="G5574" t="s">
        <v>69</v>
      </c>
      <c r="H5574">
        <v>2403.7089999999998</v>
      </c>
      <c r="I5574" s="49">
        <v>12090.041999999999</v>
      </c>
      <c r="J5574">
        <v>97.951459999999997</v>
      </c>
      <c r="M5574">
        <v>7.3748900000000006E-2</v>
      </c>
      <c r="N5574" s="49">
        <v>0.90281540000000005</v>
      </c>
      <c r="O5574" s="49">
        <v>0.80841680999999999</v>
      </c>
      <c r="P5574" s="49">
        <v>0.86372848000000002</v>
      </c>
      <c r="Q5574" s="49">
        <v>0.90281540000000005</v>
      </c>
      <c r="R5574" s="49">
        <v>0.94190231999999996</v>
      </c>
      <c r="S5574" s="49">
        <v>0.99721398999999999</v>
      </c>
      <c r="T5574" s="49" t="s">
        <v>91</v>
      </c>
    </row>
    <row r="5575" spans="1:20" x14ac:dyDescent="0.25">
      <c r="A5575" s="49" t="str">
        <f t="shared" si="87"/>
        <v>41850Sierra6+7_13SmartAC Only</v>
      </c>
      <c r="B5575" s="7">
        <v>41850</v>
      </c>
      <c r="C5575">
        <v>13</v>
      </c>
      <c r="D5575" t="s">
        <v>14</v>
      </c>
      <c r="E5575">
        <v>1.7185010000000001</v>
      </c>
      <c r="F5575">
        <v>1.6498889999999999</v>
      </c>
      <c r="G5575" t="s">
        <v>69</v>
      </c>
      <c r="H5575">
        <v>2403.7089999999998</v>
      </c>
      <c r="I5575" s="49">
        <v>12090.041999999999</v>
      </c>
      <c r="J5575">
        <v>93.687629999999999</v>
      </c>
      <c r="M5575">
        <v>7.2372199999999998E-2</v>
      </c>
      <c r="N5575" s="49">
        <v>6.8612000000000006E-2</v>
      </c>
      <c r="O5575" s="49">
        <v>-2.4024420000000001E-2</v>
      </c>
      <c r="P5575" s="49">
        <v>3.0254730000000001E-2</v>
      </c>
      <c r="Q5575" s="49">
        <v>6.8612000000000006E-2</v>
      </c>
      <c r="R5575" s="49">
        <v>0.10696927000000001</v>
      </c>
      <c r="S5575" s="49">
        <v>0.16124842</v>
      </c>
      <c r="T5575" s="49" t="s">
        <v>91</v>
      </c>
    </row>
    <row r="5576" spans="1:20" x14ac:dyDescent="0.25">
      <c r="A5576" s="49" t="str">
        <f t="shared" si="87"/>
        <v>41850Sierra6+7_23SmartAC Only</v>
      </c>
      <c r="B5576" s="7">
        <v>41850</v>
      </c>
      <c r="C5576">
        <v>23</v>
      </c>
      <c r="D5576" t="s">
        <v>14</v>
      </c>
      <c r="E5576">
        <v>1.9632471</v>
      </c>
      <c r="F5576">
        <v>1.9223607</v>
      </c>
      <c r="G5576" t="s">
        <v>69</v>
      </c>
      <c r="H5576">
        <v>2403.7089999999998</v>
      </c>
      <c r="I5576" s="49">
        <v>12090.041999999999</v>
      </c>
      <c r="J5576">
        <v>79.299350000000004</v>
      </c>
      <c r="M5576">
        <v>6.0811499999999998E-2</v>
      </c>
      <c r="N5576" s="49">
        <v>4.0886400000000003E-2</v>
      </c>
      <c r="O5576" s="49">
        <v>-3.6952319999999997E-2</v>
      </c>
      <c r="P5576" s="49">
        <v>8.6563000000000005E-3</v>
      </c>
      <c r="Q5576" s="49">
        <v>4.0886400000000003E-2</v>
      </c>
      <c r="R5576" s="49">
        <v>7.3116490000000006E-2</v>
      </c>
      <c r="S5576" s="49">
        <v>0.11872512</v>
      </c>
      <c r="T5576" s="49" t="s">
        <v>91</v>
      </c>
    </row>
    <row r="5577" spans="1:20" x14ac:dyDescent="0.25">
      <c r="A5577" s="49" t="str">
        <f t="shared" si="87"/>
        <v>41850Sierra6+7_15SmartAC Only</v>
      </c>
      <c r="B5577" s="7">
        <v>41850</v>
      </c>
      <c r="C5577">
        <v>15</v>
      </c>
      <c r="D5577" t="s">
        <v>14</v>
      </c>
      <c r="E5577">
        <v>2.4341968999999999</v>
      </c>
      <c r="F5577">
        <v>2.1426422000000001</v>
      </c>
      <c r="G5577" t="s">
        <v>69</v>
      </c>
      <c r="H5577">
        <v>2403.7089999999998</v>
      </c>
      <c r="I5577" s="49">
        <v>12090.041999999999</v>
      </c>
      <c r="J5577">
        <v>96.419060000000002</v>
      </c>
      <c r="M5577">
        <v>7.9855700000000002E-2</v>
      </c>
      <c r="N5577" s="49">
        <v>0.2915547</v>
      </c>
      <c r="O5577" s="49">
        <v>0.18933939999999999</v>
      </c>
      <c r="P5577" s="49">
        <v>0.24923118</v>
      </c>
      <c r="Q5577" s="49">
        <v>0.2915547</v>
      </c>
      <c r="R5577" s="49">
        <v>0.33387822</v>
      </c>
      <c r="S5577" s="49">
        <v>0.39377000000000001</v>
      </c>
      <c r="T5577" s="49" t="s">
        <v>91</v>
      </c>
    </row>
    <row r="5578" spans="1:20" x14ac:dyDescent="0.25">
      <c r="A5578" s="49" t="str">
        <f t="shared" si="87"/>
        <v>41850Sierra6+7_14SmartAC Only</v>
      </c>
      <c r="B5578" s="7">
        <v>41850</v>
      </c>
      <c r="C5578">
        <v>14</v>
      </c>
      <c r="D5578" t="s">
        <v>14</v>
      </c>
      <c r="E5578">
        <v>2.0520155</v>
      </c>
      <c r="F5578">
        <v>1.966885</v>
      </c>
      <c r="G5578" t="s">
        <v>69</v>
      </c>
      <c r="H5578">
        <v>2403.7089999999998</v>
      </c>
      <c r="I5578" s="49">
        <v>12090.041999999999</v>
      </c>
      <c r="J5578">
        <v>95.315479999999994</v>
      </c>
      <c r="M5578">
        <v>7.8967800000000005E-2</v>
      </c>
      <c r="N5578" s="49">
        <v>8.5130499999999998E-2</v>
      </c>
      <c r="O5578" s="49">
        <v>-1.5948279999999999E-2</v>
      </c>
      <c r="P5578" s="49">
        <v>4.3277570000000001E-2</v>
      </c>
      <c r="Q5578" s="49">
        <v>8.5130499999999998E-2</v>
      </c>
      <c r="R5578" s="49">
        <v>0.12698343000000001</v>
      </c>
      <c r="S5578" s="49">
        <v>0.18620928</v>
      </c>
      <c r="T5578" s="49" t="s">
        <v>91</v>
      </c>
    </row>
    <row r="5579" spans="1:20" x14ac:dyDescent="0.25">
      <c r="A5579" s="49" t="str">
        <f t="shared" si="87"/>
        <v>41850Sierra6+7_9SmartAC Only</v>
      </c>
      <c r="B5579" s="7">
        <v>41850</v>
      </c>
      <c r="C5579">
        <v>9</v>
      </c>
      <c r="D5579" t="s">
        <v>14</v>
      </c>
      <c r="E5579">
        <v>1.0134084000000001</v>
      </c>
      <c r="F5579">
        <v>0.97842890000000005</v>
      </c>
      <c r="G5579" t="s">
        <v>69</v>
      </c>
      <c r="H5579">
        <v>2403.7089999999998</v>
      </c>
      <c r="I5579" s="49">
        <v>12090.041999999999</v>
      </c>
      <c r="J5579">
        <v>77.357550000000003</v>
      </c>
      <c r="M5579">
        <v>3.9132599999999997E-2</v>
      </c>
      <c r="N5579" s="49">
        <v>3.4979499999999997E-2</v>
      </c>
      <c r="O5579" s="49">
        <v>-1.5110230000000001E-2</v>
      </c>
      <c r="P5579" s="49">
        <v>1.423922E-2</v>
      </c>
      <c r="Q5579" s="49">
        <v>3.4979499999999997E-2</v>
      </c>
      <c r="R5579" s="49">
        <v>5.5719779999999997E-2</v>
      </c>
      <c r="S5579" s="49">
        <v>8.5069229999999996E-2</v>
      </c>
      <c r="T5579" s="49" t="s">
        <v>91</v>
      </c>
    </row>
    <row r="5580" spans="1:20" x14ac:dyDescent="0.25">
      <c r="A5580" s="49" t="str">
        <f t="shared" si="87"/>
        <v>41850Sierra6+7_19SmartAC Only</v>
      </c>
      <c r="B5580" s="7">
        <v>41850</v>
      </c>
      <c r="C5580">
        <v>19</v>
      </c>
      <c r="D5580" t="s">
        <v>14</v>
      </c>
      <c r="E5580">
        <v>3.3429327999999998</v>
      </c>
      <c r="F5580">
        <v>3.4589295</v>
      </c>
      <c r="G5580" t="s">
        <v>69</v>
      </c>
      <c r="H5580">
        <v>2403.7089999999998</v>
      </c>
      <c r="I5580" s="49">
        <v>12090.041999999999</v>
      </c>
      <c r="J5580">
        <v>95.179640000000006</v>
      </c>
      <c r="M5580">
        <v>7.79865E-2</v>
      </c>
      <c r="N5580" s="49">
        <v>-0.11599669999999999</v>
      </c>
      <c r="O5580" s="49">
        <v>-0.21581942000000001</v>
      </c>
      <c r="P5580" s="49">
        <v>-0.15732955000000001</v>
      </c>
      <c r="Q5580" s="49">
        <v>-0.11599669999999999</v>
      </c>
      <c r="R5580" s="49">
        <v>-7.4663859999999999E-2</v>
      </c>
      <c r="S5580" s="49">
        <v>-1.6173980000000001E-2</v>
      </c>
      <c r="T5580" s="49" t="s">
        <v>91</v>
      </c>
    </row>
    <row r="5581" spans="1:20" x14ac:dyDescent="0.25">
      <c r="A5581" s="49" t="str">
        <f t="shared" si="87"/>
        <v>41850Sierra6+7_17SmartAC Only</v>
      </c>
      <c r="B5581" s="7">
        <v>41850</v>
      </c>
      <c r="C5581">
        <v>17</v>
      </c>
      <c r="D5581" t="s">
        <v>14</v>
      </c>
      <c r="E5581">
        <v>3.1188807000000001</v>
      </c>
      <c r="F5581">
        <v>2.2734477000000002</v>
      </c>
      <c r="G5581" t="s">
        <v>69</v>
      </c>
      <c r="H5581">
        <v>2403.7089999999998</v>
      </c>
      <c r="I5581" s="49">
        <v>12090.041999999999</v>
      </c>
      <c r="J5581">
        <v>98.286420000000007</v>
      </c>
      <c r="M5581">
        <v>7.5537599999999996E-2</v>
      </c>
      <c r="N5581" s="49">
        <v>0.84543299999999999</v>
      </c>
      <c r="O5581" s="49">
        <v>0.74874487000000001</v>
      </c>
      <c r="P5581" s="49">
        <v>0.80539806999999997</v>
      </c>
      <c r="Q5581" s="49">
        <v>0.84543299999999999</v>
      </c>
      <c r="R5581" s="49">
        <v>0.88546793000000001</v>
      </c>
      <c r="S5581" s="49">
        <v>0.94212112999999997</v>
      </c>
      <c r="T5581" s="49" t="s">
        <v>91</v>
      </c>
    </row>
    <row r="5582" spans="1:20" x14ac:dyDescent="0.25">
      <c r="A5582" s="49" t="str">
        <f t="shared" si="87"/>
        <v>41850Sierra6+7_1SmartAC Only</v>
      </c>
      <c r="B5582" s="7">
        <v>41850</v>
      </c>
      <c r="C5582">
        <v>1</v>
      </c>
      <c r="D5582" t="s">
        <v>14</v>
      </c>
      <c r="E5582">
        <v>1.1119680999999999</v>
      </c>
      <c r="F5582">
        <v>1.0926632999999999</v>
      </c>
      <c r="G5582" t="s">
        <v>69</v>
      </c>
      <c r="H5582">
        <v>2403.7089999999998</v>
      </c>
      <c r="I5582" s="49">
        <v>12090.041999999999</v>
      </c>
      <c r="J5582">
        <v>73.969269999999995</v>
      </c>
      <c r="M5582">
        <v>4.2831000000000001E-2</v>
      </c>
      <c r="N5582" s="49">
        <v>1.93048E-2</v>
      </c>
      <c r="O5582" s="49">
        <v>-3.5518880000000003E-2</v>
      </c>
      <c r="P5582" s="49">
        <v>-3.3956300000000002E-3</v>
      </c>
      <c r="Q5582" s="49">
        <v>1.93048E-2</v>
      </c>
      <c r="R5582" s="49">
        <v>4.2005229999999998E-2</v>
      </c>
      <c r="S5582" s="49">
        <v>7.4128479999999997E-2</v>
      </c>
      <c r="T5582" s="49" t="s">
        <v>91</v>
      </c>
    </row>
    <row r="5583" spans="1:20" x14ac:dyDescent="0.25">
      <c r="A5583" s="49" t="str">
        <f t="shared" si="87"/>
        <v>41850Sierra6+7_4SmartAC Only</v>
      </c>
      <c r="B5583" s="7">
        <v>41850</v>
      </c>
      <c r="C5583">
        <v>4</v>
      </c>
      <c r="D5583" t="s">
        <v>14</v>
      </c>
      <c r="E5583">
        <v>0.79516513</v>
      </c>
      <c r="F5583">
        <v>0.79413054000000005</v>
      </c>
      <c r="G5583" t="s">
        <v>69</v>
      </c>
      <c r="H5583">
        <v>2403.7089999999998</v>
      </c>
      <c r="I5583" s="49">
        <v>12090.041999999999</v>
      </c>
      <c r="J5583">
        <v>72.618129999999994</v>
      </c>
      <c r="M5583">
        <v>3.2773799999999999E-2</v>
      </c>
      <c r="N5583" s="49">
        <v>1.0345899999999999E-3</v>
      </c>
      <c r="O5583" s="49">
        <v>-4.091587E-2</v>
      </c>
      <c r="P5583" s="49">
        <v>-1.6335519999999999E-2</v>
      </c>
      <c r="Q5583" s="49">
        <v>1.0345899999999999E-3</v>
      </c>
      <c r="R5583" s="49">
        <v>1.84047E-2</v>
      </c>
      <c r="S5583" s="49">
        <v>4.2985049999999997E-2</v>
      </c>
      <c r="T5583" s="49" t="s">
        <v>91</v>
      </c>
    </row>
    <row r="5584" spans="1:20" x14ac:dyDescent="0.25">
      <c r="A5584" s="49" t="str">
        <f t="shared" si="87"/>
        <v>41850Sierra6+7_6SmartAC Only</v>
      </c>
      <c r="B5584" s="7">
        <v>41850</v>
      </c>
      <c r="C5584">
        <v>6</v>
      </c>
      <c r="D5584" t="s">
        <v>14</v>
      </c>
      <c r="E5584">
        <v>0.80196210999999995</v>
      </c>
      <c r="F5584">
        <v>0.78933648999999995</v>
      </c>
      <c r="G5584" t="s">
        <v>69</v>
      </c>
      <c r="H5584">
        <v>2403.7089999999998</v>
      </c>
      <c r="I5584" s="49">
        <v>12090.041999999999</v>
      </c>
      <c r="J5584">
        <v>69.176379999999995</v>
      </c>
      <c r="M5584">
        <v>3.10023E-2</v>
      </c>
      <c r="N5584" s="49">
        <v>1.2625620000000001E-2</v>
      </c>
      <c r="O5584" s="49">
        <v>-2.7057319999999999E-2</v>
      </c>
      <c r="P5584" s="49">
        <v>-3.8056000000000001E-3</v>
      </c>
      <c r="Q5584" s="49">
        <v>1.2625620000000001E-2</v>
      </c>
      <c r="R5584" s="49">
        <v>2.905684E-2</v>
      </c>
      <c r="S5584" s="49">
        <v>5.2308559999999997E-2</v>
      </c>
      <c r="T5584" s="49" t="s">
        <v>91</v>
      </c>
    </row>
    <row r="5585" spans="1:20" x14ac:dyDescent="0.25">
      <c r="A5585" s="49" t="str">
        <f t="shared" si="87"/>
        <v>41850Sierra6+7_5SmartAC Only</v>
      </c>
      <c r="B5585" s="7">
        <v>41850</v>
      </c>
      <c r="C5585">
        <v>5</v>
      </c>
      <c r="D5585" t="s">
        <v>14</v>
      </c>
      <c r="E5585">
        <v>0.77685196000000001</v>
      </c>
      <c r="F5585">
        <v>0.76075006999999994</v>
      </c>
      <c r="G5585" t="s">
        <v>69</v>
      </c>
      <c r="H5585">
        <v>2403.7089999999998</v>
      </c>
      <c r="I5585" s="49">
        <v>12090.041999999999</v>
      </c>
      <c r="J5585">
        <v>71.535610000000005</v>
      </c>
      <c r="M5585">
        <v>3.09083E-2</v>
      </c>
      <c r="N5585" s="49">
        <v>1.6101890000000001E-2</v>
      </c>
      <c r="O5585" s="49">
        <v>-2.3460729999999999E-2</v>
      </c>
      <c r="P5585" s="49">
        <v>-2.7951000000000001E-4</v>
      </c>
      <c r="Q5585" s="49">
        <v>1.6101890000000001E-2</v>
      </c>
      <c r="R5585" s="49">
        <v>3.2483289999999998E-2</v>
      </c>
      <c r="S5585" s="49">
        <v>5.566451E-2</v>
      </c>
      <c r="T5585" s="49" t="s">
        <v>91</v>
      </c>
    </row>
    <row r="5586" spans="1:20" x14ac:dyDescent="0.25">
      <c r="A5586" s="49" t="str">
        <f t="shared" si="87"/>
        <v>41850Sierra6+7_24SmartAC Only</v>
      </c>
      <c r="B5586" s="7">
        <v>41850</v>
      </c>
      <c r="C5586">
        <v>24</v>
      </c>
      <c r="D5586" t="s">
        <v>14</v>
      </c>
      <c r="E5586">
        <v>1.4746401</v>
      </c>
      <c r="F5586">
        <v>1.4631726</v>
      </c>
      <c r="G5586" t="s">
        <v>69</v>
      </c>
      <c r="H5586">
        <v>2403.7089999999998</v>
      </c>
      <c r="I5586" s="49">
        <v>12090.041999999999</v>
      </c>
      <c r="J5586">
        <v>76.477310000000003</v>
      </c>
      <c r="M5586">
        <v>5.1939899999999997E-2</v>
      </c>
      <c r="N5586" s="49">
        <v>1.14675E-2</v>
      </c>
      <c r="O5586" s="49">
        <v>-5.501557E-2</v>
      </c>
      <c r="P5586" s="49">
        <v>-1.6060649999999999E-2</v>
      </c>
      <c r="Q5586" s="49">
        <v>1.14675E-2</v>
      </c>
      <c r="R5586" s="49">
        <v>3.899565E-2</v>
      </c>
      <c r="S5586" s="49">
        <v>7.7950569999999997E-2</v>
      </c>
      <c r="T5586" s="49" t="s">
        <v>91</v>
      </c>
    </row>
    <row r="5587" spans="1:20" x14ac:dyDescent="0.25">
      <c r="A5587" s="49" t="str">
        <f t="shared" si="87"/>
        <v>41850Sierra6+7_20SmartAC Only</v>
      </c>
      <c r="B5587" s="7">
        <v>41850</v>
      </c>
      <c r="C5587">
        <v>20</v>
      </c>
      <c r="D5587" t="s">
        <v>14</v>
      </c>
      <c r="E5587">
        <v>3.1217687999999999</v>
      </c>
      <c r="F5587">
        <v>3.4390808000000002</v>
      </c>
      <c r="G5587" t="s">
        <v>69</v>
      </c>
      <c r="H5587">
        <v>2403.7089999999998</v>
      </c>
      <c r="I5587" s="49">
        <v>12090.041999999999</v>
      </c>
      <c r="J5587">
        <v>91.603579999999994</v>
      </c>
      <c r="M5587">
        <v>7.7593899999999993E-2</v>
      </c>
      <c r="N5587" s="49">
        <v>-0.31731199999999998</v>
      </c>
      <c r="O5587" s="49">
        <v>-0.41663219000000001</v>
      </c>
      <c r="P5587" s="49">
        <v>-0.35843677000000002</v>
      </c>
      <c r="Q5587" s="49">
        <v>-0.31731199999999998</v>
      </c>
      <c r="R5587" s="49">
        <v>-0.27618723000000001</v>
      </c>
      <c r="S5587" s="49">
        <v>-0.21799181000000001</v>
      </c>
      <c r="T5587" s="49" t="s">
        <v>91</v>
      </c>
    </row>
    <row r="5588" spans="1:20" x14ac:dyDescent="0.25">
      <c r="A5588" s="49" t="str">
        <f t="shared" si="87"/>
        <v>41850Sierra6+7_8SmartAC Only</v>
      </c>
      <c r="B5588" s="7">
        <v>41850</v>
      </c>
      <c r="C5588">
        <v>8</v>
      </c>
      <c r="D5588" t="s">
        <v>14</v>
      </c>
      <c r="E5588">
        <v>0.95160794000000004</v>
      </c>
      <c r="F5588">
        <v>0.96587045000000005</v>
      </c>
      <c r="G5588" t="s">
        <v>69</v>
      </c>
      <c r="H5588">
        <v>2403.7089999999998</v>
      </c>
      <c r="I5588" s="49">
        <v>12090.041999999999</v>
      </c>
      <c r="J5588">
        <v>71.289630000000002</v>
      </c>
      <c r="M5588">
        <v>3.7862600000000003E-2</v>
      </c>
      <c r="N5588" s="49">
        <v>-1.4262510000000001E-2</v>
      </c>
      <c r="O5588" s="49">
        <v>-6.272664E-2</v>
      </c>
      <c r="P5588" s="49">
        <v>-3.4329690000000003E-2</v>
      </c>
      <c r="Q5588" s="49">
        <v>-1.4262510000000001E-2</v>
      </c>
      <c r="R5588" s="49">
        <v>5.8046699999999996E-3</v>
      </c>
      <c r="S5588" s="49">
        <v>3.4201620000000002E-2</v>
      </c>
      <c r="T5588" s="49" t="s">
        <v>91</v>
      </c>
    </row>
    <row r="5589" spans="1:20" x14ac:dyDescent="0.25">
      <c r="A5589" s="49" t="str">
        <f t="shared" si="87"/>
        <v>41850Sierra6+7_11SmartAC Only</v>
      </c>
      <c r="B5589" s="7">
        <v>41850</v>
      </c>
      <c r="C5589">
        <v>11</v>
      </c>
      <c r="D5589" t="s">
        <v>14</v>
      </c>
      <c r="E5589">
        <v>1.2042828999999999</v>
      </c>
      <c r="F5589">
        <v>1.1642865</v>
      </c>
      <c r="G5589" t="s">
        <v>69</v>
      </c>
      <c r="H5589">
        <v>2403.7089999999998</v>
      </c>
      <c r="I5589" s="49">
        <v>12090.041999999999</v>
      </c>
      <c r="J5589">
        <v>87.135840000000002</v>
      </c>
      <c r="M5589">
        <v>5.6084000000000002E-2</v>
      </c>
      <c r="N5589" s="49">
        <v>3.9996400000000001E-2</v>
      </c>
      <c r="O5589" s="49">
        <v>-3.1791119999999999E-2</v>
      </c>
      <c r="P5589" s="49">
        <v>1.0271880000000001E-2</v>
      </c>
      <c r="Q5589" s="49">
        <v>3.9996400000000001E-2</v>
      </c>
      <c r="R5589" s="49">
        <v>6.9720920000000006E-2</v>
      </c>
      <c r="S5589" s="49">
        <v>0.11178391999999999</v>
      </c>
      <c r="T5589" s="49" t="s">
        <v>91</v>
      </c>
    </row>
    <row r="5590" spans="1:20" x14ac:dyDescent="0.25">
      <c r="A5590" s="49" t="str">
        <f t="shared" si="87"/>
        <v>41850Sierra6+7_16SmartAC Only</v>
      </c>
      <c r="B5590" s="7">
        <v>41850</v>
      </c>
      <c r="C5590">
        <v>16</v>
      </c>
      <c r="D5590" t="s">
        <v>14</v>
      </c>
      <c r="E5590">
        <v>2.7846546000000001</v>
      </c>
      <c r="F5590">
        <v>2.1041751</v>
      </c>
      <c r="G5590" t="s">
        <v>69</v>
      </c>
      <c r="H5590">
        <v>2403.7089999999998</v>
      </c>
      <c r="I5590" s="49">
        <v>12090.041999999999</v>
      </c>
      <c r="J5590">
        <v>97.558250000000001</v>
      </c>
      <c r="M5590">
        <v>7.8873100000000002E-2</v>
      </c>
      <c r="N5590" s="49">
        <v>0.68047950000000001</v>
      </c>
      <c r="O5590" s="49">
        <v>0.57952192999999996</v>
      </c>
      <c r="P5590" s="49">
        <v>0.63867675999999995</v>
      </c>
      <c r="Q5590" s="49">
        <v>0.68047950000000001</v>
      </c>
      <c r="R5590" s="49">
        <v>0.72228223999999996</v>
      </c>
      <c r="S5590" s="49">
        <v>0.78143706999999996</v>
      </c>
      <c r="T5590" s="49" t="s">
        <v>91</v>
      </c>
    </row>
    <row r="5591" spans="1:20" x14ac:dyDescent="0.25">
      <c r="A5591" s="49" t="str">
        <f t="shared" si="87"/>
        <v>41850Sierra6+7_2SmartAC Only</v>
      </c>
      <c r="B5591" s="7">
        <v>41850</v>
      </c>
      <c r="C5591">
        <v>2</v>
      </c>
      <c r="D5591" t="s">
        <v>14</v>
      </c>
      <c r="E5591">
        <v>0.95933307000000001</v>
      </c>
      <c r="F5591">
        <v>0.95267431999999996</v>
      </c>
      <c r="G5591" t="s">
        <v>69</v>
      </c>
      <c r="H5591">
        <v>2403.7089999999998</v>
      </c>
      <c r="I5591" s="49">
        <v>12090.041999999999</v>
      </c>
      <c r="J5591">
        <v>71.862480000000005</v>
      </c>
      <c r="M5591">
        <v>3.8589900000000003E-2</v>
      </c>
      <c r="N5591" s="49">
        <v>6.6587499999999997E-3</v>
      </c>
      <c r="O5591" s="49">
        <v>-4.2736320000000001E-2</v>
      </c>
      <c r="P5591" s="49">
        <v>-1.37939E-2</v>
      </c>
      <c r="Q5591" s="49">
        <v>6.6587499999999997E-3</v>
      </c>
      <c r="R5591" s="49">
        <v>2.7111400000000001E-2</v>
      </c>
      <c r="S5591" s="49">
        <v>5.6053819999999997E-2</v>
      </c>
      <c r="T5591" s="49" t="s">
        <v>91</v>
      </c>
    </row>
    <row r="5592" spans="1:20" x14ac:dyDescent="0.25">
      <c r="A5592" s="49" t="str">
        <f t="shared" si="87"/>
        <v>41850Sierra6+7_22SmartAC Only</v>
      </c>
      <c r="B5592" s="7">
        <v>41850</v>
      </c>
      <c r="C5592">
        <v>22</v>
      </c>
      <c r="D5592" t="s">
        <v>14</v>
      </c>
      <c r="E5592">
        <v>2.4404371999999999</v>
      </c>
      <c r="F5592">
        <v>2.5306631999999998</v>
      </c>
      <c r="G5592" t="s">
        <v>69</v>
      </c>
      <c r="H5592">
        <v>2403.7089999999998</v>
      </c>
      <c r="I5592" s="49">
        <v>12090.041999999999</v>
      </c>
      <c r="J5592">
        <v>83.527519999999996</v>
      </c>
      <c r="M5592">
        <v>6.7534700000000003E-2</v>
      </c>
      <c r="N5592" s="49">
        <v>-9.0226000000000001E-2</v>
      </c>
      <c r="O5592" s="49">
        <v>-0.17667041999999999</v>
      </c>
      <c r="P5592" s="49">
        <v>-0.12601939000000001</v>
      </c>
      <c r="Q5592" s="49">
        <v>-9.0226000000000001E-2</v>
      </c>
      <c r="R5592" s="49">
        <v>-5.4432609999999999E-2</v>
      </c>
      <c r="S5592" s="49">
        <v>-3.7815800000000001E-3</v>
      </c>
      <c r="T5592" s="49" t="s">
        <v>91</v>
      </c>
    </row>
    <row r="5593" spans="1:20" x14ac:dyDescent="0.25">
      <c r="A5593" s="49" t="str">
        <f t="shared" si="87"/>
        <v>41850Sierra6+7_12SmartAC Only</v>
      </c>
      <c r="B5593" s="7">
        <v>41850</v>
      </c>
      <c r="C5593">
        <v>12</v>
      </c>
      <c r="D5593" t="s">
        <v>14</v>
      </c>
      <c r="E5593">
        <v>1.4329441000000001</v>
      </c>
      <c r="F5593">
        <v>1.3739672000000001</v>
      </c>
      <c r="G5593" t="s">
        <v>69</v>
      </c>
      <c r="H5593">
        <v>2403.7089999999998</v>
      </c>
      <c r="I5593" s="49">
        <v>12090.041999999999</v>
      </c>
      <c r="J5593">
        <v>90.807339999999996</v>
      </c>
      <c r="M5593">
        <v>6.5032199999999998E-2</v>
      </c>
      <c r="N5593" s="49">
        <v>5.8976899999999999E-2</v>
      </c>
      <c r="O5593" s="49">
        <v>-2.4264319999999999E-2</v>
      </c>
      <c r="P5593" s="49">
        <v>2.450983E-2</v>
      </c>
      <c r="Q5593" s="49">
        <v>5.8976899999999999E-2</v>
      </c>
      <c r="R5593" s="49">
        <v>9.3443970000000001E-2</v>
      </c>
      <c r="S5593" s="49">
        <v>0.14221812</v>
      </c>
      <c r="T5593" s="49" t="s">
        <v>91</v>
      </c>
    </row>
    <row r="5594" spans="1:20" x14ac:dyDescent="0.25">
      <c r="A5594" s="49" t="str">
        <f t="shared" si="87"/>
        <v>41850Sierra8_11SmartAC Only</v>
      </c>
      <c r="B5594" s="7">
        <v>41850</v>
      </c>
      <c r="C5594">
        <v>11</v>
      </c>
      <c r="D5594" t="s">
        <v>14</v>
      </c>
      <c r="E5594">
        <v>1.2042828999999999</v>
      </c>
      <c r="F5594">
        <v>1.107818</v>
      </c>
      <c r="G5594">
        <v>8</v>
      </c>
      <c r="H5594">
        <v>1213.4349999999999</v>
      </c>
      <c r="I5594" s="49">
        <v>12090.041999999999</v>
      </c>
      <c r="J5594">
        <v>87.135840000000002</v>
      </c>
      <c r="M5594">
        <v>6.1987300000000002E-2</v>
      </c>
      <c r="N5594" s="49">
        <v>9.6464900000000006E-2</v>
      </c>
      <c r="O5594" s="49">
        <v>1.712116E-2</v>
      </c>
      <c r="P5594" s="49">
        <v>6.3611630000000002E-2</v>
      </c>
      <c r="Q5594" s="49">
        <v>9.6464900000000006E-2</v>
      </c>
      <c r="R5594" s="49">
        <v>0.12931817000000001</v>
      </c>
      <c r="S5594" s="49">
        <v>0.17580863999999999</v>
      </c>
      <c r="T5594" s="49" t="s">
        <v>91</v>
      </c>
    </row>
    <row r="5595" spans="1:20" x14ac:dyDescent="0.25">
      <c r="A5595" s="49" t="str">
        <f t="shared" si="87"/>
        <v>41850Sierra8_15SmartAC Only</v>
      </c>
      <c r="B5595" s="7">
        <v>41850</v>
      </c>
      <c r="C5595">
        <v>15</v>
      </c>
      <c r="D5595" t="s">
        <v>14</v>
      </c>
      <c r="E5595">
        <v>2.4341968999999999</v>
      </c>
      <c r="F5595">
        <v>2.3737080000000002</v>
      </c>
      <c r="G5595">
        <v>8</v>
      </c>
      <c r="H5595">
        <v>1213.4349999999999</v>
      </c>
      <c r="I5595" s="49">
        <v>12090.041999999999</v>
      </c>
      <c r="J5595">
        <v>96.419060000000002</v>
      </c>
      <c r="M5595">
        <v>9.1139700000000004E-2</v>
      </c>
      <c r="N5595" s="49">
        <v>6.0488899999999998E-2</v>
      </c>
      <c r="O5595" s="49">
        <v>-5.6169919999999998E-2</v>
      </c>
      <c r="P5595" s="49">
        <v>1.218486E-2</v>
      </c>
      <c r="Q5595" s="49">
        <v>6.0488899999999998E-2</v>
      </c>
      <c r="R5595" s="49">
        <v>0.10879294</v>
      </c>
      <c r="S5595" s="49">
        <v>0.17714772000000001</v>
      </c>
      <c r="T5595" s="49" t="s">
        <v>91</v>
      </c>
    </row>
    <row r="5596" spans="1:20" x14ac:dyDescent="0.25">
      <c r="A5596" s="49" t="str">
        <f t="shared" si="87"/>
        <v>41850Sierra8_8SmartAC Only</v>
      </c>
      <c r="B5596" s="7">
        <v>41850</v>
      </c>
      <c r="C5596">
        <v>8</v>
      </c>
      <c r="D5596" t="s">
        <v>14</v>
      </c>
      <c r="E5596">
        <v>0.95160794000000004</v>
      </c>
      <c r="F5596">
        <v>0.93055352000000002</v>
      </c>
      <c r="G5596">
        <v>8</v>
      </c>
      <c r="H5596">
        <v>1213.4349999999999</v>
      </c>
      <c r="I5596" s="49">
        <v>12090.041999999999</v>
      </c>
      <c r="J5596">
        <v>71.289630000000002</v>
      </c>
      <c r="M5596">
        <v>3.8455400000000001E-2</v>
      </c>
      <c r="N5596" s="49">
        <v>2.1054420000000001E-2</v>
      </c>
      <c r="O5596" s="49">
        <v>-2.8168490000000001E-2</v>
      </c>
      <c r="P5596" s="49">
        <v>6.7305999999999996E-4</v>
      </c>
      <c r="Q5596" s="49">
        <v>2.1054420000000001E-2</v>
      </c>
      <c r="R5596" s="49">
        <v>4.1435779999999998E-2</v>
      </c>
      <c r="S5596" s="49">
        <v>7.0277329999999999E-2</v>
      </c>
      <c r="T5596" s="49" t="s">
        <v>91</v>
      </c>
    </row>
    <row r="5597" spans="1:20" x14ac:dyDescent="0.25">
      <c r="A5597" s="49" t="str">
        <f t="shared" si="87"/>
        <v>41850Sierra8_19SmartAC Only</v>
      </c>
      <c r="B5597" s="7">
        <v>41850</v>
      </c>
      <c r="C5597">
        <v>19</v>
      </c>
      <c r="D5597" t="s">
        <v>14</v>
      </c>
      <c r="E5597">
        <v>3.3429327999999998</v>
      </c>
      <c r="F5597">
        <v>2.5906305999999999</v>
      </c>
      <c r="G5597">
        <v>8</v>
      </c>
      <c r="H5597">
        <v>1213.4349999999999</v>
      </c>
      <c r="I5597" s="49">
        <v>12090.041999999999</v>
      </c>
      <c r="J5597">
        <v>95.179640000000006</v>
      </c>
      <c r="M5597">
        <v>8.0905699999999997E-2</v>
      </c>
      <c r="N5597" s="49">
        <v>0.75230220000000003</v>
      </c>
      <c r="O5597" s="49">
        <v>0.64874290000000001</v>
      </c>
      <c r="P5597" s="49">
        <v>0.70942218000000001</v>
      </c>
      <c r="Q5597" s="49">
        <v>0.75230220000000003</v>
      </c>
      <c r="R5597" s="49">
        <v>0.79518222000000005</v>
      </c>
      <c r="S5597" s="49">
        <v>0.85586150000000005</v>
      </c>
      <c r="T5597" s="49" t="s">
        <v>91</v>
      </c>
    </row>
    <row r="5598" spans="1:20" x14ac:dyDescent="0.25">
      <c r="A5598" s="49" t="str">
        <f t="shared" si="87"/>
        <v>41850Sierra8_21SmartAC Only</v>
      </c>
      <c r="B5598" s="7">
        <v>41850</v>
      </c>
      <c r="C5598">
        <v>21</v>
      </c>
      <c r="D5598" t="s">
        <v>14</v>
      </c>
      <c r="E5598">
        <v>2.8326810999999998</v>
      </c>
      <c r="F5598">
        <v>2.9420920000000002</v>
      </c>
      <c r="G5598">
        <v>8</v>
      </c>
      <c r="H5598">
        <v>1213.4349999999999</v>
      </c>
      <c r="I5598" s="49">
        <v>12090.041999999999</v>
      </c>
      <c r="J5598">
        <v>86.762159999999994</v>
      </c>
      <c r="M5598">
        <v>8.3073099999999997E-2</v>
      </c>
      <c r="N5598" s="49">
        <v>-0.10941090000000001</v>
      </c>
      <c r="O5598" s="49">
        <v>-0.21574446999999999</v>
      </c>
      <c r="P5598" s="49">
        <v>-0.15343963999999999</v>
      </c>
      <c r="Q5598" s="49">
        <v>-0.10941090000000001</v>
      </c>
      <c r="R5598" s="49">
        <v>-6.5382159999999995E-2</v>
      </c>
      <c r="S5598" s="49">
        <v>-3.0773300000000001E-3</v>
      </c>
      <c r="T5598" s="49" t="s">
        <v>91</v>
      </c>
    </row>
    <row r="5599" spans="1:20" x14ac:dyDescent="0.25">
      <c r="A5599" s="49" t="str">
        <f t="shared" si="87"/>
        <v>41850Sierra8_5SmartAC Only</v>
      </c>
      <c r="B5599" s="7">
        <v>41850</v>
      </c>
      <c r="C5599">
        <v>5</v>
      </c>
      <c r="D5599" t="s">
        <v>14</v>
      </c>
      <c r="E5599">
        <v>0.77685196000000001</v>
      </c>
      <c r="F5599">
        <v>0.75737354000000001</v>
      </c>
      <c r="G5599">
        <v>8</v>
      </c>
      <c r="H5599">
        <v>1213.4349999999999</v>
      </c>
      <c r="I5599" s="49">
        <v>12090.041999999999</v>
      </c>
      <c r="J5599">
        <v>71.535610000000005</v>
      </c>
      <c r="M5599">
        <v>2.9995299999999999E-2</v>
      </c>
      <c r="N5599" s="49">
        <v>1.947842E-2</v>
      </c>
      <c r="O5599" s="49">
        <v>-1.8915560000000001E-2</v>
      </c>
      <c r="P5599" s="49">
        <v>3.5809100000000001E-3</v>
      </c>
      <c r="Q5599" s="49">
        <v>1.947842E-2</v>
      </c>
      <c r="R5599" s="49">
        <v>3.537593E-2</v>
      </c>
      <c r="S5599" s="49">
        <v>5.7872399999999997E-2</v>
      </c>
      <c r="T5599" s="49" t="s">
        <v>91</v>
      </c>
    </row>
    <row r="5600" spans="1:20" x14ac:dyDescent="0.25">
      <c r="A5600" s="49" t="str">
        <f t="shared" si="87"/>
        <v>41850Sierra8_3SmartAC Only</v>
      </c>
      <c r="B5600" s="7">
        <v>41850</v>
      </c>
      <c r="C5600">
        <v>3</v>
      </c>
      <c r="D5600" t="s">
        <v>14</v>
      </c>
      <c r="E5600">
        <v>0.85409256</v>
      </c>
      <c r="F5600">
        <v>0.83216908000000001</v>
      </c>
      <c r="G5600">
        <v>8</v>
      </c>
      <c r="H5600">
        <v>1213.4349999999999</v>
      </c>
      <c r="I5600" s="49">
        <v>12090.041999999999</v>
      </c>
      <c r="J5600">
        <v>73.082520000000002</v>
      </c>
      <c r="M5600">
        <v>3.4571999999999999E-2</v>
      </c>
      <c r="N5600" s="49">
        <v>2.1923479999999999E-2</v>
      </c>
      <c r="O5600" s="49">
        <v>-2.232868E-2</v>
      </c>
      <c r="P5600" s="49">
        <v>3.6003200000000002E-3</v>
      </c>
      <c r="Q5600" s="49">
        <v>2.1923479999999999E-2</v>
      </c>
      <c r="R5600" s="49">
        <v>4.024664E-2</v>
      </c>
      <c r="S5600" s="49">
        <v>6.6175639999999994E-2</v>
      </c>
      <c r="T5600" s="49" t="s">
        <v>91</v>
      </c>
    </row>
    <row r="5601" spans="1:20" x14ac:dyDescent="0.25">
      <c r="A5601" s="49" t="str">
        <f t="shared" si="87"/>
        <v>41850Sierra8_10SmartAC Only</v>
      </c>
      <c r="B5601" s="7">
        <v>41850</v>
      </c>
      <c r="C5601">
        <v>10</v>
      </c>
      <c r="D5601" t="s">
        <v>14</v>
      </c>
      <c r="E5601">
        <v>1.0747222999999999</v>
      </c>
      <c r="F5601">
        <v>1.0144987000000001</v>
      </c>
      <c r="G5601">
        <v>8</v>
      </c>
      <c r="H5601">
        <v>1213.4349999999999</v>
      </c>
      <c r="I5601" s="49">
        <v>12090.041999999999</v>
      </c>
      <c r="J5601">
        <v>81.787959999999998</v>
      </c>
      <c r="M5601">
        <v>5.3018299999999997E-2</v>
      </c>
      <c r="N5601" s="49">
        <v>6.0223600000000002E-2</v>
      </c>
      <c r="O5601" s="49">
        <v>-7.6398200000000003E-3</v>
      </c>
      <c r="P5601" s="49">
        <v>3.2123899999999997E-2</v>
      </c>
      <c r="Q5601" s="49">
        <v>6.0223600000000002E-2</v>
      </c>
      <c r="R5601" s="49">
        <v>8.8323299999999993E-2</v>
      </c>
      <c r="S5601" s="49">
        <v>0.12808702</v>
      </c>
      <c r="T5601" s="49" t="s">
        <v>91</v>
      </c>
    </row>
    <row r="5602" spans="1:20" x14ac:dyDescent="0.25">
      <c r="A5602" s="49" t="str">
        <f t="shared" si="87"/>
        <v>41850Sierra8_23SmartAC Only</v>
      </c>
      <c r="B5602" s="7">
        <v>41850</v>
      </c>
      <c r="C5602">
        <v>23</v>
      </c>
      <c r="D5602" t="s">
        <v>14</v>
      </c>
      <c r="E5602">
        <v>1.9632471</v>
      </c>
      <c r="F5602">
        <v>1.9230225999999999</v>
      </c>
      <c r="G5602">
        <v>8</v>
      </c>
      <c r="H5602">
        <v>1213.4349999999999</v>
      </c>
      <c r="I5602" s="49">
        <v>12090.041999999999</v>
      </c>
      <c r="J5602">
        <v>79.299350000000004</v>
      </c>
      <c r="M5602">
        <v>6.7478099999999999E-2</v>
      </c>
      <c r="N5602" s="49">
        <v>4.0224500000000003E-2</v>
      </c>
      <c r="O5602" s="49">
        <v>-4.6147470000000003E-2</v>
      </c>
      <c r="P5602" s="49">
        <v>4.4611099999999999E-3</v>
      </c>
      <c r="Q5602" s="49">
        <v>4.0224500000000003E-2</v>
      </c>
      <c r="R5602" s="49">
        <v>7.5987890000000002E-2</v>
      </c>
      <c r="S5602" s="49">
        <v>0.12659646999999999</v>
      </c>
      <c r="T5602" s="49" t="s">
        <v>91</v>
      </c>
    </row>
    <row r="5603" spans="1:20" x14ac:dyDescent="0.25">
      <c r="A5603" s="49" t="str">
        <f t="shared" si="87"/>
        <v>41850Sierra8_9SmartAC Only</v>
      </c>
      <c r="B5603" s="7">
        <v>41850</v>
      </c>
      <c r="C5603">
        <v>9</v>
      </c>
      <c r="D5603" t="s">
        <v>14</v>
      </c>
      <c r="E5603">
        <v>1.0134084000000001</v>
      </c>
      <c r="F5603">
        <v>0.93905302000000002</v>
      </c>
      <c r="G5603">
        <v>8</v>
      </c>
      <c r="H5603">
        <v>1213.4349999999999</v>
      </c>
      <c r="I5603" s="49">
        <v>12090.041999999999</v>
      </c>
      <c r="J5603">
        <v>77.357550000000003</v>
      </c>
      <c r="M5603">
        <v>4.3097700000000003E-2</v>
      </c>
      <c r="N5603" s="49">
        <v>7.4355379999999999E-2</v>
      </c>
      <c r="O5603" s="49">
        <v>1.919032E-2</v>
      </c>
      <c r="P5603" s="49">
        <v>5.15136E-2</v>
      </c>
      <c r="Q5603" s="49">
        <v>7.4355379999999999E-2</v>
      </c>
      <c r="R5603" s="49">
        <v>9.7197160000000005E-2</v>
      </c>
      <c r="S5603" s="49">
        <v>0.12952043999999999</v>
      </c>
      <c r="T5603" s="49" t="s">
        <v>91</v>
      </c>
    </row>
    <row r="5604" spans="1:20" x14ac:dyDescent="0.25">
      <c r="A5604" s="49" t="str">
        <f t="shared" si="87"/>
        <v>41850Sierra8_22SmartAC Only</v>
      </c>
      <c r="B5604" s="7">
        <v>41850</v>
      </c>
      <c r="C5604">
        <v>22</v>
      </c>
      <c r="D5604" t="s">
        <v>14</v>
      </c>
      <c r="E5604">
        <v>2.4404371999999999</v>
      </c>
      <c r="F5604">
        <v>2.4591029</v>
      </c>
      <c r="G5604">
        <v>8</v>
      </c>
      <c r="H5604">
        <v>1213.4349999999999</v>
      </c>
      <c r="I5604" s="49">
        <v>12090.041999999999</v>
      </c>
      <c r="J5604">
        <v>83.527519999999996</v>
      </c>
      <c r="M5604">
        <v>7.5289900000000007E-2</v>
      </c>
      <c r="N5604" s="49">
        <v>-1.86657E-2</v>
      </c>
      <c r="O5604" s="49">
        <v>-0.11503677</v>
      </c>
      <c r="P5604" s="49">
        <v>-5.8569349999999999E-2</v>
      </c>
      <c r="Q5604" s="49">
        <v>-1.86657E-2</v>
      </c>
      <c r="R5604" s="49">
        <v>2.1237949999999998E-2</v>
      </c>
      <c r="S5604" s="49">
        <v>7.7705369999999996E-2</v>
      </c>
      <c r="T5604" s="49" t="s">
        <v>91</v>
      </c>
    </row>
    <row r="5605" spans="1:20" x14ac:dyDescent="0.25">
      <c r="A5605" s="49" t="str">
        <f t="shared" si="87"/>
        <v>41850Sierra8_13SmartAC Only</v>
      </c>
      <c r="B5605" s="7">
        <v>41850</v>
      </c>
      <c r="C5605">
        <v>13</v>
      </c>
      <c r="D5605" t="s">
        <v>14</v>
      </c>
      <c r="E5605">
        <v>1.7185010000000001</v>
      </c>
      <c r="F5605">
        <v>1.6695739000000001</v>
      </c>
      <c r="G5605">
        <v>8</v>
      </c>
      <c r="H5605">
        <v>1213.4349999999999</v>
      </c>
      <c r="I5605" s="49">
        <v>12090.041999999999</v>
      </c>
      <c r="J5605">
        <v>93.687629999999999</v>
      </c>
      <c r="M5605">
        <v>8.2960000000000006E-2</v>
      </c>
      <c r="N5605" s="49">
        <v>4.8927100000000001E-2</v>
      </c>
      <c r="O5605" s="49">
        <v>-5.7261699999999999E-2</v>
      </c>
      <c r="P5605" s="49">
        <v>4.9582999999999997E-3</v>
      </c>
      <c r="Q5605" s="49">
        <v>4.8927100000000001E-2</v>
      </c>
      <c r="R5605" s="49">
        <v>9.2895900000000003E-2</v>
      </c>
      <c r="S5605" s="49">
        <v>0.1551159</v>
      </c>
      <c r="T5605" s="49" t="s">
        <v>91</v>
      </c>
    </row>
    <row r="5606" spans="1:20" x14ac:dyDescent="0.25">
      <c r="A5606" s="49" t="str">
        <f t="shared" si="87"/>
        <v>41850Sierra8_24SmartAC Only</v>
      </c>
      <c r="B5606" s="7">
        <v>41850</v>
      </c>
      <c r="C5606">
        <v>24</v>
      </c>
      <c r="D5606" t="s">
        <v>14</v>
      </c>
      <c r="E5606">
        <v>1.4746401</v>
      </c>
      <c r="F5606">
        <v>1.4869539000000001</v>
      </c>
      <c r="G5606">
        <v>8</v>
      </c>
      <c r="H5606">
        <v>1213.4349999999999</v>
      </c>
      <c r="I5606" s="49">
        <v>12090.041999999999</v>
      </c>
      <c r="J5606">
        <v>76.477310000000003</v>
      </c>
      <c r="M5606">
        <v>5.8262099999999997E-2</v>
      </c>
      <c r="N5606" s="49">
        <v>-1.23138E-2</v>
      </c>
      <c r="O5606" s="49">
        <v>-8.6889289999999994E-2</v>
      </c>
      <c r="P5606" s="49">
        <v>-4.3192710000000002E-2</v>
      </c>
      <c r="Q5606" s="49">
        <v>-1.23138E-2</v>
      </c>
      <c r="R5606" s="49">
        <v>1.8565109999999999E-2</v>
      </c>
      <c r="S5606" s="49">
        <v>6.2261690000000001E-2</v>
      </c>
      <c r="T5606" s="49" t="s">
        <v>91</v>
      </c>
    </row>
    <row r="5607" spans="1:20" x14ac:dyDescent="0.25">
      <c r="A5607" s="49" t="str">
        <f t="shared" si="87"/>
        <v>41850Sierra8_16SmartAC Only</v>
      </c>
      <c r="B5607" s="7">
        <v>41850</v>
      </c>
      <c r="C5607">
        <v>16</v>
      </c>
      <c r="D5607" t="s">
        <v>14</v>
      </c>
      <c r="E5607">
        <v>2.7846546000000001</v>
      </c>
      <c r="F5607">
        <v>2.7349996999999999</v>
      </c>
      <c r="G5607">
        <v>8</v>
      </c>
      <c r="H5607">
        <v>1213.4349999999999</v>
      </c>
      <c r="I5607" s="49">
        <v>12090.041999999999</v>
      </c>
      <c r="J5607">
        <v>97.558250000000001</v>
      </c>
      <c r="M5607">
        <v>9.3249700000000005E-2</v>
      </c>
      <c r="N5607" s="49">
        <v>4.9654900000000002E-2</v>
      </c>
      <c r="O5607" s="49">
        <v>-6.9704719999999998E-2</v>
      </c>
      <c r="P5607" s="49">
        <v>2.3256000000000001E-4</v>
      </c>
      <c r="Q5607" s="49">
        <v>4.9654900000000002E-2</v>
      </c>
      <c r="R5607" s="49">
        <v>9.9077239999999997E-2</v>
      </c>
      <c r="S5607" s="49">
        <v>0.16901452</v>
      </c>
      <c r="T5607" s="49" t="s">
        <v>91</v>
      </c>
    </row>
    <row r="5608" spans="1:20" x14ac:dyDescent="0.25">
      <c r="A5608" s="49" t="str">
        <f t="shared" si="87"/>
        <v>41850Sierra8_6SmartAC Only</v>
      </c>
      <c r="B5608" s="7">
        <v>41850</v>
      </c>
      <c r="C5608">
        <v>6</v>
      </c>
      <c r="D5608" t="s">
        <v>14</v>
      </c>
      <c r="E5608">
        <v>0.80196210999999995</v>
      </c>
      <c r="F5608">
        <v>0.77480525</v>
      </c>
      <c r="G5608">
        <v>8</v>
      </c>
      <c r="H5608">
        <v>1213.4349999999999</v>
      </c>
      <c r="I5608" s="49">
        <v>12090.041999999999</v>
      </c>
      <c r="J5608">
        <v>69.176379999999995</v>
      </c>
      <c r="M5608">
        <v>2.9981600000000001E-2</v>
      </c>
      <c r="N5608" s="49">
        <v>2.7156860000000001E-2</v>
      </c>
      <c r="O5608" s="49">
        <v>-1.121959E-2</v>
      </c>
      <c r="P5608" s="49">
        <v>1.126661E-2</v>
      </c>
      <c r="Q5608" s="49">
        <v>2.7156860000000001E-2</v>
      </c>
      <c r="R5608" s="49">
        <v>4.304711E-2</v>
      </c>
      <c r="S5608" s="49">
        <v>6.5533309999999997E-2</v>
      </c>
      <c r="T5608" s="49" t="s">
        <v>91</v>
      </c>
    </row>
    <row r="5609" spans="1:20" x14ac:dyDescent="0.25">
      <c r="A5609" s="49" t="str">
        <f t="shared" si="87"/>
        <v>41850Sierra8_2SmartAC Only</v>
      </c>
      <c r="B5609" s="7">
        <v>41850</v>
      </c>
      <c r="C5609">
        <v>2</v>
      </c>
      <c r="D5609" t="s">
        <v>14</v>
      </c>
      <c r="E5609">
        <v>0.95933307000000001</v>
      </c>
      <c r="F5609">
        <v>0.94760624000000004</v>
      </c>
      <c r="G5609">
        <v>8</v>
      </c>
      <c r="H5609">
        <v>1213.4349999999999</v>
      </c>
      <c r="I5609" s="49">
        <v>12090.041999999999</v>
      </c>
      <c r="J5609">
        <v>71.862480000000005</v>
      </c>
      <c r="M5609">
        <v>3.9804699999999998E-2</v>
      </c>
      <c r="N5609" s="49">
        <v>1.1726830000000001E-2</v>
      </c>
      <c r="O5609" s="49">
        <v>-3.9223189999999998E-2</v>
      </c>
      <c r="P5609" s="49">
        <v>-9.3696600000000001E-3</v>
      </c>
      <c r="Q5609" s="49">
        <v>1.1726830000000001E-2</v>
      </c>
      <c r="R5609" s="49">
        <v>3.2823320000000003E-2</v>
      </c>
      <c r="S5609" s="49">
        <v>6.2676850000000006E-2</v>
      </c>
      <c r="T5609" s="49" t="s">
        <v>91</v>
      </c>
    </row>
    <row r="5610" spans="1:20" x14ac:dyDescent="0.25">
      <c r="A5610" s="49" t="str">
        <f t="shared" si="87"/>
        <v>41850Sierra8_18SmartAC Only</v>
      </c>
      <c r="B5610" s="7">
        <v>41850</v>
      </c>
      <c r="C5610">
        <v>18</v>
      </c>
      <c r="D5610" t="s">
        <v>14</v>
      </c>
      <c r="E5610">
        <v>3.3440143</v>
      </c>
      <c r="F5610">
        <v>2.9809760000000001</v>
      </c>
      <c r="G5610">
        <v>8</v>
      </c>
      <c r="H5610">
        <v>1213.4349999999999</v>
      </c>
      <c r="I5610" s="49">
        <v>12090.041999999999</v>
      </c>
      <c r="J5610">
        <v>97.951459999999997</v>
      </c>
      <c r="M5610">
        <v>8.5780400000000007E-2</v>
      </c>
      <c r="N5610" s="49">
        <v>0.36303829999999998</v>
      </c>
      <c r="O5610" s="49">
        <v>0.25323939000000001</v>
      </c>
      <c r="P5610" s="49">
        <v>0.31757468999999999</v>
      </c>
      <c r="Q5610" s="49">
        <v>0.36303829999999998</v>
      </c>
      <c r="R5610" s="49">
        <v>0.40850191000000002</v>
      </c>
      <c r="S5610" s="49">
        <v>0.47283721000000001</v>
      </c>
      <c r="T5610" s="49" t="s">
        <v>91</v>
      </c>
    </row>
    <row r="5611" spans="1:20" x14ac:dyDescent="0.25">
      <c r="A5611" s="49" t="str">
        <f t="shared" si="87"/>
        <v>41850Sierra8_7SmartAC Only</v>
      </c>
      <c r="B5611" s="7">
        <v>41850</v>
      </c>
      <c r="C5611">
        <v>7</v>
      </c>
      <c r="D5611" t="s">
        <v>14</v>
      </c>
      <c r="E5611">
        <v>0.88356824</v>
      </c>
      <c r="F5611">
        <v>0.85414400000000001</v>
      </c>
      <c r="G5611">
        <v>8</v>
      </c>
      <c r="H5611">
        <v>1213.4349999999999</v>
      </c>
      <c r="I5611" s="49">
        <v>12090.041999999999</v>
      </c>
      <c r="J5611">
        <v>68.158580000000001</v>
      </c>
      <c r="M5611">
        <v>3.3521700000000001E-2</v>
      </c>
      <c r="N5611" s="49">
        <v>2.9424240000000001E-2</v>
      </c>
      <c r="O5611" s="49">
        <v>-1.348354E-2</v>
      </c>
      <c r="P5611" s="49">
        <v>1.165774E-2</v>
      </c>
      <c r="Q5611" s="49">
        <v>2.9424240000000001E-2</v>
      </c>
      <c r="R5611" s="49">
        <v>4.7190740000000002E-2</v>
      </c>
      <c r="S5611" s="49">
        <v>7.2332019999999997E-2</v>
      </c>
      <c r="T5611" s="49" t="s">
        <v>91</v>
      </c>
    </row>
    <row r="5612" spans="1:20" x14ac:dyDescent="0.25">
      <c r="A5612" s="49" t="str">
        <f t="shared" si="87"/>
        <v>41850Sierra8_1SmartAC Only</v>
      </c>
      <c r="B5612" s="7">
        <v>41850</v>
      </c>
      <c r="C5612">
        <v>1</v>
      </c>
      <c r="D5612" t="s">
        <v>14</v>
      </c>
      <c r="E5612">
        <v>1.1119680999999999</v>
      </c>
      <c r="F5612">
        <v>1.08741</v>
      </c>
      <c r="G5612">
        <v>8</v>
      </c>
      <c r="H5612">
        <v>1213.4349999999999</v>
      </c>
      <c r="I5612" s="49">
        <v>12090.041999999999</v>
      </c>
      <c r="J5612">
        <v>73.969269999999995</v>
      </c>
      <c r="M5612">
        <v>4.54665E-2</v>
      </c>
      <c r="N5612" s="49">
        <v>2.4558099999999999E-2</v>
      </c>
      <c r="O5612" s="49">
        <v>-3.3639019999999999E-2</v>
      </c>
      <c r="P5612" s="49">
        <v>4.6085000000000001E-4</v>
      </c>
      <c r="Q5612" s="49">
        <v>2.4558099999999999E-2</v>
      </c>
      <c r="R5612" s="49">
        <v>4.8655339999999998E-2</v>
      </c>
      <c r="S5612" s="49">
        <v>8.2755220000000004E-2</v>
      </c>
      <c r="T5612" s="49" t="s">
        <v>91</v>
      </c>
    </row>
    <row r="5613" spans="1:20" x14ac:dyDescent="0.25">
      <c r="A5613" s="49" t="str">
        <f t="shared" si="87"/>
        <v>41850Sierra8_20SmartAC Only</v>
      </c>
      <c r="B5613" s="7">
        <v>41850</v>
      </c>
      <c r="C5613">
        <v>20</v>
      </c>
      <c r="D5613" t="s">
        <v>14</v>
      </c>
      <c r="E5613">
        <v>3.1217687999999999</v>
      </c>
      <c r="F5613">
        <v>3.2911204000000001</v>
      </c>
      <c r="G5613">
        <v>8</v>
      </c>
      <c r="H5613">
        <v>1213.4349999999999</v>
      </c>
      <c r="I5613" s="49">
        <v>12090.041999999999</v>
      </c>
      <c r="J5613">
        <v>91.603579999999994</v>
      </c>
      <c r="M5613">
        <v>8.7838899999999998E-2</v>
      </c>
      <c r="N5613" s="49">
        <v>-0.16935159999999999</v>
      </c>
      <c r="O5613" s="49">
        <v>-0.28178539000000002</v>
      </c>
      <c r="P5613" s="49">
        <v>-0.21590622000000001</v>
      </c>
      <c r="Q5613" s="49">
        <v>-0.16935159999999999</v>
      </c>
      <c r="R5613" s="49">
        <v>-0.12279698</v>
      </c>
      <c r="S5613" s="49">
        <v>-5.6917809999999999E-2</v>
      </c>
      <c r="T5613" s="49" t="s">
        <v>91</v>
      </c>
    </row>
    <row r="5614" spans="1:20" x14ac:dyDescent="0.25">
      <c r="A5614" s="49" t="str">
        <f t="shared" si="87"/>
        <v>41850Sierra8_12SmartAC Only</v>
      </c>
      <c r="B5614" s="7">
        <v>41850</v>
      </c>
      <c r="C5614">
        <v>12</v>
      </c>
      <c r="D5614" t="s">
        <v>14</v>
      </c>
      <c r="E5614">
        <v>1.4329441000000001</v>
      </c>
      <c r="F5614">
        <v>1.3502791999999999</v>
      </c>
      <c r="G5614">
        <v>8</v>
      </c>
      <c r="H5614">
        <v>1213.4349999999999</v>
      </c>
      <c r="I5614" s="49">
        <v>12090.041999999999</v>
      </c>
      <c r="J5614">
        <v>90.807339999999996</v>
      </c>
      <c r="M5614">
        <v>7.29794E-2</v>
      </c>
      <c r="N5614" s="49">
        <v>8.2664899999999999E-2</v>
      </c>
      <c r="O5614" s="49">
        <v>-1.074873E-2</v>
      </c>
      <c r="P5614" s="49">
        <v>4.3985820000000002E-2</v>
      </c>
      <c r="Q5614" s="49">
        <v>8.2664899999999999E-2</v>
      </c>
      <c r="R5614" s="49">
        <v>0.12134398</v>
      </c>
      <c r="S5614" s="49">
        <v>0.17607853000000001</v>
      </c>
      <c r="T5614" s="49" t="s">
        <v>91</v>
      </c>
    </row>
    <row r="5615" spans="1:20" x14ac:dyDescent="0.25">
      <c r="A5615" s="49" t="str">
        <f t="shared" si="87"/>
        <v>41850Sierra8_4SmartAC Only</v>
      </c>
      <c r="B5615" s="7">
        <v>41850</v>
      </c>
      <c r="C5615">
        <v>4</v>
      </c>
      <c r="D5615" t="s">
        <v>14</v>
      </c>
      <c r="E5615">
        <v>0.79516513</v>
      </c>
      <c r="F5615">
        <v>0.79641545999999996</v>
      </c>
      <c r="G5615">
        <v>8</v>
      </c>
      <c r="H5615">
        <v>1213.4349999999999</v>
      </c>
      <c r="I5615" s="49">
        <v>12090.041999999999</v>
      </c>
      <c r="J5615">
        <v>72.618129999999994</v>
      </c>
      <c r="M5615">
        <v>3.2266200000000002E-2</v>
      </c>
      <c r="N5615" s="49">
        <v>-1.25033E-3</v>
      </c>
      <c r="O5615" s="49">
        <v>-4.2551070000000003E-2</v>
      </c>
      <c r="P5615" s="49">
        <v>-1.835142E-2</v>
      </c>
      <c r="Q5615" s="49">
        <v>-1.25033E-3</v>
      </c>
      <c r="R5615" s="49">
        <v>1.5850759999999998E-2</v>
      </c>
      <c r="S5615" s="49">
        <v>4.0050410000000002E-2</v>
      </c>
      <c r="T5615" s="49" t="s">
        <v>91</v>
      </c>
    </row>
    <row r="5616" spans="1:20" x14ac:dyDescent="0.25">
      <c r="A5616" s="49" t="str">
        <f t="shared" si="87"/>
        <v>41850Sierra8_17SmartAC Only</v>
      </c>
      <c r="B5616" s="7">
        <v>41850</v>
      </c>
      <c r="C5616">
        <v>17</v>
      </c>
      <c r="D5616" t="s">
        <v>14</v>
      </c>
      <c r="E5616">
        <v>3.1188807000000001</v>
      </c>
      <c r="F5616">
        <v>3.0847231000000002</v>
      </c>
      <c r="G5616">
        <v>8</v>
      </c>
      <c r="H5616">
        <v>1213.4349999999999</v>
      </c>
      <c r="I5616" s="49">
        <v>12090.041999999999</v>
      </c>
      <c r="J5616">
        <v>98.286420000000007</v>
      </c>
      <c r="M5616">
        <v>9.0771400000000002E-2</v>
      </c>
      <c r="N5616" s="49">
        <v>3.4157600000000003E-2</v>
      </c>
      <c r="O5616" s="49">
        <v>-8.2029790000000005E-2</v>
      </c>
      <c r="P5616" s="49">
        <v>-1.395124E-2</v>
      </c>
      <c r="Q5616" s="49">
        <v>3.4157600000000003E-2</v>
      </c>
      <c r="R5616" s="49">
        <v>8.2266439999999996E-2</v>
      </c>
      <c r="S5616" s="49">
        <v>0.15034499000000001</v>
      </c>
      <c r="T5616" s="49" t="s">
        <v>91</v>
      </c>
    </row>
    <row r="5617" spans="1:20" x14ac:dyDescent="0.25">
      <c r="A5617" s="49" t="str">
        <f t="shared" si="87"/>
        <v>41850Sierra8_14SmartAC Only</v>
      </c>
      <c r="B5617" s="7">
        <v>41850</v>
      </c>
      <c r="C5617">
        <v>14</v>
      </c>
      <c r="D5617" t="s">
        <v>14</v>
      </c>
      <c r="E5617">
        <v>2.0520155</v>
      </c>
      <c r="F5617">
        <v>2.0006515</v>
      </c>
      <c r="G5617">
        <v>8</v>
      </c>
      <c r="H5617">
        <v>1213.4349999999999</v>
      </c>
      <c r="I5617" s="49">
        <v>12090.041999999999</v>
      </c>
      <c r="J5617">
        <v>95.315479999999994</v>
      </c>
      <c r="M5617">
        <v>8.8113999999999998E-2</v>
      </c>
      <c r="N5617" s="49">
        <v>5.1364E-2</v>
      </c>
      <c r="O5617" s="49">
        <v>-6.1421919999999998E-2</v>
      </c>
      <c r="P5617" s="49">
        <v>4.6635799999999996E-3</v>
      </c>
      <c r="Q5617" s="49">
        <v>5.1364E-2</v>
      </c>
      <c r="R5617" s="49">
        <v>9.8064419999999999E-2</v>
      </c>
      <c r="S5617" s="49">
        <v>0.16414992</v>
      </c>
      <c r="T5617" s="49" t="s">
        <v>91</v>
      </c>
    </row>
    <row r="5618" spans="1:20" x14ac:dyDescent="0.25">
      <c r="A5618" s="49" t="str">
        <f t="shared" si="87"/>
        <v>41850Sierra9_23SmartAC Only</v>
      </c>
      <c r="B5618" s="7">
        <v>41850</v>
      </c>
      <c r="C5618">
        <v>23</v>
      </c>
      <c r="D5618" t="s">
        <v>14</v>
      </c>
      <c r="E5618">
        <v>1.9632471</v>
      </c>
      <c r="F5618">
        <v>1.9444170999999999</v>
      </c>
      <c r="G5618">
        <v>9</v>
      </c>
      <c r="H5618">
        <v>1194.3019999999999</v>
      </c>
      <c r="I5618" s="49">
        <v>12090.041999999999</v>
      </c>
      <c r="J5618">
        <v>79.299350000000004</v>
      </c>
      <c r="M5618">
        <v>6.8315799999999996E-2</v>
      </c>
      <c r="N5618" s="49">
        <v>1.883E-2</v>
      </c>
      <c r="O5618" s="49">
        <v>-6.8614220000000004E-2</v>
      </c>
      <c r="P5618" s="49">
        <v>-1.737737E-2</v>
      </c>
      <c r="Q5618" s="49">
        <v>1.883E-2</v>
      </c>
      <c r="R5618" s="49">
        <v>5.5037370000000002E-2</v>
      </c>
      <c r="S5618" s="49">
        <v>0.10627422</v>
      </c>
      <c r="T5618" s="49" t="s">
        <v>91</v>
      </c>
    </row>
    <row r="5619" spans="1:20" x14ac:dyDescent="0.25">
      <c r="A5619" s="49" t="str">
        <f t="shared" si="87"/>
        <v>41850Sierra9_19SmartAC Only</v>
      </c>
      <c r="B5619" s="7">
        <v>41850</v>
      </c>
      <c r="C5619">
        <v>19</v>
      </c>
      <c r="D5619" t="s">
        <v>14</v>
      </c>
      <c r="E5619">
        <v>3.3429327999999998</v>
      </c>
      <c r="F5619">
        <v>3.0639508000000002</v>
      </c>
      <c r="G5619">
        <v>9</v>
      </c>
      <c r="H5619">
        <v>1194.3019999999999</v>
      </c>
      <c r="I5619" s="49">
        <v>12090.041999999999</v>
      </c>
      <c r="J5619">
        <v>95.179640000000006</v>
      </c>
      <c r="M5619">
        <v>8.6834800000000004E-2</v>
      </c>
      <c r="N5619" s="49">
        <v>0.27898200000000001</v>
      </c>
      <c r="O5619" s="49">
        <v>0.16783345999999999</v>
      </c>
      <c r="P5619" s="49">
        <v>0.23295956000000001</v>
      </c>
      <c r="Q5619" s="49">
        <v>0.27898200000000001</v>
      </c>
      <c r="R5619" s="49">
        <v>0.32500444000000001</v>
      </c>
      <c r="S5619" s="49">
        <v>0.39013054000000003</v>
      </c>
      <c r="T5619" s="49" t="s">
        <v>91</v>
      </c>
    </row>
    <row r="5620" spans="1:20" x14ac:dyDescent="0.25">
      <c r="A5620" s="49" t="str">
        <f t="shared" si="87"/>
        <v>41850Sierra9_4SmartAC Only</v>
      </c>
      <c r="B5620" s="7">
        <v>41850</v>
      </c>
      <c r="C5620">
        <v>4</v>
      </c>
      <c r="D5620" t="s">
        <v>14</v>
      </c>
      <c r="E5620">
        <v>0.79516513</v>
      </c>
      <c r="F5620">
        <v>0.82226847000000003</v>
      </c>
      <c r="G5620">
        <v>9</v>
      </c>
      <c r="H5620">
        <v>1194.3019999999999</v>
      </c>
      <c r="I5620" s="49">
        <v>12090.041999999999</v>
      </c>
      <c r="J5620">
        <v>72.618129999999994</v>
      </c>
      <c r="M5620">
        <v>3.26457E-2</v>
      </c>
      <c r="N5620" s="49">
        <v>-2.710334E-2</v>
      </c>
      <c r="O5620" s="49">
        <v>-6.8889839999999994E-2</v>
      </c>
      <c r="P5620" s="49">
        <v>-4.4405559999999997E-2</v>
      </c>
      <c r="Q5620" s="49">
        <v>-2.710334E-2</v>
      </c>
      <c r="R5620" s="49">
        <v>-9.80112E-3</v>
      </c>
      <c r="S5620" s="49">
        <v>1.4683160000000001E-2</v>
      </c>
      <c r="T5620" s="49" t="s">
        <v>91</v>
      </c>
    </row>
    <row r="5621" spans="1:20" x14ac:dyDescent="0.25">
      <c r="A5621" s="49" t="str">
        <f t="shared" si="87"/>
        <v>41850Sierra9_24SmartAC Only</v>
      </c>
      <c r="B5621" s="7">
        <v>41850</v>
      </c>
      <c r="C5621">
        <v>24</v>
      </c>
      <c r="D5621" t="s">
        <v>14</v>
      </c>
      <c r="E5621">
        <v>1.4746401</v>
      </c>
      <c r="F5621">
        <v>1.5093331000000001</v>
      </c>
      <c r="G5621">
        <v>9</v>
      </c>
      <c r="H5621">
        <v>1194.3019999999999</v>
      </c>
      <c r="I5621" s="49">
        <v>12090.041999999999</v>
      </c>
      <c r="J5621">
        <v>76.477310000000003</v>
      </c>
      <c r="M5621">
        <v>5.8424200000000003E-2</v>
      </c>
      <c r="N5621" s="49">
        <v>-3.4693000000000002E-2</v>
      </c>
      <c r="O5621" s="49">
        <v>-0.10947598</v>
      </c>
      <c r="P5621" s="49">
        <v>-6.565783E-2</v>
      </c>
      <c r="Q5621" s="49">
        <v>-3.4693000000000002E-2</v>
      </c>
      <c r="R5621" s="49">
        <v>-3.7281699999999998E-3</v>
      </c>
      <c r="S5621" s="49">
        <v>4.0089979999999997E-2</v>
      </c>
      <c r="T5621" s="49" t="s">
        <v>91</v>
      </c>
    </row>
    <row r="5622" spans="1:20" x14ac:dyDescent="0.25">
      <c r="A5622" s="49" t="str">
        <f t="shared" si="87"/>
        <v>41850Sierra9_13SmartAC Only</v>
      </c>
      <c r="B5622" s="7">
        <v>41850</v>
      </c>
      <c r="C5622">
        <v>13</v>
      </c>
      <c r="D5622" t="s">
        <v>14</v>
      </c>
      <c r="E5622">
        <v>1.7185010000000001</v>
      </c>
      <c r="F5622">
        <v>1.6220846</v>
      </c>
      <c r="G5622">
        <v>9</v>
      </c>
      <c r="H5622">
        <v>1194.3019999999999</v>
      </c>
      <c r="I5622" s="49">
        <v>12090.041999999999</v>
      </c>
      <c r="J5622">
        <v>93.687629999999999</v>
      </c>
      <c r="M5622">
        <v>8.2256800000000005E-2</v>
      </c>
      <c r="N5622" s="49">
        <v>9.6416399999999999E-2</v>
      </c>
      <c r="O5622" s="49">
        <v>-8.8722999999999996E-3</v>
      </c>
      <c r="P5622" s="49">
        <v>5.2820300000000001E-2</v>
      </c>
      <c r="Q5622" s="49">
        <v>9.6416399999999999E-2</v>
      </c>
      <c r="R5622" s="49">
        <v>0.14001250000000001</v>
      </c>
      <c r="S5622" s="49">
        <v>0.2017051</v>
      </c>
      <c r="T5622" s="49" t="s">
        <v>91</v>
      </c>
    </row>
    <row r="5623" spans="1:20" x14ac:dyDescent="0.25">
      <c r="A5623" s="49" t="str">
        <f t="shared" si="87"/>
        <v>41850Sierra9_9SmartAC Only</v>
      </c>
      <c r="B5623" s="7">
        <v>41850</v>
      </c>
      <c r="C5623">
        <v>9</v>
      </c>
      <c r="D5623" t="s">
        <v>14</v>
      </c>
      <c r="E5623">
        <v>1.0134084000000001</v>
      </c>
      <c r="F5623">
        <v>0.98754956000000005</v>
      </c>
      <c r="G5623">
        <v>9</v>
      </c>
      <c r="H5623">
        <v>1194.3019999999999</v>
      </c>
      <c r="I5623" s="49">
        <v>12090.041999999999</v>
      </c>
      <c r="J5623">
        <v>77.357550000000003</v>
      </c>
      <c r="M5623">
        <v>4.5427299999999997E-2</v>
      </c>
      <c r="N5623" s="49">
        <v>2.5858840000000001E-2</v>
      </c>
      <c r="O5623" s="49">
        <v>-3.22881E-2</v>
      </c>
      <c r="P5623" s="49">
        <v>1.7823699999999999E-3</v>
      </c>
      <c r="Q5623" s="49">
        <v>2.5858840000000001E-2</v>
      </c>
      <c r="R5623" s="49">
        <v>4.9935309999999997E-2</v>
      </c>
      <c r="S5623" s="49">
        <v>8.4005780000000002E-2</v>
      </c>
      <c r="T5623" s="49" t="s">
        <v>91</v>
      </c>
    </row>
    <row r="5624" spans="1:20" x14ac:dyDescent="0.25">
      <c r="A5624" s="49" t="str">
        <f t="shared" si="87"/>
        <v>41850Sierra9_12SmartAC Only</v>
      </c>
      <c r="B5624" s="7">
        <v>41850</v>
      </c>
      <c r="C5624">
        <v>12</v>
      </c>
      <c r="D5624" t="s">
        <v>14</v>
      </c>
      <c r="E5624">
        <v>1.4329441000000001</v>
      </c>
      <c r="F5624">
        <v>1.3707507999999999</v>
      </c>
      <c r="G5624">
        <v>9</v>
      </c>
      <c r="H5624">
        <v>1194.3019999999999</v>
      </c>
      <c r="I5624" s="49">
        <v>12090.041999999999</v>
      </c>
      <c r="J5624">
        <v>90.807339999999996</v>
      </c>
      <c r="M5624">
        <v>7.4091699999999996E-2</v>
      </c>
      <c r="N5624" s="49">
        <v>6.21933E-2</v>
      </c>
      <c r="O5624" s="49">
        <v>-3.2644079999999999E-2</v>
      </c>
      <c r="P5624" s="49">
        <v>2.2924699999999999E-2</v>
      </c>
      <c r="Q5624" s="49">
        <v>6.21933E-2</v>
      </c>
      <c r="R5624" s="49">
        <v>0.10146189999999999</v>
      </c>
      <c r="S5624" s="49">
        <v>0.15703068000000001</v>
      </c>
      <c r="T5624" s="49" t="s">
        <v>91</v>
      </c>
    </row>
    <row r="5625" spans="1:20" x14ac:dyDescent="0.25">
      <c r="A5625" s="49" t="str">
        <f t="shared" si="87"/>
        <v>41850Sierra9_20SmartAC Only</v>
      </c>
      <c r="B5625" s="7">
        <v>41850</v>
      </c>
      <c r="C5625">
        <v>20</v>
      </c>
      <c r="D5625" t="s">
        <v>14</v>
      </c>
      <c r="E5625">
        <v>3.1217687999999999</v>
      </c>
      <c r="F5625">
        <v>2.5579996</v>
      </c>
      <c r="G5625">
        <v>9</v>
      </c>
      <c r="H5625">
        <v>1194.3019999999999</v>
      </c>
      <c r="I5625" s="49">
        <v>12090.041999999999</v>
      </c>
      <c r="J5625">
        <v>91.603579999999994</v>
      </c>
      <c r="M5625">
        <v>7.8897099999999998E-2</v>
      </c>
      <c r="N5625" s="49">
        <v>0.56376919999999997</v>
      </c>
      <c r="O5625" s="49">
        <v>0.46278090999999999</v>
      </c>
      <c r="P5625" s="49">
        <v>0.52195374000000005</v>
      </c>
      <c r="Q5625" s="49">
        <v>0.56376919999999997</v>
      </c>
      <c r="R5625" s="49">
        <v>0.60558466</v>
      </c>
      <c r="S5625" s="49">
        <v>0.66475748999999995</v>
      </c>
      <c r="T5625" s="49" t="s">
        <v>91</v>
      </c>
    </row>
    <row r="5626" spans="1:20" x14ac:dyDescent="0.25">
      <c r="A5626" s="49" t="str">
        <f t="shared" si="87"/>
        <v>41850Sierra9_18SmartAC Only</v>
      </c>
      <c r="B5626" s="7">
        <v>41850</v>
      </c>
      <c r="C5626">
        <v>18</v>
      </c>
      <c r="D5626" t="s">
        <v>14</v>
      </c>
      <c r="E5626">
        <v>3.3440143</v>
      </c>
      <c r="F5626">
        <v>3.2530636999999998</v>
      </c>
      <c r="G5626">
        <v>9</v>
      </c>
      <c r="H5626">
        <v>1194.3019999999999</v>
      </c>
      <c r="I5626" s="49">
        <v>12090.041999999999</v>
      </c>
      <c r="J5626">
        <v>97.951459999999997</v>
      </c>
      <c r="M5626">
        <v>9.0220999999999996E-2</v>
      </c>
      <c r="N5626" s="49">
        <v>9.0950600000000006E-2</v>
      </c>
      <c r="O5626" s="49">
        <v>-2.453228E-2</v>
      </c>
      <c r="P5626" s="49">
        <v>4.313347E-2</v>
      </c>
      <c r="Q5626" s="49">
        <v>9.0950600000000006E-2</v>
      </c>
      <c r="R5626" s="49">
        <v>0.13876773000000001</v>
      </c>
      <c r="S5626" s="49">
        <v>0.20643348</v>
      </c>
      <c r="T5626" s="49" t="s">
        <v>91</v>
      </c>
    </row>
    <row r="5627" spans="1:20" x14ac:dyDescent="0.25">
      <c r="A5627" s="49" t="str">
        <f t="shared" si="87"/>
        <v>41850Sierra9_16SmartAC Only</v>
      </c>
      <c r="B5627" s="7">
        <v>41850</v>
      </c>
      <c r="C5627">
        <v>16</v>
      </c>
      <c r="D5627" t="s">
        <v>14</v>
      </c>
      <c r="E5627">
        <v>2.7846546000000001</v>
      </c>
      <c r="F5627">
        <v>2.7293702999999998</v>
      </c>
      <c r="G5627">
        <v>9</v>
      </c>
      <c r="H5627">
        <v>1194.3019999999999</v>
      </c>
      <c r="I5627" s="49">
        <v>12090.041999999999</v>
      </c>
      <c r="J5627">
        <v>97.558250000000001</v>
      </c>
      <c r="M5627">
        <v>9.4169100000000006E-2</v>
      </c>
      <c r="N5627" s="49">
        <v>5.5284300000000001E-2</v>
      </c>
      <c r="O5627" s="49">
        <v>-6.5252149999999995E-2</v>
      </c>
      <c r="P5627" s="49">
        <v>5.3746799999999997E-3</v>
      </c>
      <c r="Q5627" s="49">
        <v>5.5284300000000001E-2</v>
      </c>
      <c r="R5627" s="49">
        <v>0.10519392</v>
      </c>
      <c r="S5627" s="49">
        <v>0.17582075</v>
      </c>
      <c r="T5627" s="49" t="s">
        <v>91</v>
      </c>
    </row>
    <row r="5628" spans="1:20" x14ac:dyDescent="0.25">
      <c r="A5628" s="49" t="str">
        <f t="shared" si="87"/>
        <v>41850Sierra9_1SmartAC Only</v>
      </c>
      <c r="B5628" s="7">
        <v>41850</v>
      </c>
      <c r="C5628">
        <v>1</v>
      </c>
      <c r="D5628" t="s">
        <v>14</v>
      </c>
      <c r="E5628">
        <v>1.1119680999999999</v>
      </c>
      <c r="F5628">
        <v>1.1560526</v>
      </c>
      <c r="G5628">
        <v>9</v>
      </c>
      <c r="H5628">
        <v>1194.3019999999999</v>
      </c>
      <c r="I5628" s="49">
        <v>12090.041999999999</v>
      </c>
      <c r="J5628">
        <v>73.969269999999995</v>
      </c>
      <c r="M5628">
        <v>4.63504E-2</v>
      </c>
      <c r="N5628" s="49">
        <v>-4.4084499999999999E-2</v>
      </c>
      <c r="O5628" s="49">
        <v>-0.10341301</v>
      </c>
      <c r="P5628" s="49">
        <v>-6.8650210000000003E-2</v>
      </c>
      <c r="Q5628" s="49">
        <v>-4.4084499999999999E-2</v>
      </c>
      <c r="R5628" s="49">
        <v>-1.9518790000000001E-2</v>
      </c>
      <c r="S5628" s="49">
        <v>1.5244010000000001E-2</v>
      </c>
      <c r="T5628" s="49" t="s">
        <v>91</v>
      </c>
    </row>
    <row r="5629" spans="1:20" x14ac:dyDescent="0.25">
      <c r="A5629" s="49" t="str">
        <f t="shared" si="87"/>
        <v>41850Sierra9_22SmartAC Only</v>
      </c>
      <c r="B5629" s="7">
        <v>41850</v>
      </c>
      <c r="C5629">
        <v>22</v>
      </c>
      <c r="D5629" t="s">
        <v>14</v>
      </c>
      <c r="E5629">
        <v>2.4404371999999999</v>
      </c>
      <c r="F5629">
        <v>2.5766895000000001</v>
      </c>
      <c r="G5629">
        <v>9</v>
      </c>
      <c r="H5629">
        <v>1194.3019999999999</v>
      </c>
      <c r="I5629" s="49">
        <v>12090.041999999999</v>
      </c>
      <c r="J5629">
        <v>83.527519999999996</v>
      </c>
      <c r="M5629">
        <v>7.7949400000000002E-2</v>
      </c>
      <c r="N5629" s="49">
        <v>-0.13625229999999999</v>
      </c>
      <c r="O5629" s="49">
        <v>-0.23602753000000001</v>
      </c>
      <c r="P5629" s="49">
        <v>-0.17756548</v>
      </c>
      <c r="Q5629" s="49">
        <v>-0.13625229999999999</v>
      </c>
      <c r="R5629" s="49">
        <v>-9.4939120000000002E-2</v>
      </c>
      <c r="S5629" s="49">
        <v>-3.647707E-2</v>
      </c>
      <c r="T5629" s="49" t="s">
        <v>91</v>
      </c>
    </row>
    <row r="5630" spans="1:20" x14ac:dyDescent="0.25">
      <c r="A5630" s="49" t="str">
        <f t="shared" si="87"/>
        <v>41850Sierra9_14SmartAC Only</v>
      </c>
      <c r="B5630" s="7">
        <v>41850</v>
      </c>
      <c r="C5630">
        <v>14</v>
      </c>
      <c r="D5630" t="s">
        <v>14</v>
      </c>
      <c r="E5630">
        <v>2.0520155</v>
      </c>
      <c r="F5630">
        <v>2.0149004000000001</v>
      </c>
      <c r="G5630">
        <v>9</v>
      </c>
      <c r="H5630">
        <v>1194.3019999999999</v>
      </c>
      <c r="I5630" s="49">
        <v>12090.041999999999</v>
      </c>
      <c r="J5630">
        <v>95.315479999999994</v>
      </c>
      <c r="M5630">
        <v>8.91266E-2</v>
      </c>
      <c r="N5630" s="49">
        <v>3.7115099999999998E-2</v>
      </c>
      <c r="O5630" s="49">
        <v>-7.6966950000000006E-2</v>
      </c>
      <c r="P5630" s="49">
        <v>-1.0122000000000001E-2</v>
      </c>
      <c r="Q5630" s="49">
        <v>3.7115099999999998E-2</v>
      </c>
      <c r="R5630" s="49">
        <v>8.4352200000000002E-2</v>
      </c>
      <c r="S5630" s="49">
        <v>0.15119715</v>
      </c>
      <c r="T5630" s="49" t="s">
        <v>91</v>
      </c>
    </row>
    <row r="5631" spans="1:20" x14ac:dyDescent="0.25">
      <c r="A5631" s="49" t="str">
        <f t="shared" si="87"/>
        <v>41850Sierra9_3SmartAC Only</v>
      </c>
      <c r="B5631" s="7">
        <v>41850</v>
      </c>
      <c r="C5631">
        <v>3</v>
      </c>
      <c r="D5631" t="s">
        <v>14</v>
      </c>
      <c r="E5631">
        <v>0.85409256</v>
      </c>
      <c r="F5631">
        <v>0.88949546999999995</v>
      </c>
      <c r="G5631">
        <v>9</v>
      </c>
      <c r="H5631">
        <v>1194.3019999999999</v>
      </c>
      <c r="I5631" s="49">
        <v>12090.041999999999</v>
      </c>
      <c r="J5631">
        <v>73.082520000000002</v>
      </c>
      <c r="M5631">
        <v>3.5880799999999997E-2</v>
      </c>
      <c r="N5631" s="49">
        <v>-3.5402910000000003E-2</v>
      </c>
      <c r="O5631" s="49">
        <v>-8.1330330000000006E-2</v>
      </c>
      <c r="P5631" s="49">
        <v>-5.4419729999999999E-2</v>
      </c>
      <c r="Q5631" s="49">
        <v>-3.5402910000000003E-2</v>
      </c>
      <c r="R5631" s="49">
        <v>-1.6386089999999999E-2</v>
      </c>
      <c r="S5631" s="49">
        <v>1.0524510000000001E-2</v>
      </c>
      <c r="T5631" s="49" t="s">
        <v>91</v>
      </c>
    </row>
    <row r="5632" spans="1:20" x14ac:dyDescent="0.25">
      <c r="A5632" s="49" t="str">
        <f t="shared" si="87"/>
        <v>41850Sierra9_10SmartAC Only</v>
      </c>
      <c r="B5632" s="7">
        <v>41850</v>
      </c>
      <c r="C5632">
        <v>10</v>
      </c>
      <c r="D5632" t="s">
        <v>14</v>
      </c>
      <c r="E5632">
        <v>1.0747222999999999</v>
      </c>
      <c r="F5632">
        <v>1.0432499</v>
      </c>
      <c r="G5632">
        <v>9</v>
      </c>
      <c r="H5632">
        <v>1194.3019999999999</v>
      </c>
      <c r="I5632" s="49">
        <v>12090.041999999999</v>
      </c>
      <c r="J5632">
        <v>81.787959999999998</v>
      </c>
      <c r="M5632">
        <v>5.3911500000000001E-2</v>
      </c>
      <c r="N5632" s="49">
        <v>3.1472399999999998E-2</v>
      </c>
      <c r="O5632" s="49">
        <v>-3.7534320000000003E-2</v>
      </c>
      <c r="P5632" s="49">
        <v>2.8993000000000001E-3</v>
      </c>
      <c r="Q5632" s="49">
        <v>3.1472399999999998E-2</v>
      </c>
      <c r="R5632" s="49">
        <v>6.004549E-2</v>
      </c>
      <c r="S5632" s="49">
        <v>0.10047912000000001</v>
      </c>
      <c r="T5632" s="49" t="s">
        <v>91</v>
      </c>
    </row>
    <row r="5633" spans="1:20" x14ac:dyDescent="0.25">
      <c r="A5633" s="49" t="str">
        <f t="shared" si="87"/>
        <v>41850Sierra9_6SmartAC Only</v>
      </c>
      <c r="B5633" s="7">
        <v>41850</v>
      </c>
      <c r="C5633">
        <v>6</v>
      </c>
      <c r="D5633" t="s">
        <v>14</v>
      </c>
      <c r="E5633">
        <v>0.80196210999999995</v>
      </c>
      <c r="F5633">
        <v>0.83229980000000003</v>
      </c>
      <c r="G5633">
        <v>9</v>
      </c>
      <c r="H5633">
        <v>1194.3019999999999</v>
      </c>
      <c r="I5633" s="49">
        <v>12090.041999999999</v>
      </c>
      <c r="J5633">
        <v>69.176379999999995</v>
      </c>
      <c r="M5633">
        <v>3.1883099999999998E-2</v>
      </c>
      <c r="N5633" s="49">
        <v>-3.033769E-2</v>
      </c>
      <c r="O5633" s="49">
        <v>-7.1148059999999999E-2</v>
      </c>
      <c r="P5633" s="49">
        <v>-4.7235729999999997E-2</v>
      </c>
      <c r="Q5633" s="49">
        <v>-3.033769E-2</v>
      </c>
      <c r="R5633" s="49">
        <v>-1.3439649999999999E-2</v>
      </c>
      <c r="S5633" s="49">
        <v>1.047268E-2</v>
      </c>
      <c r="T5633" s="49" t="s">
        <v>91</v>
      </c>
    </row>
    <row r="5634" spans="1:20" x14ac:dyDescent="0.25">
      <c r="A5634" s="49" t="str">
        <f t="shared" si="87"/>
        <v>41850Sierra9_5SmartAC Only</v>
      </c>
      <c r="B5634" s="7">
        <v>41850</v>
      </c>
      <c r="C5634">
        <v>5</v>
      </c>
      <c r="D5634" t="s">
        <v>14</v>
      </c>
      <c r="E5634">
        <v>0.77685196000000001</v>
      </c>
      <c r="F5634">
        <v>0.79353792999999995</v>
      </c>
      <c r="G5634">
        <v>9</v>
      </c>
      <c r="H5634">
        <v>1194.3019999999999</v>
      </c>
      <c r="I5634" s="49">
        <v>12090.041999999999</v>
      </c>
      <c r="J5634">
        <v>71.535610000000005</v>
      </c>
      <c r="M5634">
        <v>3.14025E-2</v>
      </c>
      <c r="N5634" s="49">
        <v>-1.6685970000000001E-2</v>
      </c>
      <c r="O5634" s="49">
        <v>-5.6881170000000002E-2</v>
      </c>
      <c r="P5634" s="49">
        <v>-3.3329289999999998E-2</v>
      </c>
      <c r="Q5634" s="49">
        <v>-1.6685970000000001E-2</v>
      </c>
      <c r="R5634" s="49">
        <v>-4.2639999999999998E-5</v>
      </c>
      <c r="S5634" s="49">
        <v>2.3509229999999999E-2</v>
      </c>
      <c r="T5634" s="49" t="s">
        <v>91</v>
      </c>
    </row>
    <row r="5635" spans="1:20" x14ac:dyDescent="0.25">
      <c r="A5635" s="49" t="str">
        <f t="shared" ref="A5635:A5698" si="88">CONCATENATE(B5635,D5635,G5635,"_",C5635,T5635)</f>
        <v>41850Sierra9_17SmartAC Only</v>
      </c>
      <c r="B5635" s="7">
        <v>41850</v>
      </c>
      <c r="C5635">
        <v>17</v>
      </c>
      <c r="D5635" t="s">
        <v>14</v>
      </c>
      <c r="E5635">
        <v>3.1188807000000001</v>
      </c>
      <c r="F5635">
        <v>3.0548250000000001</v>
      </c>
      <c r="G5635">
        <v>9</v>
      </c>
      <c r="H5635">
        <v>1194.3019999999999</v>
      </c>
      <c r="I5635" s="49">
        <v>12090.041999999999</v>
      </c>
      <c r="J5635">
        <v>98.286420000000007</v>
      </c>
      <c r="M5635">
        <v>9.2210899999999998E-2</v>
      </c>
      <c r="N5635" s="49">
        <v>6.4055699999999993E-2</v>
      </c>
      <c r="O5635" s="49">
        <v>-5.3974250000000001E-2</v>
      </c>
      <c r="P5635" s="49">
        <v>1.518392E-2</v>
      </c>
      <c r="Q5635" s="49">
        <v>6.4055699999999993E-2</v>
      </c>
      <c r="R5635" s="49">
        <v>0.11292748</v>
      </c>
      <c r="S5635" s="49">
        <v>0.18208564999999999</v>
      </c>
      <c r="T5635" s="49" t="s">
        <v>91</v>
      </c>
    </row>
    <row r="5636" spans="1:20" x14ac:dyDescent="0.25">
      <c r="A5636" s="49" t="str">
        <f t="shared" si="88"/>
        <v>41850Sierra9_21SmartAC Only</v>
      </c>
      <c r="B5636" s="7">
        <v>41850</v>
      </c>
      <c r="C5636">
        <v>21</v>
      </c>
      <c r="D5636" t="s">
        <v>14</v>
      </c>
      <c r="E5636">
        <v>2.8326810999999998</v>
      </c>
      <c r="F5636">
        <v>3.1025786000000002</v>
      </c>
      <c r="G5636">
        <v>9</v>
      </c>
      <c r="H5636">
        <v>1194.3019999999999</v>
      </c>
      <c r="I5636" s="49">
        <v>12090.041999999999</v>
      </c>
      <c r="J5636">
        <v>86.762159999999994</v>
      </c>
      <c r="M5636">
        <v>8.4092700000000006E-2</v>
      </c>
      <c r="N5636" s="49">
        <v>-0.26989750000000001</v>
      </c>
      <c r="O5636" s="49">
        <v>-0.37753616000000001</v>
      </c>
      <c r="P5636" s="49">
        <v>-0.31446663000000002</v>
      </c>
      <c r="Q5636" s="49">
        <v>-0.26989750000000001</v>
      </c>
      <c r="R5636" s="49">
        <v>-0.22532837</v>
      </c>
      <c r="S5636" s="49">
        <v>-0.16225883999999999</v>
      </c>
      <c r="T5636" s="49" t="s">
        <v>91</v>
      </c>
    </row>
    <row r="5637" spans="1:20" x14ac:dyDescent="0.25">
      <c r="A5637" s="49" t="str">
        <f t="shared" si="88"/>
        <v>41850Sierra9_15SmartAC Only</v>
      </c>
      <c r="B5637" s="7">
        <v>41850</v>
      </c>
      <c r="C5637">
        <v>15</v>
      </c>
      <c r="D5637" t="s">
        <v>14</v>
      </c>
      <c r="E5637">
        <v>2.4341968999999999</v>
      </c>
      <c r="F5637">
        <v>2.3666942</v>
      </c>
      <c r="G5637">
        <v>9</v>
      </c>
      <c r="H5637">
        <v>1194.3019999999999</v>
      </c>
      <c r="I5637" s="49">
        <v>12090.041999999999</v>
      </c>
      <c r="J5637">
        <v>96.419060000000002</v>
      </c>
      <c r="M5637">
        <v>9.2698900000000001E-2</v>
      </c>
      <c r="N5637" s="49">
        <v>6.7502699999999999E-2</v>
      </c>
      <c r="O5637" s="49">
        <v>-5.1151889999999998E-2</v>
      </c>
      <c r="P5637" s="49">
        <v>1.8372280000000001E-2</v>
      </c>
      <c r="Q5637" s="49">
        <v>6.7502699999999999E-2</v>
      </c>
      <c r="R5637" s="49">
        <v>0.11663312000000001</v>
      </c>
      <c r="S5637" s="49">
        <v>0.18615729</v>
      </c>
      <c r="T5637" s="49" t="s">
        <v>91</v>
      </c>
    </row>
    <row r="5638" spans="1:20" x14ac:dyDescent="0.25">
      <c r="A5638" s="49" t="str">
        <f t="shared" si="88"/>
        <v>41850Sierra9_11SmartAC Only</v>
      </c>
      <c r="B5638" s="7">
        <v>41850</v>
      </c>
      <c r="C5638">
        <v>11</v>
      </c>
      <c r="D5638" t="s">
        <v>14</v>
      </c>
      <c r="E5638">
        <v>1.2042828999999999</v>
      </c>
      <c r="F5638">
        <v>1.1378182999999999</v>
      </c>
      <c r="G5638">
        <v>9</v>
      </c>
      <c r="H5638">
        <v>1194.3019999999999</v>
      </c>
      <c r="I5638" s="49">
        <v>12090.041999999999</v>
      </c>
      <c r="J5638">
        <v>87.135840000000002</v>
      </c>
      <c r="M5638">
        <v>6.16711E-2</v>
      </c>
      <c r="N5638" s="49">
        <v>6.6464599999999999E-2</v>
      </c>
      <c r="O5638" s="49">
        <v>-1.247441E-2</v>
      </c>
      <c r="P5638" s="49">
        <v>3.3778919999999997E-2</v>
      </c>
      <c r="Q5638" s="49">
        <v>6.6464599999999999E-2</v>
      </c>
      <c r="R5638" s="49">
        <v>9.9150279999999993E-2</v>
      </c>
      <c r="S5638" s="49">
        <v>0.14540360999999999</v>
      </c>
      <c r="T5638" s="49" t="s">
        <v>91</v>
      </c>
    </row>
    <row r="5639" spans="1:20" x14ac:dyDescent="0.25">
      <c r="A5639" s="49" t="str">
        <f t="shared" si="88"/>
        <v>41850Sierra9_8SmartAC Only</v>
      </c>
      <c r="B5639" s="7">
        <v>41850</v>
      </c>
      <c r="C5639">
        <v>8</v>
      </c>
      <c r="D5639" t="s">
        <v>14</v>
      </c>
      <c r="E5639">
        <v>0.95160794000000004</v>
      </c>
      <c r="F5639">
        <v>0.98272207</v>
      </c>
      <c r="G5639">
        <v>9</v>
      </c>
      <c r="H5639">
        <v>1194.3019999999999</v>
      </c>
      <c r="I5639" s="49">
        <v>12090.041999999999</v>
      </c>
      <c r="J5639">
        <v>71.289630000000002</v>
      </c>
      <c r="M5639">
        <v>3.9626799999999997E-2</v>
      </c>
      <c r="N5639" s="49">
        <v>-3.111413E-2</v>
      </c>
      <c r="O5639" s="49">
        <v>-8.1836430000000002E-2</v>
      </c>
      <c r="P5639" s="49">
        <v>-5.2116330000000002E-2</v>
      </c>
      <c r="Q5639" s="49">
        <v>-3.111413E-2</v>
      </c>
      <c r="R5639" s="49">
        <v>-1.011193E-2</v>
      </c>
      <c r="S5639" s="49">
        <v>1.9608170000000001E-2</v>
      </c>
      <c r="T5639" s="49" t="s">
        <v>91</v>
      </c>
    </row>
    <row r="5640" spans="1:20" x14ac:dyDescent="0.25">
      <c r="A5640" s="49" t="str">
        <f t="shared" si="88"/>
        <v>41850Sierra9_7SmartAC Only</v>
      </c>
      <c r="B5640" s="7">
        <v>41850</v>
      </c>
      <c r="C5640">
        <v>7</v>
      </c>
      <c r="D5640" t="s">
        <v>14</v>
      </c>
      <c r="E5640">
        <v>0.88356824</v>
      </c>
      <c r="F5640">
        <v>0.95197409</v>
      </c>
      <c r="G5640">
        <v>9</v>
      </c>
      <c r="H5640">
        <v>1194.3019999999999</v>
      </c>
      <c r="I5640" s="49">
        <v>12090.041999999999</v>
      </c>
      <c r="J5640">
        <v>68.158580000000001</v>
      </c>
      <c r="M5640">
        <v>3.6349899999999997E-2</v>
      </c>
      <c r="N5640" s="49">
        <v>-6.8405850000000004E-2</v>
      </c>
      <c r="O5640" s="49">
        <v>-0.11493372</v>
      </c>
      <c r="P5640" s="49">
        <v>-8.7671299999999994E-2</v>
      </c>
      <c r="Q5640" s="49">
        <v>-6.8405850000000004E-2</v>
      </c>
      <c r="R5640" s="49">
        <v>-4.9140400000000001E-2</v>
      </c>
      <c r="S5640" s="49">
        <v>-2.1877980000000002E-2</v>
      </c>
      <c r="T5640" s="49" t="s">
        <v>91</v>
      </c>
    </row>
    <row r="5641" spans="1:20" x14ac:dyDescent="0.25">
      <c r="A5641" s="49" t="str">
        <f t="shared" si="88"/>
        <v>41850Sierra9_2SmartAC Only</v>
      </c>
      <c r="B5641" s="7">
        <v>41850</v>
      </c>
      <c r="C5641">
        <v>2</v>
      </c>
      <c r="D5641" t="s">
        <v>14</v>
      </c>
      <c r="E5641">
        <v>0.95933307000000001</v>
      </c>
      <c r="F5641">
        <v>0.99974699</v>
      </c>
      <c r="G5641">
        <v>9</v>
      </c>
      <c r="H5641">
        <v>1194.3019999999999</v>
      </c>
      <c r="I5641" s="49">
        <v>12090.041999999999</v>
      </c>
      <c r="J5641">
        <v>71.862480000000005</v>
      </c>
      <c r="M5641">
        <v>4.0641299999999998E-2</v>
      </c>
      <c r="N5641" s="49">
        <v>-4.0413919999999999E-2</v>
      </c>
      <c r="O5641" s="49">
        <v>-9.2434779999999994E-2</v>
      </c>
      <c r="P5641" s="49">
        <v>-6.1953809999999998E-2</v>
      </c>
      <c r="Q5641" s="49">
        <v>-4.0413919999999999E-2</v>
      </c>
      <c r="R5641" s="49">
        <v>-1.887403E-2</v>
      </c>
      <c r="S5641" s="49">
        <v>1.160694E-2</v>
      </c>
      <c r="T5641" s="49" t="s">
        <v>91</v>
      </c>
    </row>
    <row r="5642" spans="1:20" x14ac:dyDescent="0.25">
      <c r="A5642" s="49" t="str">
        <f t="shared" si="88"/>
        <v>41852SierraN/A_23SmartAC Only</v>
      </c>
      <c r="B5642" s="7">
        <v>41852</v>
      </c>
      <c r="C5642">
        <v>23</v>
      </c>
      <c r="D5642" t="s">
        <v>14</v>
      </c>
      <c r="E5642">
        <v>2.0405578000000002</v>
      </c>
      <c r="F5642">
        <v>2.1904754999999998</v>
      </c>
      <c r="G5642" t="s">
        <v>33</v>
      </c>
      <c r="H5642">
        <v>2366.4499999999998</v>
      </c>
      <c r="I5642" s="49">
        <v>12008.475</v>
      </c>
      <c r="J5642">
        <v>76.65625</v>
      </c>
      <c r="M5642">
        <v>4.1796E-2</v>
      </c>
      <c r="N5642" s="49">
        <v>-0.14991769999999999</v>
      </c>
      <c r="O5642" s="49">
        <v>-0.20341658000000001</v>
      </c>
      <c r="P5642" s="49">
        <v>-0.17206958</v>
      </c>
      <c r="Q5642" s="49">
        <v>-0.14991769999999999</v>
      </c>
      <c r="R5642" s="49">
        <v>-0.12776582</v>
      </c>
      <c r="S5642" s="49">
        <v>-9.6418820000000002E-2</v>
      </c>
      <c r="T5642" s="49" t="s">
        <v>91</v>
      </c>
    </row>
    <row r="5643" spans="1:20" x14ac:dyDescent="0.25">
      <c r="A5643" s="49" t="str">
        <f t="shared" si="88"/>
        <v>41852SierraN/A_8SmartAC Only</v>
      </c>
      <c r="B5643" s="7">
        <v>41852</v>
      </c>
      <c r="C5643">
        <v>8</v>
      </c>
      <c r="D5643" t="s">
        <v>14</v>
      </c>
      <c r="E5643">
        <v>1.0169912000000001</v>
      </c>
      <c r="F5643">
        <v>0.98423139999999998</v>
      </c>
      <c r="G5643" t="s">
        <v>33</v>
      </c>
      <c r="H5643">
        <v>2366.4499999999998</v>
      </c>
      <c r="I5643" s="49">
        <v>12008.475</v>
      </c>
      <c r="J5643">
        <v>72.365170000000006</v>
      </c>
      <c r="M5643">
        <v>2.2183000000000001E-2</v>
      </c>
      <c r="N5643" s="49">
        <v>3.2759799999999999E-2</v>
      </c>
      <c r="O5643" s="49">
        <v>4.3655600000000001E-3</v>
      </c>
      <c r="P5643" s="49">
        <v>2.100281E-2</v>
      </c>
      <c r="Q5643" s="49">
        <v>3.2759799999999999E-2</v>
      </c>
      <c r="R5643" s="49">
        <v>4.4516790000000001E-2</v>
      </c>
      <c r="S5643" s="49">
        <v>6.115404E-2</v>
      </c>
      <c r="T5643" s="49" t="s">
        <v>91</v>
      </c>
    </row>
    <row r="5644" spans="1:20" x14ac:dyDescent="0.25">
      <c r="A5644" s="49" t="str">
        <f t="shared" si="88"/>
        <v>41852SierraN/A_13SmartAC Only</v>
      </c>
      <c r="B5644" s="7">
        <v>41852</v>
      </c>
      <c r="C5644">
        <v>13</v>
      </c>
      <c r="D5644" t="s">
        <v>14</v>
      </c>
      <c r="E5644">
        <v>2.0396573</v>
      </c>
      <c r="F5644">
        <v>2.0861114999999999</v>
      </c>
      <c r="G5644" t="s">
        <v>33</v>
      </c>
      <c r="H5644">
        <v>2366.4499999999998</v>
      </c>
      <c r="I5644" s="49">
        <v>12008.475</v>
      </c>
      <c r="J5644">
        <v>96.855069999999998</v>
      </c>
      <c r="M5644">
        <v>4.8434400000000002E-2</v>
      </c>
      <c r="N5644" s="49">
        <v>-4.6454200000000001E-2</v>
      </c>
      <c r="O5644" s="49">
        <v>-0.10845022999999999</v>
      </c>
      <c r="P5644" s="49">
        <v>-7.2124430000000003E-2</v>
      </c>
      <c r="Q5644" s="49">
        <v>-4.6454200000000001E-2</v>
      </c>
      <c r="R5644" s="49">
        <v>-2.0783969999999999E-2</v>
      </c>
      <c r="S5644" s="49">
        <v>1.554183E-2</v>
      </c>
      <c r="T5644" s="49" t="s">
        <v>91</v>
      </c>
    </row>
    <row r="5645" spans="1:20" x14ac:dyDescent="0.25">
      <c r="A5645" s="49" t="str">
        <f t="shared" si="88"/>
        <v>41852SierraN/A_3SmartAC Only</v>
      </c>
      <c r="B5645" s="7">
        <v>41852</v>
      </c>
      <c r="C5645">
        <v>3</v>
      </c>
      <c r="D5645" t="s">
        <v>14</v>
      </c>
      <c r="E5645">
        <v>0.95621286000000005</v>
      </c>
      <c r="F5645">
        <v>0.95193061000000001</v>
      </c>
      <c r="G5645" t="s">
        <v>33</v>
      </c>
      <c r="H5645">
        <v>2366.4499999999998</v>
      </c>
      <c r="I5645" s="49">
        <v>12008.475</v>
      </c>
      <c r="J5645">
        <v>73.251750000000001</v>
      </c>
      <c r="M5645">
        <v>2.1813599999999999E-2</v>
      </c>
      <c r="N5645" s="49">
        <v>4.2822499999999996E-3</v>
      </c>
      <c r="O5645" s="49">
        <v>-2.3639159999999999E-2</v>
      </c>
      <c r="P5645" s="49">
        <v>-7.2789600000000001E-3</v>
      </c>
      <c r="Q5645" s="49">
        <v>4.2822499999999996E-3</v>
      </c>
      <c r="R5645" s="49">
        <v>1.584346E-2</v>
      </c>
      <c r="S5645" s="49">
        <v>3.2203660000000002E-2</v>
      </c>
      <c r="T5645" s="49" t="s">
        <v>91</v>
      </c>
    </row>
    <row r="5646" spans="1:20" x14ac:dyDescent="0.25">
      <c r="A5646" s="49" t="str">
        <f t="shared" si="88"/>
        <v>41852SierraN/A_1SmartAC Only</v>
      </c>
      <c r="B5646" s="7">
        <v>41852</v>
      </c>
      <c r="C5646">
        <v>1</v>
      </c>
      <c r="D5646" t="s">
        <v>14</v>
      </c>
      <c r="E5646">
        <v>1.2781037</v>
      </c>
      <c r="F5646">
        <v>1.2958023000000001</v>
      </c>
      <c r="G5646" t="s">
        <v>33</v>
      </c>
      <c r="H5646">
        <v>2366.4499999999998</v>
      </c>
      <c r="I5646" s="49">
        <v>12008.475</v>
      </c>
      <c r="J5646">
        <v>75.038499999999999</v>
      </c>
      <c r="M5646">
        <v>2.8867299999999999E-2</v>
      </c>
      <c r="N5646" s="49">
        <v>-1.7698599999999998E-2</v>
      </c>
      <c r="O5646" s="49">
        <v>-5.4648740000000001E-2</v>
      </c>
      <c r="P5646" s="49">
        <v>-3.2998270000000003E-2</v>
      </c>
      <c r="Q5646" s="49">
        <v>-1.7698599999999998E-2</v>
      </c>
      <c r="R5646" s="49">
        <v>-2.3989300000000001E-3</v>
      </c>
      <c r="S5646" s="49">
        <v>1.9251540000000001E-2</v>
      </c>
      <c r="T5646" s="49" t="s">
        <v>91</v>
      </c>
    </row>
    <row r="5647" spans="1:20" x14ac:dyDescent="0.25">
      <c r="A5647" s="49" t="str">
        <f t="shared" si="88"/>
        <v>41852SierraN/A_21SmartAC Only</v>
      </c>
      <c r="B5647" s="7">
        <v>41852</v>
      </c>
      <c r="C5647">
        <v>21</v>
      </c>
      <c r="D5647" t="s">
        <v>14</v>
      </c>
      <c r="E5647">
        <v>3.0097966</v>
      </c>
      <c r="F5647">
        <v>3.3224648000000001</v>
      </c>
      <c r="G5647" t="s">
        <v>33</v>
      </c>
      <c r="H5647">
        <v>2366.4499999999998</v>
      </c>
      <c r="I5647" s="49">
        <v>12008.475</v>
      </c>
      <c r="J5647">
        <v>86.660579999999996</v>
      </c>
      <c r="M5647">
        <v>4.9444099999999998E-2</v>
      </c>
      <c r="N5647" s="49">
        <v>-0.31266820000000001</v>
      </c>
      <c r="O5647" s="49">
        <v>-0.37595665</v>
      </c>
      <c r="P5647" s="49">
        <v>-0.33887357000000001</v>
      </c>
      <c r="Q5647" s="49">
        <v>-0.31266820000000001</v>
      </c>
      <c r="R5647" s="49">
        <v>-0.28646283</v>
      </c>
      <c r="S5647" s="49">
        <v>-0.24937975000000001</v>
      </c>
      <c r="T5647" s="49" t="s">
        <v>91</v>
      </c>
    </row>
    <row r="5648" spans="1:20" x14ac:dyDescent="0.25">
      <c r="A5648" s="49" t="str">
        <f t="shared" si="88"/>
        <v>41852SierraN/A_14SmartAC Only</v>
      </c>
      <c r="B5648" s="7">
        <v>41852</v>
      </c>
      <c r="C5648">
        <v>14</v>
      </c>
      <c r="D5648" t="s">
        <v>14</v>
      </c>
      <c r="E5648">
        <v>2.4205652999999998</v>
      </c>
      <c r="F5648">
        <v>2.4937412000000001</v>
      </c>
      <c r="G5648" t="s">
        <v>33</v>
      </c>
      <c r="H5648">
        <v>2366.4499999999998</v>
      </c>
      <c r="I5648" s="49">
        <v>12008.475</v>
      </c>
      <c r="J5648">
        <v>99.172489999999996</v>
      </c>
      <c r="M5648">
        <v>5.1905600000000003E-2</v>
      </c>
      <c r="N5648" s="49">
        <v>-7.3175900000000002E-2</v>
      </c>
      <c r="O5648" s="49">
        <v>-0.13961507000000001</v>
      </c>
      <c r="P5648" s="49">
        <v>-0.10068587</v>
      </c>
      <c r="Q5648" s="49">
        <v>-7.3175900000000002E-2</v>
      </c>
      <c r="R5648" s="49">
        <v>-4.566593E-2</v>
      </c>
      <c r="S5648" s="49">
        <v>-6.7367299999999998E-3</v>
      </c>
      <c r="T5648" s="49" t="s">
        <v>91</v>
      </c>
    </row>
    <row r="5649" spans="1:20" x14ac:dyDescent="0.25">
      <c r="A5649" s="49" t="str">
        <f t="shared" si="88"/>
        <v>41852SierraN/A_7SmartAC Only</v>
      </c>
      <c r="B5649" s="7">
        <v>41852</v>
      </c>
      <c r="C5649">
        <v>7</v>
      </c>
      <c r="D5649" t="s">
        <v>14</v>
      </c>
      <c r="E5649">
        <v>0.93453249000000005</v>
      </c>
      <c r="F5649">
        <v>0.90582423000000001</v>
      </c>
      <c r="G5649" t="s">
        <v>33</v>
      </c>
      <c r="H5649">
        <v>2366.4499999999998</v>
      </c>
      <c r="I5649" s="49">
        <v>12008.475</v>
      </c>
      <c r="J5649">
        <v>68.599829999999997</v>
      </c>
      <c r="M5649">
        <v>1.9991700000000001E-2</v>
      </c>
      <c r="N5649" s="49">
        <v>2.8708259999999999E-2</v>
      </c>
      <c r="O5649" s="49">
        <v>3.1188800000000001E-3</v>
      </c>
      <c r="P5649" s="49">
        <v>1.8112659999999999E-2</v>
      </c>
      <c r="Q5649" s="49">
        <v>2.8708259999999999E-2</v>
      </c>
      <c r="R5649" s="49">
        <v>3.9303860000000003E-2</v>
      </c>
      <c r="S5649" s="49">
        <v>5.4297640000000001E-2</v>
      </c>
      <c r="T5649" s="49" t="s">
        <v>91</v>
      </c>
    </row>
    <row r="5650" spans="1:20" x14ac:dyDescent="0.25">
      <c r="A5650" s="49" t="str">
        <f t="shared" si="88"/>
        <v>41852SierraN/A_16SmartAC Only</v>
      </c>
      <c r="B5650" s="7">
        <v>41852</v>
      </c>
      <c r="C5650">
        <v>16</v>
      </c>
      <c r="D5650" t="s">
        <v>14</v>
      </c>
      <c r="E5650">
        <v>3.1344596</v>
      </c>
      <c r="F5650">
        <v>2.4434212999999998</v>
      </c>
      <c r="G5650" t="s">
        <v>33</v>
      </c>
      <c r="H5650">
        <v>2366.4499999999998</v>
      </c>
      <c r="I5650" s="49">
        <v>12008.475</v>
      </c>
      <c r="J5650">
        <v>102.2765</v>
      </c>
      <c r="M5650">
        <v>4.6859199999999997E-2</v>
      </c>
      <c r="N5650" s="49">
        <v>0.69103829999999999</v>
      </c>
      <c r="O5650" s="49">
        <v>0.63105851999999996</v>
      </c>
      <c r="P5650" s="49">
        <v>0.66620292000000003</v>
      </c>
      <c r="Q5650" s="49">
        <v>0.69103829999999999</v>
      </c>
      <c r="R5650" s="49">
        <v>0.71587367999999996</v>
      </c>
      <c r="S5650" s="49">
        <v>0.75101808000000003</v>
      </c>
      <c r="T5650" s="49" t="s">
        <v>91</v>
      </c>
    </row>
    <row r="5651" spans="1:20" x14ac:dyDescent="0.25">
      <c r="A5651" s="49" t="str">
        <f t="shared" si="88"/>
        <v>41852SierraN/A_10SmartAC Only</v>
      </c>
      <c r="B5651" s="7">
        <v>41852</v>
      </c>
      <c r="C5651">
        <v>10</v>
      </c>
      <c r="D5651" t="s">
        <v>14</v>
      </c>
      <c r="E5651">
        <v>1.2225339</v>
      </c>
      <c r="F5651">
        <v>1.198599</v>
      </c>
      <c r="G5651" t="s">
        <v>33</v>
      </c>
      <c r="H5651">
        <v>2366.4499999999998</v>
      </c>
      <c r="I5651" s="49">
        <v>12008.475</v>
      </c>
      <c r="J5651">
        <v>87.087680000000006</v>
      </c>
      <c r="M5651">
        <v>3.2275600000000002E-2</v>
      </c>
      <c r="N5651" s="49">
        <v>2.3934899999999999E-2</v>
      </c>
      <c r="O5651" s="49">
        <v>-1.737787E-2</v>
      </c>
      <c r="P5651" s="49">
        <v>6.8288300000000001E-3</v>
      </c>
      <c r="Q5651" s="49">
        <v>2.3934899999999999E-2</v>
      </c>
      <c r="R5651" s="49">
        <v>4.1040970000000003E-2</v>
      </c>
      <c r="S5651" s="49">
        <v>6.5247669999999994E-2</v>
      </c>
      <c r="T5651" s="49" t="s">
        <v>91</v>
      </c>
    </row>
    <row r="5652" spans="1:20" x14ac:dyDescent="0.25">
      <c r="A5652" s="49" t="str">
        <f t="shared" si="88"/>
        <v>41852SierraN/A_11SmartAC Only</v>
      </c>
      <c r="B5652" s="7">
        <v>41852</v>
      </c>
      <c r="C5652">
        <v>11</v>
      </c>
      <c r="D5652" t="s">
        <v>14</v>
      </c>
      <c r="E5652">
        <v>1.3915158000000001</v>
      </c>
      <c r="F5652">
        <v>1.4465475000000001</v>
      </c>
      <c r="G5652" t="s">
        <v>33</v>
      </c>
      <c r="H5652">
        <v>2366.4499999999998</v>
      </c>
      <c r="I5652" s="49">
        <v>12008.475</v>
      </c>
      <c r="J5652">
        <v>92.239590000000007</v>
      </c>
      <c r="M5652">
        <v>3.8492100000000001E-2</v>
      </c>
      <c r="N5652" s="49">
        <v>-5.5031700000000003E-2</v>
      </c>
      <c r="O5652" s="49">
        <v>-0.10430159</v>
      </c>
      <c r="P5652" s="49">
        <v>-7.5432509999999994E-2</v>
      </c>
      <c r="Q5652" s="49">
        <v>-5.5031700000000003E-2</v>
      </c>
      <c r="R5652" s="49">
        <v>-3.4630889999999998E-2</v>
      </c>
      <c r="S5652" s="49">
        <v>-5.76181E-3</v>
      </c>
      <c r="T5652" s="49" t="s">
        <v>91</v>
      </c>
    </row>
    <row r="5653" spans="1:20" x14ac:dyDescent="0.25">
      <c r="A5653" s="49" t="str">
        <f t="shared" si="88"/>
        <v>41852SierraN/A_19SmartAC Only</v>
      </c>
      <c r="B5653" s="7">
        <v>41852</v>
      </c>
      <c r="C5653">
        <v>19</v>
      </c>
      <c r="D5653" t="s">
        <v>14</v>
      </c>
      <c r="E5653">
        <v>3.6291228000000002</v>
      </c>
      <c r="F5653">
        <v>3.8343193000000002</v>
      </c>
      <c r="G5653" t="s">
        <v>33</v>
      </c>
      <c r="H5653">
        <v>2366.4499999999998</v>
      </c>
      <c r="I5653" s="49">
        <v>12008.475</v>
      </c>
      <c r="J5653">
        <v>101.7697</v>
      </c>
      <c r="M5653">
        <v>5.1277700000000002E-2</v>
      </c>
      <c r="N5653" s="49">
        <v>-0.2051965</v>
      </c>
      <c r="O5653" s="49">
        <v>-0.27083195999999998</v>
      </c>
      <c r="P5653" s="49">
        <v>-0.23237368</v>
      </c>
      <c r="Q5653" s="49">
        <v>-0.2051965</v>
      </c>
      <c r="R5653" s="49">
        <v>-0.17801932000000001</v>
      </c>
      <c r="S5653" s="49">
        <v>-0.13956104</v>
      </c>
      <c r="T5653" s="49" t="s">
        <v>91</v>
      </c>
    </row>
    <row r="5654" spans="1:20" x14ac:dyDescent="0.25">
      <c r="A5654" s="49" t="str">
        <f t="shared" si="88"/>
        <v>41852SierraN/A_24SmartAC Only</v>
      </c>
      <c r="B5654" s="7">
        <v>41852</v>
      </c>
      <c r="C5654">
        <v>24</v>
      </c>
      <c r="D5654" t="s">
        <v>14</v>
      </c>
      <c r="E5654">
        <v>1.5824126000000001</v>
      </c>
      <c r="F5654">
        <v>1.6793897</v>
      </c>
      <c r="G5654" t="s">
        <v>33</v>
      </c>
      <c r="H5654">
        <v>2366.4499999999998</v>
      </c>
      <c r="I5654" s="49">
        <v>12008.475</v>
      </c>
      <c r="J5654">
        <v>74.239000000000004</v>
      </c>
      <c r="M5654">
        <v>3.4777599999999999E-2</v>
      </c>
      <c r="N5654" s="49">
        <v>-9.6977099999999997E-2</v>
      </c>
      <c r="O5654" s="49">
        <v>-0.14149243</v>
      </c>
      <c r="P5654" s="49">
        <v>-0.11540923</v>
      </c>
      <c r="Q5654" s="49">
        <v>-9.6977099999999997E-2</v>
      </c>
      <c r="R5654" s="49">
        <v>-7.8544970000000006E-2</v>
      </c>
      <c r="S5654" s="49">
        <v>-5.2461769999999998E-2</v>
      </c>
      <c r="T5654" s="49" t="s">
        <v>91</v>
      </c>
    </row>
    <row r="5655" spans="1:20" x14ac:dyDescent="0.25">
      <c r="A5655" s="49" t="str">
        <f t="shared" si="88"/>
        <v>41852SierraN/A_17SmartAC Only</v>
      </c>
      <c r="B5655" s="7">
        <v>41852</v>
      </c>
      <c r="C5655">
        <v>17</v>
      </c>
      <c r="D5655" t="s">
        <v>14</v>
      </c>
      <c r="E5655">
        <v>3.3851371000000001</v>
      </c>
      <c r="F5655">
        <v>2.5547122999999998</v>
      </c>
      <c r="G5655" t="s">
        <v>33</v>
      </c>
      <c r="H5655">
        <v>2366.4499999999998</v>
      </c>
      <c r="I5655" s="49">
        <v>12008.475</v>
      </c>
      <c r="J5655">
        <v>103.0111</v>
      </c>
      <c r="M5655">
        <v>4.4827400000000003E-2</v>
      </c>
      <c r="N5655" s="49">
        <v>0.83042479999999996</v>
      </c>
      <c r="O5655" s="49">
        <v>0.77304572999999999</v>
      </c>
      <c r="P5655" s="49">
        <v>0.80666627999999996</v>
      </c>
      <c r="Q5655" s="49">
        <v>0.83042479999999996</v>
      </c>
      <c r="R5655" s="49">
        <v>0.85418331999999997</v>
      </c>
      <c r="S5655" s="49">
        <v>0.88780387000000005</v>
      </c>
      <c r="T5655" s="49" t="s">
        <v>91</v>
      </c>
    </row>
    <row r="5656" spans="1:20" x14ac:dyDescent="0.25">
      <c r="A5656" s="49" t="str">
        <f t="shared" si="88"/>
        <v>41852SierraN/A_22SmartAC Only</v>
      </c>
      <c r="B5656" s="7">
        <v>41852</v>
      </c>
      <c r="C5656">
        <v>22</v>
      </c>
      <c r="D5656" t="s">
        <v>14</v>
      </c>
      <c r="E5656">
        <v>2.5610392000000002</v>
      </c>
      <c r="F5656">
        <v>2.8240382999999998</v>
      </c>
      <c r="G5656" t="s">
        <v>33</v>
      </c>
      <c r="H5656">
        <v>2366.4499999999998</v>
      </c>
      <c r="I5656" s="49">
        <v>12008.475</v>
      </c>
      <c r="J5656">
        <v>80.946299999999994</v>
      </c>
      <c r="M5656">
        <v>4.68142E-2</v>
      </c>
      <c r="N5656" s="49">
        <v>-0.26299909999999999</v>
      </c>
      <c r="O5656" s="49">
        <v>-0.32292127999999998</v>
      </c>
      <c r="P5656" s="49">
        <v>-0.28781063000000001</v>
      </c>
      <c r="Q5656" s="49">
        <v>-0.26299909999999999</v>
      </c>
      <c r="R5656" s="49">
        <v>-0.23818756999999999</v>
      </c>
      <c r="S5656" s="49">
        <v>-0.20307691999999999</v>
      </c>
      <c r="T5656" s="49" t="s">
        <v>91</v>
      </c>
    </row>
    <row r="5657" spans="1:20" x14ac:dyDescent="0.25">
      <c r="A5657" s="49" t="str">
        <f t="shared" si="88"/>
        <v>41852SierraN/A_5SmartAC Only</v>
      </c>
      <c r="B5657" s="7">
        <v>41852</v>
      </c>
      <c r="C5657">
        <v>5</v>
      </c>
      <c r="D5657" t="s">
        <v>14</v>
      </c>
      <c r="E5657">
        <v>0.82663845999999996</v>
      </c>
      <c r="F5657">
        <v>0.80869031000000002</v>
      </c>
      <c r="G5657" t="s">
        <v>33</v>
      </c>
      <c r="H5657">
        <v>2366.4499999999998</v>
      </c>
      <c r="I5657" s="49">
        <v>12008.475</v>
      </c>
      <c r="J5657">
        <v>71.451419999999999</v>
      </c>
      <c r="M5657">
        <v>1.8015799999999998E-2</v>
      </c>
      <c r="N5657" s="49">
        <v>1.794815E-2</v>
      </c>
      <c r="O5657" s="49">
        <v>-5.1120699999999998E-3</v>
      </c>
      <c r="P5657" s="49">
        <v>8.3997800000000008E-3</v>
      </c>
      <c r="Q5657" s="49">
        <v>1.794815E-2</v>
      </c>
      <c r="R5657" s="49">
        <v>2.749652E-2</v>
      </c>
      <c r="S5657" s="49">
        <v>4.1008370000000002E-2</v>
      </c>
      <c r="T5657" s="49" t="s">
        <v>91</v>
      </c>
    </row>
    <row r="5658" spans="1:20" x14ac:dyDescent="0.25">
      <c r="A5658" s="49" t="str">
        <f t="shared" si="88"/>
        <v>41852SierraN/A_15SmartAC Only</v>
      </c>
      <c r="B5658" s="7">
        <v>41852</v>
      </c>
      <c r="C5658">
        <v>15</v>
      </c>
      <c r="D5658" t="s">
        <v>14</v>
      </c>
      <c r="E5658">
        <v>2.7860244000000001</v>
      </c>
      <c r="F5658">
        <v>2.6513954000000002</v>
      </c>
      <c r="G5658" t="s">
        <v>33</v>
      </c>
      <c r="H5658">
        <v>2366.4499999999998</v>
      </c>
      <c r="I5658" s="49">
        <v>12008.475</v>
      </c>
      <c r="J5658">
        <v>101.297</v>
      </c>
      <c r="M5658">
        <v>5.14306E-2</v>
      </c>
      <c r="N5658" s="49">
        <v>0.134629</v>
      </c>
      <c r="O5658" s="49">
        <v>6.8797830000000004E-2</v>
      </c>
      <c r="P5658" s="49">
        <v>0.10737078</v>
      </c>
      <c r="Q5658" s="49">
        <v>0.134629</v>
      </c>
      <c r="R5658" s="49">
        <v>0.16188722</v>
      </c>
      <c r="S5658" s="49">
        <v>0.20046016999999999</v>
      </c>
      <c r="T5658" s="49" t="s">
        <v>91</v>
      </c>
    </row>
    <row r="5659" spans="1:20" x14ac:dyDescent="0.25">
      <c r="A5659" s="49" t="str">
        <f t="shared" si="88"/>
        <v>41852SierraN/A_12SmartAC Only</v>
      </c>
      <c r="B5659" s="7">
        <v>41852</v>
      </c>
      <c r="C5659">
        <v>12</v>
      </c>
      <c r="D5659" t="s">
        <v>14</v>
      </c>
      <c r="E5659">
        <v>1.6924437000000001</v>
      </c>
      <c r="F5659">
        <v>1.7326484</v>
      </c>
      <c r="G5659" t="s">
        <v>33</v>
      </c>
      <c r="H5659">
        <v>2366.4499999999998</v>
      </c>
      <c r="I5659" s="49">
        <v>12008.475</v>
      </c>
      <c r="J5659">
        <v>93.975290000000001</v>
      </c>
      <c r="M5659">
        <v>4.4383499999999999E-2</v>
      </c>
      <c r="N5659" s="49">
        <v>-4.0204700000000003E-2</v>
      </c>
      <c r="O5659" s="49">
        <v>-9.7015580000000004E-2</v>
      </c>
      <c r="P5659" s="49">
        <v>-6.3727950000000005E-2</v>
      </c>
      <c r="Q5659" s="49">
        <v>-4.0204700000000003E-2</v>
      </c>
      <c r="R5659" s="49">
        <v>-1.6681439999999999E-2</v>
      </c>
      <c r="S5659" s="49">
        <v>1.6606180000000002E-2</v>
      </c>
      <c r="T5659" s="49" t="s">
        <v>91</v>
      </c>
    </row>
    <row r="5660" spans="1:20" x14ac:dyDescent="0.25">
      <c r="A5660" s="49" t="str">
        <f t="shared" si="88"/>
        <v>41852SierraN/A_6SmartAC Only</v>
      </c>
      <c r="B5660" s="7">
        <v>41852</v>
      </c>
      <c r="C5660">
        <v>6</v>
      </c>
      <c r="D5660" t="s">
        <v>14</v>
      </c>
      <c r="E5660">
        <v>0.84259534999999997</v>
      </c>
      <c r="F5660">
        <v>0.82372590999999995</v>
      </c>
      <c r="G5660" t="s">
        <v>33</v>
      </c>
      <c r="H5660">
        <v>2366.4499999999998</v>
      </c>
      <c r="I5660" s="49">
        <v>12008.475</v>
      </c>
      <c r="J5660">
        <v>68.738159999999993</v>
      </c>
      <c r="M5660">
        <v>1.8553E-2</v>
      </c>
      <c r="N5660" s="49">
        <v>1.8869440000000001E-2</v>
      </c>
      <c r="O5660" s="49">
        <v>-4.8783999999999998E-3</v>
      </c>
      <c r="P5660" s="49">
        <v>9.0363500000000003E-3</v>
      </c>
      <c r="Q5660" s="49">
        <v>1.8869440000000001E-2</v>
      </c>
      <c r="R5660" s="49">
        <v>2.870253E-2</v>
      </c>
      <c r="S5660" s="49">
        <v>4.261728E-2</v>
      </c>
      <c r="T5660" s="49" t="s">
        <v>91</v>
      </c>
    </row>
    <row r="5661" spans="1:20" x14ac:dyDescent="0.25">
      <c r="A5661" s="49" t="str">
        <f t="shared" si="88"/>
        <v>41852SierraN/A_20SmartAC Only</v>
      </c>
      <c r="B5661" s="7">
        <v>41852</v>
      </c>
      <c r="C5661">
        <v>20</v>
      </c>
      <c r="D5661" t="s">
        <v>14</v>
      </c>
      <c r="E5661">
        <v>3.4188353999999999</v>
      </c>
      <c r="F5661">
        <v>3.8025443999999999</v>
      </c>
      <c r="G5661" t="s">
        <v>33</v>
      </c>
      <c r="H5661">
        <v>2366.4499999999998</v>
      </c>
      <c r="I5661" s="49">
        <v>12008.475</v>
      </c>
      <c r="J5661">
        <v>96.208330000000004</v>
      </c>
      <c r="M5661">
        <v>5.1638099999999999E-2</v>
      </c>
      <c r="N5661" s="49">
        <v>-0.38370900000000002</v>
      </c>
      <c r="O5661" s="49">
        <v>-0.44980576999999999</v>
      </c>
      <c r="P5661" s="49">
        <v>-0.41107718999999998</v>
      </c>
      <c r="Q5661" s="49">
        <v>-0.38370900000000002</v>
      </c>
      <c r="R5661" s="49">
        <v>-0.35634081000000001</v>
      </c>
      <c r="S5661" s="49">
        <v>-0.31761223</v>
      </c>
      <c r="T5661" s="49" t="s">
        <v>91</v>
      </c>
    </row>
    <row r="5662" spans="1:20" x14ac:dyDescent="0.25">
      <c r="A5662" s="49" t="str">
        <f t="shared" si="88"/>
        <v>41852SierraN/A_2SmartAC Only</v>
      </c>
      <c r="B5662" s="7">
        <v>41852</v>
      </c>
      <c r="C5662">
        <v>2</v>
      </c>
      <c r="D5662" t="s">
        <v>14</v>
      </c>
      <c r="E5662">
        <v>1.0847116000000001</v>
      </c>
      <c r="F5662">
        <v>1.0946191999999999</v>
      </c>
      <c r="G5662" t="s">
        <v>33</v>
      </c>
      <c r="H5662">
        <v>2366.4499999999998</v>
      </c>
      <c r="I5662" s="49">
        <v>12008.475</v>
      </c>
      <c r="J5662">
        <v>74.145120000000006</v>
      </c>
      <c r="M5662">
        <v>2.4698100000000001E-2</v>
      </c>
      <c r="N5662" s="49">
        <v>-9.9076000000000008E-3</v>
      </c>
      <c r="O5662" s="49">
        <v>-4.1521170000000003E-2</v>
      </c>
      <c r="P5662" s="49">
        <v>-2.2997589999999998E-2</v>
      </c>
      <c r="Q5662" s="49">
        <v>-9.9076000000000008E-3</v>
      </c>
      <c r="R5662" s="49">
        <v>3.1823899999999998E-3</v>
      </c>
      <c r="S5662" s="49">
        <v>2.1705970000000002E-2</v>
      </c>
      <c r="T5662" s="49" t="s">
        <v>91</v>
      </c>
    </row>
    <row r="5663" spans="1:20" x14ac:dyDescent="0.25">
      <c r="A5663" s="49" t="str">
        <f t="shared" si="88"/>
        <v>41852SierraN/A_9SmartAC Only</v>
      </c>
      <c r="B5663" s="7">
        <v>41852</v>
      </c>
      <c r="C5663">
        <v>9</v>
      </c>
      <c r="D5663" t="s">
        <v>14</v>
      </c>
      <c r="E5663">
        <v>1.0967827000000001</v>
      </c>
      <c r="F5663">
        <v>1.0778757999999999</v>
      </c>
      <c r="G5663" t="s">
        <v>33</v>
      </c>
      <c r="H5663">
        <v>2366.4499999999998</v>
      </c>
      <c r="I5663" s="49">
        <v>12008.475</v>
      </c>
      <c r="J5663">
        <v>79.367630000000005</v>
      </c>
      <c r="M5663">
        <v>2.6973500000000001E-2</v>
      </c>
      <c r="N5663" s="49">
        <v>1.8906900000000001E-2</v>
      </c>
      <c r="O5663" s="49">
        <v>-1.561918E-2</v>
      </c>
      <c r="P5663" s="49">
        <v>4.6109499999999999E-3</v>
      </c>
      <c r="Q5663" s="49">
        <v>1.8906900000000001E-2</v>
      </c>
      <c r="R5663" s="49">
        <v>3.3202860000000001E-2</v>
      </c>
      <c r="S5663" s="49">
        <v>5.3432979999999998E-2</v>
      </c>
      <c r="T5663" s="49" t="s">
        <v>91</v>
      </c>
    </row>
    <row r="5664" spans="1:20" x14ac:dyDescent="0.25">
      <c r="A5664" s="49" t="str">
        <f t="shared" si="88"/>
        <v>41852SierraN/A_18SmartAC Only</v>
      </c>
      <c r="B5664" s="7">
        <v>41852</v>
      </c>
      <c r="C5664">
        <v>18</v>
      </c>
      <c r="D5664" t="s">
        <v>14</v>
      </c>
      <c r="E5664">
        <v>3.5801238</v>
      </c>
      <c r="F5664">
        <v>2.6758926000000001</v>
      </c>
      <c r="G5664" t="s">
        <v>33</v>
      </c>
      <c r="H5664">
        <v>2366.4499999999998</v>
      </c>
      <c r="I5664" s="49">
        <v>12008.475</v>
      </c>
      <c r="J5664">
        <v>102.5111</v>
      </c>
      <c r="M5664">
        <v>4.3974699999999999E-2</v>
      </c>
      <c r="N5664" s="49">
        <v>0.90423120000000001</v>
      </c>
      <c r="O5664" s="49">
        <v>0.84794358000000003</v>
      </c>
      <c r="P5664" s="49">
        <v>0.88092461</v>
      </c>
      <c r="Q5664" s="49">
        <v>0.90423120000000001</v>
      </c>
      <c r="R5664" s="49">
        <v>0.92753779000000003</v>
      </c>
      <c r="S5664" s="49">
        <v>0.96051882</v>
      </c>
      <c r="T5664" s="49" t="s">
        <v>91</v>
      </c>
    </row>
    <row r="5665" spans="1:20" x14ac:dyDescent="0.25">
      <c r="A5665" s="49" t="str">
        <f t="shared" si="88"/>
        <v>41852SierraN/A_4SmartAC Only</v>
      </c>
      <c r="B5665" s="7">
        <v>41852</v>
      </c>
      <c r="C5665">
        <v>4</v>
      </c>
      <c r="D5665" t="s">
        <v>14</v>
      </c>
      <c r="E5665">
        <v>0.86773303000000002</v>
      </c>
      <c r="F5665">
        <v>0.87358007000000004</v>
      </c>
      <c r="G5665" t="s">
        <v>33</v>
      </c>
      <c r="H5665">
        <v>2366.4499999999998</v>
      </c>
      <c r="I5665" s="49">
        <v>12008.475</v>
      </c>
      <c r="J5665">
        <v>72.110119999999995</v>
      </c>
      <c r="M5665">
        <v>1.97465E-2</v>
      </c>
      <c r="N5665" s="49">
        <v>-5.8470400000000004E-3</v>
      </c>
      <c r="O5665" s="49">
        <v>-3.1122560000000001E-2</v>
      </c>
      <c r="P5665" s="49">
        <v>-1.6312690000000001E-2</v>
      </c>
      <c r="Q5665" s="49">
        <v>-5.8470400000000004E-3</v>
      </c>
      <c r="R5665" s="49">
        <v>4.6185999999999996E-3</v>
      </c>
      <c r="S5665" s="49">
        <v>1.9428480000000001E-2</v>
      </c>
      <c r="T5665" s="49" t="s">
        <v>91</v>
      </c>
    </row>
    <row r="5666" spans="1:20" x14ac:dyDescent="0.25">
      <c r="A5666" s="49" t="str">
        <f t="shared" si="88"/>
        <v>41893SierraN/A_16SmartAC Only</v>
      </c>
      <c r="B5666" s="7">
        <v>41893</v>
      </c>
      <c r="C5666">
        <v>16</v>
      </c>
      <c r="D5666" t="s">
        <v>14</v>
      </c>
      <c r="E5666">
        <v>1.5973244</v>
      </c>
      <c r="F5666">
        <v>1.3683691</v>
      </c>
      <c r="G5666" t="s">
        <v>33</v>
      </c>
      <c r="H5666">
        <v>10754.76</v>
      </c>
      <c r="I5666" s="49">
        <v>11952.083000000001</v>
      </c>
      <c r="J5666">
        <v>94.275739999999999</v>
      </c>
      <c r="M5666">
        <v>5.2904600000000003E-2</v>
      </c>
      <c r="N5666" s="49">
        <v>0.2289553</v>
      </c>
      <c r="O5666" s="49">
        <v>0.16123741</v>
      </c>
      <c r="P5666" s="49">
        <v>0.20091586</v>
      </c>
      <c r="Q5666" s="49">
        <v>0.2289553</v>
      </c>
      <c r="R5666" s="49">
        <v>0.25699474</v>
      </c>
      <c r="S5666" s="49">
        <v>0.29667318999999998</v>
      </c>
      <c r="T5666" s="49" t="s">
        <v>91</v>
      </c>
    </row>
    <row r="5667" spans="1:20" x14ac:dyDescent="0.25">
      <c r="A5667" s="49" t="str">
        <f t="shared" si="88"/>
        <v>41893SierraN/A_11SmartAC Only</v>
      </c>
      <c r="B5667" s="7">
        <v>41893</v>
      </c>
      <c r="C5667">
        <v>11</v>
      </c>
      <c r="D5667" t="s">
        <v>14</v>
      </c>
      <c r="E5667">
        <v>0.65390680000000001</v>
      </c>
      <c r="F5667">
        <v>0.66022037</v>
      </c>
      <c r="G5667" t="s">
        <v>33</v>
      </c>
      <c r="H5667">
        <v>10754.76</v>
      </c>
      <c r="I5667" s="49">
        <v>11952.083000000001</v>
      </c>
      <c r="J5667">
        <v>84.837680000000006</v>
      </c>
      <c r="M5667">
        <v>3.3492000000000001E-2</v>
      </c>
      <c r="N5667" s="49">
        <v>-6.3135700000000001E-3</v>
      </c>
      <c r="O5667" s="49">
        <v>-4.9183329999999997E-2</v>
      </c>
      <c r="P5667" s="49">
        <v>-2.4064329999999998E-2</v>
      </c>
      <c r="Q5667" s="49">
        <v>-6.3135700000000001E-3</v>
      </c>
      <c r="R5667" s="49">
        <v>1.143719E-2</v>
      </c>
      <c r="S5667" s="49">
        <v>3.6556190000000002E-2</v>
      </c>
      <c r="T5667" s="49" t="s">
        <v>91</v>
      </c>
    </row>
    <row r="5668" spans="1:20" x14ac:dyDescent="0.25">
      <c r="A5668" s="49" t="str">
        <f t="shared" si="88"/>
        <v>41893SierraN/A_23SmartAC Only</v>
      </c>
      <c r="B5668" s="7">
        <v>41893</v>
      </c>
      <c r="C5668">
        <v>23</v>
      </c>
      <c r="D5668" t="s">
        <v>14</v>
      </c>
      <c r="E5668">
        <v>1.1858161</v>
      </c>
      <c r="F5668">
        <v>1.2353837999999999</v>
      </c>
      <c r="G5668" t="s">
        <v>33</v>
      </c>
      <c r="H5668">
        <v>10754.76</v>
      </c>
      <c r="I5668" s="49">
        <v>11952.083000000001</v>
      </c>
      <c r="J5668">
        <v>69.319519999999997</v>
      </c>
      <c r="M5668">
        <v>3.3977E-2</v>
      </c>
      <c r="N5668" s="49">
        <v>-4.9567699999999999E-2</v>
      </c>
      <c r="O5668" s="49">
        <v>-9.3058260000000004E-2</v>
      </c>
      <c r="P5668" s="49">
        <v>-6.7575510000000005E-2</v>
      </c>
      <c r="Q5668" s="49">
        <v>-4.9567699999999999E-2</v>
      </c>
      <c r="R5668" s="49">
        <v>-3.155989E-2</v>
      </c>
      <c r="S5668" s="49">
        <v>-6.07714E-3</v>
      </c>
      <c r="T5668" s="49" t="s">
        <v>91</v>
      </c>
    </row>
    <row r="5669" spans="1:20" x14ac:dyDescent="0.25">
      <c r="A5669" s="49" t="str">
        <f t="shared" si="88"/>
        <v>41893SierraN/A_18SmartAC Only</v>
      </c>
      <c r="B5669" s="7">
        <v>41893</v>
      </c>
      <c r="C5669">
        <v>18</v>
      </c>
      <c r="D5669" t="s">
        <v>14</v>
      </c>
      <c r="E5669">
        <v>2.2311705000000002</v>
      </c>
      <c r="F5669">
        <v>1.8801956</v>
      </c>
      <c r="G5669" t="s">
        <v>33</v>
      </c>
      <c r="H5669">
        <v>10754.76</v>
      </c>
      <c r="I5669" s="49">
        <v>11952.083000000001</v>
      </c>
      <c r="J5669">
        <v>93.141779999999997</v>
      </c>
      <c r="M5669">
        <v>5.6181099999999998E-2</v>
      </c>
      <c r="N5669" s="49">
        <v>0.35097489999999998</v>
      </c>
      <c r="O5669" s="49">
        <v>0.27906309000000001</v>
      </c>
      <c r="P5669" s="49">
        <v>0.32119892</v>
      </c>
      <c r="Q5669" s="49">
        <v>0.35097489999999998</v>
      </c>
      <c r="R5669" s="49">
        <v>0.38075088000000001</v>
      </c>
      <c r="S5669" s="49">
        <v>0.42288671</v>
      </c>
      <c r="T5669" s="49" t="s">
        <v>91</v>
      </c>
    </row>
    <row r="5670" spans="1:20" x14ac:dyDescent="0.25">
      <c r="A5670" s="49" t="str">
        <f t="shared" si="88"/>
        <v>41893SierraN/A_1SmartAC Only</v>
      </c>
      <c r="B5670" s="7">
        <v>41893</v>
      </c>
      <c r="C5670">
        <v>1</v>
      </c>
      <c r="D5670" t="s">
        <v>14</v>
      </c>
      <c r="E5670">
        <v>0.70665655000000005</v>
      </c>
      <c r="F5670">
        <v>0.72993143999999999</v>
      </c>
      <c r="G5670" t="s">
        <v>33</v>
      </c>
      <c r="H5670">
        <v>10754.76</v>
      </c>
      <c r="I5670" s="49">
        <v>11952.083000000001</v>
      </c>
      <c r="J5670">
        <v>64.703810000000004</v>
      </c>
      <c r="M5670">
        <v>2.1839600000000001E-2</v>
      </c>
      <c r="N5670" s="49">
        <v>-2.3274889999999999E-2</v>
      </c>
      <c r="O5670" s="49">
        <v>-5.1229579999999997E-2</v>
      </c>
      <c r="P5670" s="49">
        <v>-3.484988E-2</v>
      </c>
      <c r="Q5670" s="49">
        <v>-2.3274889999999999E-2</v>
      </c>
      <c r="R5670" s="49">
        <v>-1.1699899999999999E-2</v>
      </c>
      <c r="S5670" s="49">
        <v>4.6797999999999996E-3</v>
      </c>
      <c r="T5670" s="49" t="s">
        <v>91</v>
      </c>
    </row>
    <row r="5671" spans="1:20" x14ac:dyDescent="0.25">
      <c r="A5671" s="49" t="str">
        <f t="shared" si="88"/>
        <v>41893SierraN/A_2SmartAC Only</v>
      </c>
      <c r="B5671" s="7">
        <v>41893</v>
      </c>
      <c r="C5671">
        <v>2</v>
      </c>
      <c r="D5671" t="s">
        <v>14</v>
      </c>
      <c r="E5671">
        <v>0.63518728999999996</v>
      </c>
      <c r="F5671">
        <v>0.64851093000000004</v>
      </c>
      <c r="G5671" t="s">
        <v>33</v>
      </c>
      <c r="H5671">
        <v>10754.76</v>
      </c>
      <c r="I5671" s="49">
        <v>11952.083000000001</v>
      </c>
      <c r="J5671">
        <v>64.664259999999999</v>
      </c>
      <c r="M5671">
        <v>1.9899699999999999E-2</v>
      </c>
      <c r="N5671" s="49">
        <v>-1.3323639999999999E-2</v>
      </c>
      <c r="O5671" s="49">
        <v>-3.8795259999999998E-2</v>
      </c>
      <c r="P5671" s="49">
        <v>-2.3870479999999999E-2</v>
      </c>
      <c r="Q5671" s="49">
        <v>-1.3323639999999999E-2</v>
      </c>
      <c r="R5671" s="49">
        <v>-2.7767999999999998E-3</v>
      </c>
      <c r="S5671" s="49">
        <v>1.2147979999999999E-2</v>
      </c>
      <c r="T5671" s="49" t="s">
        <v>91</v>
      </c>
    </row>
    <row r="5672" spans="1:20" x14ac:dyDescent="0.25">
      <c r="A5672" s="49" t="str">
        <f t="shared" si="88"/>
        <v>41893SierraN/A_9SmartAC Only</v>
      </c>
      <c r="B5672" s="7">
        <v>41893</v>
      </c>
      <c r="C5672">
        <v>9</v>
      </c>
      <c r="D5672" t="s">
        <v>14</v>
      </c>
      <c r="E5672">
        <v>0.78741340000000004</v>
      </c>
      <c r="F5672">
        <v>0.75901803000000001</v>
      </c>
      <c r="G5672" t="s">
        <v>33</v>
      </c>
      <c r="H5672">
        <v>10754.76</v>
      </c>
      <c r="I5672" s="49">
        <v>11952.083000000001</v>
      </c>
      <c r="J5672">
        <v>70.577449999999999</v>
      </c>
      <c r="M5672">
        <v>2.6262600000000001E-2</v>
      </c>
      <c r="N5672" s="49">
        <v>2.839537E-2</v>
      </c>
      <c r="O5672" s="49">
        <v>-5.2207599999999996E-3</v>
      </c>
      <c r="P5672" s="49">
        <v>1.447619E-2</v>
      </c>
      <c r="Q5672" s="49">
        <v>2.839537E-2</v>
      </c>
      <c r="R5672" s="49">
        <v>4.2314549999999999E-2</v>
      </c>
      <c r="S5672" s="49">
        <v>6.2011499999999997E-2</v>
      </c>
      <c r="T5672" s="49" t="s">
        <v>91</v>
      </c>
    </row>
    <row r="5673" spans="1:20" x14ac:dyDescent="0.25">
      <c r="A5673" s="49" t="str">
        <f t="shared" si="88"/>
        <v>41893SierraN/A_8SmartAC Only</v>
      </c>
      <c r="B5673" s="7">
        <v>41893</v>
      </c>
      <c r="C5673">
        <v>8</v>
      </c>
      <c r="D5673" t="s">
        <v>14</v>
      </c>
      <c r="E5673">
        <v>0.82658187000000005</v>
      </c>
      <c r="F5673">
        <v>0.85694367000000005</v>
      </c>
      <c r="G5673" t="s">
        <v>33</v>
      </c>
      <c r="H5673">
        <v>10754.76</v>
      </c>
      <c r="I5673" s="49">
        <v>11952.083000000001</v>
      </c>
      <c r="J5673">
        <v>62.70729</v>
      </c>
      <c r="M5673">
        <v>2.4541500000000001E-2</v>
      </c>
      <c r="N5673" s="49">
        <v>-3.0361800000000001E-2</v>
      </c>
      <c r="O5673" s="49">
        <v>-6.1774919999999997E-2</v>
      </c>
      <c r="P5673" s="49">
        <v>-4.3368789999999997E-2</v>
      </c>
      <c r="Q5673" s="49">
        <v>-3.0361800000000001E-2</v>
      </c>
      <c r="R5673" s="49">
        <v>-1.73548E-2</v>
      </c>
      <c r="S5673" s="49">
        <v>1.0513199999999999E-3</v>
      </c>
      <c r="T5673" s="49" t="s">
        <v>91</v>
      </c>
    </row>
    <row r="5674" spans="1:20" x14ac:dyDescent="0.25">
      <c r="A5674" s="49" t="str">
        <f t="shared" si="88"/>
        <v>41893SierraN/A_3SmartAC Only</v>
      </c>
      <c r="B5674" s="7">
        <v>41893</v>
      </c>
      <c r="C5674">
        <v>3</v>
      </c>
      <c r="D5674" t="s">
        <v>14</v>
      </c>
      <c r="E5674">
        <v>0.59571478</v>
      </c>
      <c r="F5674">
        <v>0.60787053000000002</v>
      </c>
      <c r="G5674" t="s">
        <v>33</v>
      </c>
      <c r="H5674">
        <v>10754.76</v>
      </c>
      <c r="I5674" s="49">
        <v>11952.083000000001</v>
      </c>
      <c r="J5674">
        <v>64.428709999999995</v>
      </c>
      <c r="M5674">
        <v>1.8325600000000001E-2</v>
      </c>
      <c r="N5674" s="49">
        <v>-1.215575E-2</v>
      </c>
      <c r="O5674" s="49">
        <v>-3.5612520000000002E-2</v>
      </c>
      <c r="P5674" s="49">
        <v>-2.186832E-2</v>
      </c>
      <c r="Q5674" s="49">
        <v>-1.215575E-2</v>
      </c>
      <c r="R5674" s="49">
        <v>-2.4431800000000001E-3</v>
      </c>
      <c r="S5674" s="49">
        <v>1.130102E-2</v>
      </c>
      <c r="T5674" s="49" t="s">
        <v>91</v>
      </c>
    </row>
    <row r="5675" spans="1:20" x14ac:dyDescent="0.25">
      <c r="A5675" s="49" t="str">
        <f t="shared" si="88"/>
        <v>41893SierraN/A_10SmartAC Only</v>
      </c>
      <c r="B5675" s="7">
        <v>41893</v>
      </c>
      <c r="C5675">
        <v>10</v>
      </c>
      <c r="D5675" t="s">
        <v>14</v>
      </c>
      <c r="E5675">
        <v>0.70720256000000004</v>
      </c>
      <c r="F5675">
        <v>0.69279108</v>
      </c>
      <c r="G5675" t="s">
        <v>33</v>
      </c>
      <c r="H5675">
        <v>10754.76</v>
      </c>
      <c r="I5675" s="49">
        <v>11952.083000000001</v>
      </c>
      <c r="J5675">
        <v>79.330609999999993</v>
      </c>
      <c r="M5675">
        <v>2.9817400000000001E-2</v>
      </c>
      <c r="N5675" s="49">
        <v>1.4411480000000001E-2</v>
      </c>
      <c r="O5675" s="49">
        <v>-2.3754790000000001E-2</v>
      </c>
      <c r="P5675" s="49">
        <v>-1.39174E-3</v>
      </c>
      <c r="Q5675" s="49">
        <v>1.4411480000000001E-2</v>
      </c>
      <c r="R5675" s="49">
        <v>3.0214700000000001E-2</v>
      </c>
      <c r="S5675" s="49">
        <v>5.2577749999999999E-2</v>
      </c>
      <c r="T5675" s="49" t="s">
        <v>91</v>
      </c>
    </row>
    <row r="5676" spans="1:20" x14ac:dyDescent="0.25">
      <c r="A5676" s="49" t="str">
        <f t="shared" si="88"/>
        <v>41893SierraN/A_12SmartAC Only</v>
      </c>
      <c r="B5676" s="7">
        <v>41893</v>
      </c>
      <c r="C5676">
        <v>12</v>
      </c>
      <c r="D5676" t="s">
        <v>14</v>
      </c>
      <c r="E5676">
        <v>0.68012010000000001</v>
      </c>
      <c r="F5676">
        <v>0.67807030999999995</v>
      </c>
      <c r="G5676" t="s">
        <v>33</v>
      </c>
      <c r="H5676">
        <v>10754.76</v>
      </c>
      <c r="I5676" s="49">
        <v>11952.083000000001</v>
      </c>
      <c r="J5676">
        <v>87.906130000000005</v>
      </c>
      <c r="M5676">
        <v>3.7914900000000001E-2</v>
      </c>
      <c r="N5676" s="49">
        <v>2.0497900000000001E-3</v>
      </c>
      <c r="O5676" s="49">
        <v>-4.648128E-2</v>
      </c>
      <c r="P5676" s="49">
        <v>-1.804511E-2</v>
      </c>
      <c r="Q5676" s="49">
        <v>2.0497900000000001E-3</v>
      </c>
      <c r="R5676" s="49">
        <v>2.2144690000000002E-2</v>
      </c>
      <c r="S5676" s="49">
        <v>5.0580859999999998E-2</v>
      </c>
      <c r="T5676" s="49" t="s">
        <v>91</v>
      </c>
    </row>
    <row r="5677" spans="1:20" x14ac:dyDescent="0.25">
      <c r="A5677" s="49" t="str">
        <f t="shared" si="88"/>
        <v>41893SierraN/A_6SmartAC Only</v>
      </c>
      <c r="B5677" s="7">
        <v>41893</v>
      </c>
      <c r="C5677">
        <v>6</v>
      </c>
      <c r="D5677" t="s">
        <v>14</v>
      </c>
      <c r="E5677">
        <v>0.66941516999999995</v>
      </c>
      <c r="F5677">
        <v>0.66549276000000002</v>
      </c>
      <c r="G5677" t="s">
        <v>33</v>
      </c>
      <c r="H5677">
        <v>10754.76</v>
      </c>
      <c r="I5677" s="49">
        <v>11952.083000000001</v>
      </c>
      <c r="J5677">
        <v>62.820070000000001</v>
      </c>
      <c r="M5677">
        <v>2.1134300000000002E-2</v>
      </c>
      <c r="N5677" s="49">
        <v>3.9224100000000003E-3</v>
      </c>
      <c r="O5677" s="49">
        <v>-2.3129489999999999E-2</v>
      </c>
      <c r="P5677" s="49">
        <v>-7.2787700000000004E-3</v>
      </c>
      <c r="Q5677" s="49">
        <v>3.9224100000000003E-3</v>
      </c>
      <c r="R5677" s="49">
        <v>1.5123589999999999E-2</v>
      </c>
      <c r="S5677" s="49">
        <v>3.0974310000000001E-2</v>
      </c>
      <c r="T5677" s="49" t="s">
        <v>91</v>
      </c>
    </row>
    <row r="5678" spans="1:20" x14ac:dyDescent="0.25">
      <c r="A5678" s="49" t="str">
        <f t="shared" si="88"/>
        <v>41893SierraN/A_22SmartAC Only</v>
      </c>
      <c r="B5678" s="7">
        <v>41893</v>
      </c>
      <c r="C5678">
        <v>22</v>
      </c>
      <c r="D5678" t="s">
        <v>14</v>
      </c>
      <c r="E5678">
        <v>1.5311649000000001</v>
      </c>
      <c r="F5678">
        <v>1.6300946999999999</v>
      </c>
      <c r="G5678" t="s">
        <v>33</v>
      </c>
      <c r="H5678">
        <v>10754.76</v>
      </c>
      <c r="I5678" s="49">
        <v>11952.083000000001</v>
      </c>
      <c r="J5678">
        <v>71.693269999999998</v>
      </c>
      <c r="M5678">
        <v>4.0547600000000003E-2</v>
      </c>
      <c r="N5678" s="49">
        <v>-9.8929799999999998E-2</v>
      </c>
      <c r="O5678" s="49">
        <v>-0.15083073</v>
      </c>
      <c r="P5678" s="49">
        <v>-0.12042003</v>
      </c>
      <c r="Q5678" s="49">
        <v>-9.8929799999999998E-2</v>
      </c>
      <c r="R5678" s="49">
        <v>-7.7439569999999999E-2</v>
      </c>
      <c r="S5678" s="49">
        <v>-4.702887E-2</v>
      </c>
      <c r="T5678" s="49" t="s">
        <v>91</v>
      </c>
    </row>
    <row r="5679" spans="1:20" x14ac:dyDescent="0.25">
      <c r="A5679" s="49" t="str">
        <f t="shared" si="88"/>
        <v>41893SierraN/A_15SmartAC Only</v>
      </c>
      <c r="B5679" s="7">
        <v>41893</v>
      </c>
      <c r="C5679">
        <v>15</v>
      </c>
      <c r="D5679" t="s">
        <v>14</v>
      </c>
      <c r="E5679">
        <v>1.2247775000000001</v>
      </c>
      <c r="F5679">
        <v>1.2025669999999999</v>
      </c>
      <c r="G5679" t="s">
        <v>33</v>
      </c>
      <c r="H5679">
        <v>10754.76</v>
      </c>
      <c r="I5679" s="49">
        <v>11952.083000000001</v>
      </c>
      <c r="J5679">
        <v>93.645259999999993</v>
      </c>
      <c r="M5679">
        <v>5.20913E-2</v>
      </c>
      <c r="N5679" s="49">
        <v>2.2210500000000001E-2</v>
      </c>
      <c r="O5679" s="49">
        <v>-4.4466360000000003E-2</v>
      </c>
      <c r="P5679" s="49">
        <v>-5.3978899999999998E-3</v>
      </c>
      <c r="Q5679" s="49">
        <v>2.2210500000000001E-2</v>
      </c>
      <c r="R5679" s="49">
        <v>4.9818889999999998E-2</v>
      </c>
      <c r="S5679" s="49">
        <v>8.8887359999999999E-2</v>
      </c>
      <c r="T5679" s="49" t="s">
        <v>91</v>
      </c>
    </row>
    <row r="5680" spans="1:20" x14ac:dyDescent="0.25">
      <c r="A5680" s="49" t="str">
        <f t="shared" si="88"/>
        <v>41893SierraN/A_21SmartAC Only</v>
      </c>
      <c r="B5680" s="7">
        <v>41893</v>
      </c>
      <c r="C5680">
        <v>21</v>
      </c>
      <c r="D5680" t="s">
        <v>14</v>
      </c>
      <c r="E5680">
        <v>1.8797969999999999</v>
      </c>
      <c r="F5680">
        <v>2.0105232000000002</v>
      </c>
      <c r="G5680" t="s">
        <v>33</v>
      </c>
      <c r="H5680">
        <v>10754.76</v>
      </c>
      <c r="I5680" s="49">
        <v>11952.083000000001</v>
      </c>
      <c r="J5680">
        <v>74.935869999999994</v>
      </c>
      <c r="M5680">
        <v>4.7805399999999998E-2</v>
      </c>
      <c r="N5680" s="49">
        <v>-0.13072619999999999</v>
      </c>
      <c r="O5680" s="49">
        <v>-0.19191711</v>
      </c>
      <c r="P5680" s="49">
        <v>-0.15606306</v>
      </c>
      <c r="Q5680" s="49">
        <v>-0.13072619999999999</v>
      </c>
      <c r="R5680" s="49">
        <v>-0.10538934</v>
      </c>
      <c r="S5680" s="49">
        <v>-6.953529E-2</v>
      </c>
      <c r="T5680" s="49" t="s">
        <v>91</v>
      </c>
    </row>
    <row r="5681" spans="1:20" x14ac:dyDescent="0.25">
      <c r="A5681" s="49" t="str">
        <f t="shared" si="88"/>
        <v>41893SierraN/A_13SmartAC Only</v>
      </c>
      <c r="B5681" s="7">
        <v>41893</v>
      </c>
      <c r="C5681">
        <v>13</v>
      </c>
      <c r="D5681" t="s">
        <v>14</v>
      </c>
      <c r="E5681">
        <v>0.77973703999999999</v>
      </c>
      <c r="F5681">
        <v>0.77497391999999998</v>
      </c>
      <c r="G5681" t="s">
        <v>33</v>
      </c>
      <c r="H5681">
        <v>10754.76</v>
      </c>
      <c r="I5681" s="49">
        <v>11952.083000000001</v>
      </c>
      <c r="J5681">
        <v>89.862449999999995</v>
      </c>
      <c r="M5681">
        <v>4.1733699999999999E-2</v>
      </c>
      <c r="N5681" s="49">
        <v>4.76312E-3</v>
      </c>
      <c r="O5681" s="49">
        <v>-4.8656020000000001E-2</v>
      </c>
      <c r="P5681" s="49">
        <v>-1.7355740000000001E-2</v>
      </c>
      <c r="Q5681" s="49">
        <v>4.76312E-3</v>
      </c>
      <c r="R5681" s="49">
        <v>2.688198E-2</v>
      </c>
      <c r="S5681" s="49">
        <v>5.818226E-2</v>
      </c>
      <c r="T5681" s="49" t="s">
        <v>91</v>
      </c>
    </row>
    <row r="5682" spans="1:20" x14ac:dyDescent="0.25">
      <c r="A5682" s="49" t="str">
        <f t="shared" si="88"/>
        <v>41893SierraN/A_17SmartAC Only</v>
      </c>
      <c r="B5682" s="7">
        <v>41893</v>
      </c>
      <c r="C5682">
        <v>17</v>
      </c>
      <c r="D5682" t="s">
        <v>14</v>
      </c>
      <c r="E5682">
        <v>2.0072632000000001</v>
      </c>
      <c r="F5682">
        <v>1.6454648999999999</v>
      </c>
      <c r="G5682" t="s">
        <v>33</v>
      </c>
      <c r="H5682">
        <v>10754.76</v>
      </c>
      <c r="I5682" s="49">
        <v>11952.083000000001</v>
      </c>
      <c r="J5682">
        <v>94.253910000000005</v>
      </c>
      <c r="M5682">
        <v>5.5787099999999999E-2</v>
      </c>
      <c r="N5682" s="49">
        <v>0.36179830000000002</v>
      </c>
      <c r="O5682" s="49">
        <v>0.29039081</v>
      </c>
      <c r="P5682" s="49">
        <v>0.33223113999999998</v>
      </c>
      <c r="Q5682" s="49">
        <v>0.36179830000000002</v>
      </c>
      <c r="R5682" s="49">
        <v>0.39136546</v>
      </c>
      <c r="S5682" s="49">
        <v>0.43320578999999998</v>
      </c>
      <c r="T5682" s="49" t="s">
        <v>91</v>
      </c>
    </row>
    <row r="5683" spans="1:20" x14ac:dyDescent="0.25">
      <c r="A5683" s="49" t="str">
        <f t="shared" si="88"/>
        <v>41893SierraN/A_5SmartAC Only</v>
      </c>
      <c r="B5683" s="7">
        <v>41893</v>
      </c>
      <c r="C5683">
        <v>5</v>
      </c>
      <c r="D5683" t="s">
        <v>14</v>
      </c>
      <c r="E5683">
        <v>0.60165409000000003</v>
      </c>
      <c r="F5683">
        <v>0.60175906999999995</v>
      </c>
      <c r="G5683" t="s">
        <v>33</v>
      </c>
      <c r="H5683">
        <v>10754.76</v>
      </c>
      <c r="I5683" s="49">
        <v>11952.083000000001</v>
      </c>
      <c r="J5683">
        <v>63.215000000000003</v>
      </c>
      <c r="M5683">
        <v>1.9274400000000001E-2</v>
      </c>
      <c r="N5683" s="49">
        <v>-1.0498E-4</v>
      </c>
      <c r="O5683" s="49">
        <v>-2.477621E-2</v>
      </c>
      <c r="P5683" s="49">
        <v>-1.032041E-2</v>
      </c>
      <c r="Q5683" s="49">
        <v>-1.0498E-4</v>
      </c>
      <c r="R5683" s="49">
        <v>1.011045E-2</v>
      </c>
      <c r="S5683" s="49">
        <v>2.4566250000000001E-2</v>
      </c>
      <c r="T5683" s="49" t="s">
        <v>91</v>
      </c>
    </row>
    <row r="5684" spans="1:20" x14ac:dyDescent="0.25">
      <c r="A5684" s="49" t="str">
        <f t="shared" si="88"/>
        <v>41893SierraN/A_7SmartAC Only</v>
      </c>
      <c r="B5684" s="7">
        <v>41893</v>
      </c>
      <c r="C5684">
        <v>7</v>
      </c>
      <c r="D5684" t="s">
        <v>14</v>
      </c>
      <c r="E5684">
        <v>0.81242276000000002</v>
      </c>
      <c r="F5684">
        <v>0.81072177000000001</v>
      </c>
      <c r="G5684" t="s">
        <v>33</v>
      </c>
      <c r="H5684">
        <v>10754.76</v>
      </c>
      <c r="I5684" s="49">
        <v>11952.083000000001</v>
      </c>
      <c r="J5684">
        <v>60.964680000000001</v>
      </c>
      <c r="M5684">
        <v>2.6163700000000002E-2</v>
      </c>
      <c r="N5684" s="49">
        <v>1.7009900000000001E-3</v>
      </c>
      <c r="O5684" s="49">
        <v>-3.1788549999999999E-2</v>
      </c>
      <c r="P5684" s="49">
        <v>-1.2165769999999999E-2</v>
      </c>
      <c r="Q5684" s="49">
        <v>1.7009900000000001E-3</v>
      </c>
      <c r="R5684" s="49">
        <v>1.556775E-2</v>
      </c>
      <c r="S5684" s="49">
        <v>3.5190529999999998E-2</v>
      </c>
      <c r="T5684" s="49" t="s">
        <v>91</v>
      </c>
    </row>
    <row r="5685" spans="1:20" x14ac:dyDescent="0.25">
      <c r="A5685" s="49" t="str">
        <f t="shared" si="88"/>
        <v>41893SierraN/A_4SmartAC Only</v>
      </c>
      <c r="B5685" s="7">
        <v>41893</v>
      </c>
      <c r="C5685">
        <v>4</v>
      </c>
      <c r="D5685" t="s">
        <v>14</v>
      </c>
      <c r="E5685">
        <v>0.58323360000000002</v>
      </c>
      <c r="F5685">
        <v>0.59073266999999996</v>
      </c>
      <c r="G5685" t="s">
        <v>33</v>
      </c>
      <c r="H5685">
        <v>10754.76</v>
      </c>
      <c r="I5685" s="49">
        <v>11952.083000000001</v>
      </c>
      <c r="J5685">
        <v>63.526710000000001</v>
      </c>
      <c r="M5685">
        <v>1.8631700000000001E-2</v>
      </c>
      <c r="N5685" s="49">
        <v>-7.49907E-3</v>
      </c>
      <c r="O5685" s="49">
        <v>-3.1347649999999998E-2</v>
      </c>
      <c r="P5685" s="49">
        <v>-1.737387E-2</v>
      </c>
      <c r="Q5685" s="49">
        <v>-7.49907E-3</v>
      </c>
      <c r="R5685" s="49">
        <v>2.3757299999999999E-3</v>
      </c>
      <c r="S5685" s="49">
        <v>1.6349510000000001E-2</v>
      </c>
      <c r="T5685" s="49" t="s">
        <v>91</v>
      </c>
    </row>
    <row r="5686" spans="1:20" x14ac:dyDescent="0.25">
      <c r="A5686" s="49" t="str">
        <f t="shared" si="88"/>
        <v>41893SierraN/A_14SmartAC Only</v>
      </c>
      <c r="B5686" s="7">
        <v>41893</v>
      </c>
      <c r="C5686">
        <v>14</v>
      </c>
      <c r="D5686" t="s">
        <v>14</v>
      </c>
      <c r="E5686">
        <v>0.99708255999999995</v>
      </c>
      <c r="F5686">
        <v>0.98408108000000005</v>
      </c>
      <c r="G5686" t="s">
        <v>33</v>
      </c>
      <c r="H5686">
        <v>10754.76</v>
      </c>
      <c r="I5686" s="49">
        <v>11952.083000000001</v>
      </c>
      <c r="J5686">
        <v>91.576160000000002</v>
      </c>
      <c r="M5686">
        <v>4.8142200000000003E-2</v>
      </c>
      <c r="N5686" s="49">
        <v>1.3001479999999999E-2</v>
      </c>
      <c r="O5686" s="49">
        <v>-4.8620539999999997E-2</v>
      </c>
      <c r="P5686" s="49">
        <v>-1.251389E-2</v>
      </c>
      <c r="Q5686" s="49">
        <v>1.3001479999999999E-2</v>
      </c>
      <c r="R5686" s="49">
        <v>3.8516849999999998E-2</v>
      </c>
      <c r="S5686" s="49">
        <v>7.4623499999999995E-2</v>
      </c>
      <c r="T5686" s="49" t="s">
        <v>91</v>
      </c>
    </row>
    <row r="5687" spans="1:20" x14ac:dyDescent="0.25">
      <c r="A5687" s="49" t="str">
        <f t="shared" si="88"/>
        <v>41893SierraN/A_20SmartAC Only</v>
      </c>
      <c r="B5687" s="7">
        <v>41893</v>
      </c>
      <c r="C5687">
        <v>20</v>
      </c>
      <c r="D5687" t="s">
        <v>14</v>
      </c>
      <c r="E5687">
        <v>2.1072421000000001</v>
      </c>
      <c r="F5687">
        <v>2.4028626000000002</v>
      </c>
      <c r="G5687" t="s">
        <v>33</v>
      </c>
      <c r="H5687">
        <v>10754.76</v>
      </c>
      <c r="I5687" s="49">
        <v>11952.083000000001</v>
      </c>
      <c r="J5687">
        <v>81.298330000000007</v>
      </c>
      <c r="M5687">
        <v>5.2308500000000001E-2</v>
      </c>
      <c r="N5687" s="49">
        <v>-0.29562050000000001</v>
      </c>
      <c r="O5687" s="49">
        <v>-0.36257538</v>
      </c>
      <c r="P5687" s="49">
        <v>-0.32334401000000002</v>
      </c>
      <c r="Q5687" s="49">
        <v>-0.29562050000000001</v>
      </c>
      <c r="R5687" s="49">
        <v>-0.267897</v>
      </c>
      <c r="S5687" s="49">
        <v>-0.22866562000000001</v>
      </c>
      <c r="T5687" s="49" t="s">
        <v>91</v>
      </c>
    </row>
    <row r="5688" spans="1:20" x14ac:dyDescent="0.25">
      <c r="A5688" s="49" t="str">
        <f t="shared" si="88"/>
        <v>41893SierraN/A_24SmartAC Only</v>
      </c>
      <c r="B5688" s="7">
        <v>41893</v>
      </c>
      <c r="C5688">
        <v>24</v>
      </c>
      <c r="D5688" t="s">
        <v>14</v>
      </c>
      <c r="E5688">
        <v>0.89819941000000003</v>
      </c>
      <c r="F5688">
        <v>0.96281532000000003</v>
      </c>
      <c r="G5688" t="s">
        <v>33</v>
      </c>
      <c r="H5688">
        <v>10754.76</v>
      </c>
      <c r="I5688" s="49">
        <v>11952.083000000001</v>
      </c>
      <c r="J5688">
        <v>68.605159999999998</v>
      </c>
      <c r="M5688">
        <v>2.7254299999999999E-2</v>
      </c>
      <c r="N5688" s="49">
        <v>-6.4615909999999999E-2</v>
      </c>
      <c r="O5688" s="49">
        <v>-9.9501409999999998E-2</v>
      </c>
      <c r="P5688" s="49">
        <v>-7.9060690000000003E-2</v>
      </c>
      <c r="Q5688" s="49">
        <v>-6.4615909999999999E-2</v>
      </c>
      <c r="R5688" s="49">
        <v>-5.0171130000000001E-2</v>
      </c>
      <c r="S5688" s="49">
        <v>-2.9730409999999999E-2</v>
      </c>
      <c r="T5688" s="49" t="s">
        <v>91</v>
      </c>
    </row>
    <row r="5689" spans="1:20" x14ac:dyDescent="0.25">
      <c r="A5689" s="49" t="str">
        <f t="shared" si="88"/>
        <v>41893SierraN/A_19SmartAC Only</v>
      </c>
      <c r="B5689" s="7">
        <v>41893</v>
      </c>
      <c r="C5689">
        <v>19</v>
      </c>
      <c r="D5689" t="s">
        <v>14</v>
      </c>
      <c r="E5689">
        <v>2.2739935999999998</v>
      </c>
      <c r="F5689">
        <v>2.5625121000000002</v>
      </c>
      <c r="G5689" t="s">
        <v>33</v>
      </c>
      <c r="H5689">
        <v>10754.76</v>
      </c>
      <c r="I5689" s="49">
        <v>11952.083000000001</v>
      </c>
      <c r="J5689">
        <v>90.105810000000005</v>
      </c>
      <c r="M5689">
        <v>5.5768100000000001E-2</v>
      </c>
      <c r="N5689" s="49">
        <v>-0.28851850000000001</v>
      </c>
      <c r="O5689" s="49">
        <v>-0.35990167000000001</v>
      </c>
      <c r="P5689" s="49">
        <v>-0.31807559000000002</v>
      </c>
      <c r="Q5689" s="49">
        <v>-0.28851850000000001</v>
      </c>
      <c r="R5689" s="49">
        <v>-0.25896141</v>
      </c>
      <c r="S5689" s="49">
        <v>-0.21713532999999999</v>
      </c>
      <c r="T5689" s="49" t="s">
        <v>91</v>
      </c>
    </row>
    <row r="5690" spans="1:20" x14ac:dyDescent="0.25">
      <c r="A5690" s="49" t="str">
        <f t="shared" si="88"/>
        <v>41820StocktonN/A_5SmartAC Only</v>
      </c>
      <c r="B5690" s="7">
        <v>41820</v>
      </c>
      <c r="C5690">
        <v>5</v>
      </c>
      <c r="D5690" t="s">
        <v>15</v>
      </c>
      <c r="E5690">
        <v>0.68292781000000002</v>
      </c>
      <c r="F5690">
        <v>0.70077891000000003</v>
      </c>
      <c r="G5690" t="s">
        <v>33</v>
      </c>
      <c r="H5690">
        <v>2084.4899999999998</v>
      </c>
      <c r="I5690" s="49">
        <v>10429.499</v>
      </c>
      <c r="J5690">
        <v>72.173730000000006</v>
      </c>
      <c r="M5690">
        <v>1.7824E-2</v>
      </c>
      <c r="N5690" s="49">
        <v>-1.7851100000000002E-2</v>
      </c>
      <c r="O5690" s="49">
        <v>-4.0665819999999998E-2</v>
      </c>
      <c r="P5690" s="49">
        <v>-2.729782E-2</v>
      </c>
      <c r="Q5690" s="49">
        <v>-1.7851100000000002E-2</v>
      </c>
      <c r="R5690" s="49">
        <v>-8.4043799999999995E-3</v>
      </c>
      <c r="S5690" s="49">
        <v>4.9636200000000002E-3</v>
      </c>
      <c r="T5690" s="49" t="s">
        <v>91</v>
      </c>
    </row>
    <row r="5691" spans="1:20" x14ac:dyDescent="0.25">
      <c r="A5691" s="49" t="str">
        <f t="shared" si="88"/>
        <v>41820StocktonN/A_1SmartAC Only</v>
      </c>
      <c r="B5691" s="7">
        <v>41820</v>
      </c>
      <c r="C5691">
        <v>1</v>
      </c>
      <c r="D5691" t="s">
        <v>15</v>
      </c>
      <c r="E5691">
        <v>1.0856996999999999</v>
      </c>
      <c r="F5691">
        <v>1.0750309</v>
      </c>
      <c r="G5691" t="s">
        <v>33</v>
      </c>
      <c r="H5691">
        <v>2084.4899999999998</v>
      </c>
      <c r="I5691" s="49">
        <v>10429.499</v>
      </c>
      <c r="J5691">
        <v>77.536100000000005</v>
      </c>
      <c r="M5691">
        <v>2.75117E-2</v>
      </c>
      <c r="N5691" s="49">
        <v>1.0668800000000001E-2</v>
      </c>
      <c r="O5691" s="49">
        <v>-2.4546180000000001E-2</v>
      </c>
      <c r="P5691" s="49">
        <v>-3.9123999999999999E-3</v>
      </c>
      <c r="Q5691" s="49">
        <v>1.0668800000000001E-2</v>
      </c>
      <c r="R5691" s="49">
        <v>2.5250000000000002E-2</v>
      </c>
      <c r="S5691" s="49">
        <v>4.5883779999999999E-2</v>
      </c>
      <c r="T5691" s="49" t="s">
        <v>91</v>
      </c>
    </row>
    <row r="5692" spans="1:20" x14ac:dyDescent="0.25">
      <c r="A5692" s="49" t="str">
        <f t="shared" si="88"/>
        <v>41820StocktonN/A_23SmartAC Only</v>
      </c>
      <c r="B5692" s="7">
        <v>41820</v>
      </c>
      <c r="C5692">
        <v>23</v>
      </c>
      <c r="D5692" t="s">
        <v>15</v>
      </c>
      <c r="E5692">
        <v>1.7928983000000001</v>
      </c>
      <c r="F5692">
        <v>1.9213507999999999</v>
      </c>
      <c r="G5692" t="s">
        <v>33</v>
      </c>
      <c r="H5692">
        <v>2084.4899999999998</v>
      </c>
      <c r="I5692" s="49">
        <v>10429.499</v>
      </c>
      <c r="J5692">
        <v>81.137</v>
      </c>
      <c r="M5692">
        <v>3.9831699999999998E-2</v>
      </c>
      <c r="N5692" s="49">
        <v>-0.1284525</v>
      </c>
      <c r="O5692" s="49">
        <v>-0.17943708</v>
      </c>
      <c r="P5692" s="49">
        <v>-0.14956330000000001</v>
      </c>
      <c r="Q5692" s="49">
        <v>-0.1284525</v>
      </c>
      <c r="R5692" s="49">
        <v>-0.1073417</v>
      </c>
      <c r="S5692" s="49">
        <v>-7.7467919999999996E-2</v>
      </c>
      <c r="T5692" s="49" t="s">
        <v>91</v>
      </c>
    </row>
    <row r="5693" spans="1:20" x14ac:dyDescent="0.25">
      <c r="A5693" s="49" t="str">
        <f t="shared" si="88"/>
        <v>41820StocktonN/A_24SmartAC Only</v>
      </c>
      <c r="B5693" s="7">
        <v>41820</v>
      </c>
      <c r="C5693">
        <v>24</v>
      </c>
      <c r="D5693" t="s">
        <v>15</v>
      </c>
      <c r="E5693">
        <v>1.3960638999999999</v>
      </c>
      <c r="F5693">
        <v>1.4762702999999999</v>
      </c>
      <c r="G5693" t="s">
        <v>33</v>
      </c>
      <c r="H5693">
        <v>2084.4899999999998</v>
      </c>
      <c r="I5693" s="49">
        <v>10429.499</v>
      </c>
      <c r="J5693">
        <v>80.655439999999999</v>
      </c>
      <c r="M5693">
        <v>3.36148E-2</v>
      </c>
      <c r="N5693" s="49">
        <v>-8.0206399999999997E-2</v>
      </c>
      <c r="O5693" s="49">
        <v>-0.12323334</v>
      </c>
      <c r="P5693" s="49">
        <v>-9.8022239999999997E-2</v>
      </c>
      <c r="Q5693" s="49">
        <v>-8.0206399999999997E-2</v>
      </c>
      <c r="R5693" s="49">
        <v>-6.2390559999999998E-2</v>
      </c>
      <c r="S5693" s="49">
        <v>-3.7179459999999998E-2</v>
      </c>
      <c r="T5693" s="49" t="s">
        <v>91</v>
      </c>
    </row>
    <row r="5694" spans="1:20" x14ac:dyDescent="0.25">
      <c r="A5694" s="49" t="str">
        <f t="shared" si="88"/>
        <v>41820StocktonN/A_9SmartAC Only</v>
      </c>
      <c r="B5694" s="7">
        <v>41820</v>
      </c>
      <c r="C5694">
        <v>9</v>
      </c>
      <c r="D5694" t="s">
        <v>15</v>
      </c>
      <c r="E5694">
        <v>0.91857533000000002</v>
      </c>
      <c r="F5694">
        <v>0.91589619</v>
      </c>
      <c r="G5694" t="s">
        <v>33</v>
      </c>
      <c r="H5694">
        <v>2084.4899999999998</v>
      </c>
      <c r="I5694" s="49">
        <v>10429.499</v>
      </c>
      <c r="J5694">
        <v>80.393870000000007</v>
      </c>
      <c r="M5694">
        <v>2.57492E-2</v>
      </c>
      <c r="N5694" s="49">
        <v>2.67914E-3</v>
      </c>
      <c r="O5694" s="49">
        <v>-3.0279839999999999E-2</v>
      </c>
      <c r="P5694" s="49">
        <v>-1.0967940000000001E-2</v>
      </c>
      <c r="Q5694" s="49">
        <v>2.67914E-3</v>
      </c>
      <c r="R5694" s="49">
        <v>1.6326219999999999E-2</v>
      </c>
      <c r="S5694" s="49">
        <v>3.5638120000000002E-2</v>
      </c>
      <c r="T5694" s="49" t="s">
        <v>91</v>
      </c>
    </row>
    <row r="5695" spans="1:20" x14ac:dyDescent="0.25">
      <c r="A5695" s="49" t="str">
        <f t="shared" si="88"/>
        <v>41820StocktonN/A_3SmartAC Only</v>
      </c>
      <c r="B5695" s="7">
        <v>41820</v>
      </c>
      <c r="C5695">
        <v>3</v>
      </c>
      <c r="D5695" t="s">
        <v>15</v>
      </c>
      <c r="E5695">
        <v>0.77700409999999998</v>
      </c>
      <c r="F5695">
        <v>0.79022965000000001</v>
      </c>
      <c r="G5695" t="s">
        <v>33</v>
      </c>
      <c r="H5695">
        <v>2084.4899999999998</v>
      </c>
      <c r="I5695" s="49">
        <v>10429.499</v>
      </c>
      <c r="J5695">
        <v>75.536159999999995</v>
      </c>
      <c r="M5695">
        <v>2.0453200000000001E-2</v>
      </c>
      <c r="N5695" s="49">
        <v>-1.3225550000000001E-2</v>
      </c>
      <c r="O5695" s="49">
        <v>-3.940565E-2</v>
      </c>
      <c r="P5695" s="49">
        <v>-2.406575E-2</v>
      </c>
      <c r="Q5695" s="49">
        <v>-1.3225550000000001E-2</v>
      </c>
      <c r="R5695" s="49">
        <v>-2.3853500000000001E-3</v>
      </c>
      <c r="S5695" s="49">
        <v>1.295455E-2</v>
      </c>
      <c r="T5695" s="49" t="s">
        <v>91</v>
      </c>
    </row>
    <row r="5696" spans="1:20" x14ac:dyDescent="0.25">
      <c r="A5696" s="49" t="str">
        <f t="shared" si="88"/>
        <v>41820StocktonN/A_21SmartAC Only</v>
      </c>
      <c r="B5696" s="7">
        <v>41820</v>
      </c>
      <c r="C5696">
        <v>21</v>
      </c>
      <c r="D5696" t="s">
        <v>15</v>
      </c>
      <c r="E5696">
        <v>2.5308584999999999</v>
      </c>
      <c r="F5696">
        <v>2.8162569999999998</v>
      </c>
      <c r="G5696" t="s">
        <v>33</v>
      </c>
      <c r="H5696">
        <v>2084.4899999999998</v>
      </c>
      <c r="I5696" s="49">
        <v>10429.499</v>
      </c>
      <c r="J5696">
        <v>87.637100000000004</v>
      </c>
      <c r="M5696">
        <v>4.8175799999999998E-2</v>
      </c>
      <c r="N5696" s="49">
        <v>-0.2853985</v>
      </c>
      <c r="O5696" s="49">
        <v>-0.34706352000000001</v>
      </c>
      <c r="P5696" s="49">
        <v>-0.31093166999999999</v>
      </c>
      <c r="Q5696" s="49">
        <v>-0.2853985</v>
      </c>
      <c r="R5696" s="49">
        <v>-0.25986533000000001</v>
      </c>
      <c r="S5696" s="49">
        <v>-0.22373348000000001</v>
      </c>
      <c r="T5696" s="49" t="s">
        <v>91</v>
      </c>
    </row>
    <row r="5697" spans="1:20" x14ac:dyDescent="0.25">
      <c r="A5697" s="49" t="str">
        <f t="shared" si="88"/>
        <v>41820StocktonN/A_4SmartAC Only</v>
      </c>
      <c r="B5697" s="7">
        <v>41820</v>
      </c>
      <c r="C5697">
        <v>4</v>
      </c>
      <c r="D5697" t="s">
        <v>15</v>
      </c>
      <c r="E5697">
        <v>0.70882518999999999</v>
      </c>
      <c r="F5697">
        <v>0.72109729</v>
      </c>
      <c r="G5697" t="s">
        <v>33</v>
      </c>
      <c r="H5697">
        <v>2084.4899999999998</v>
      </c>
      <c r="I5697" s="49">
        <v>10429.499</v>
      </c>
      <c r="J5697">
        <v>74.104969999999994</v>
      </c>
      <c r="M5697">
        <v>1.8249499999999998E-2</v>
      </c>
      <c r="N5697" s="49">
        <v>-1.2272099999999999E-2</v>
      </c>
      <c r="O5697" s="49">
        <v>-3.5631459999999997E-2</v>
      </c>
      <c r="P5697" s="49">
        <v>-2.194434E-2</v>
      </c>
      <c r="Q5697" s="49">
        <v>-1.2272099999999999E-2</v>
      </c>
      <c r="R5697" s="49">
        <v>-2.5998699999999998E-3</v>
      </c>
      <c r="S5697" s="49">
        <v>1.108726E-2</v>
      </c>
      <c r="T5697" s="49" t="s">
        <v>91</v>
      </c>
    </row>
    <row r="5698" spans="1:20" x14ac:dyDescent="0.25">
      <c r="A5698" s="49" t="str">
        <f t="shared" si="88"/>
        <v>41820StocktonN/A_14SmartAC Only</v>
      </c>
      <c r="B5698" s="7">
        <v>41820</v>
      </c>
      <c r="C5698">
        <v>14</v>
      </c>
      <c r="D5698" t="s">
        <v>15</v>
      </c>
      <c r="E5698">
        <v>2.2584884999999999</v>
      </c>
      <c r="F5698">
        <v>2.243627</v>
      </c>
      <c r="G5698" t="s">
        <v>33</v>
      </c>
      <c r="H5698">
        <v>2084.4899999999998</v>
      </c>
      <c r="I5698" s="49">
        <v>10429.499</v>
      </c>
      <c r="J5698">
        <v>97.843549999999993</v>
      </c>
      <c r="M5698">
        <v>5.1584900000000003E-2</v>
      </c>
      <c r="N5698" s="49">
        <v>1.48615E-2</v>
      </c>
      <c r="O5698" s="49">
        <v>-5.1167169999999998E-2</v>
      </c>
      <c r="P5698" s="49">
        <v>-1.24785E-2</v>
      </c>
      <c r="Q5698" s="49">
        <v>1.48615E-2</v>
      </c>
      <c r="R5698" s="49">
        <v>4.2201500000000003E-2</v>
      </c>
      <c r="S5698" s="49">
        <v>8.0890169999999997E-2</v>
      </c>
      <c r="T5698" s="49" t="s">
        <v>91</v>
      </c>
    </row>
    <row r="5699" spans="1:20" x14ac:dyDescent="0.25">
      <c r="A5699" s="49" t="str">
        <f t="shared" ref="A5699:A5762" si="89">CONCATENATE(B5699,D5699,G5699,"_",C5699,T5699)</f>
        <v>41820StocktonN/A_13SmartAC Only</v>
      </c>
      <c r="B5699" s="7">
        <v>41820</v>
      </c>
      <c r="C5699">
        <v>13</v>
      </c>
      <c r="D5699" t="s">
        <v>15</v>
      </c>
      <c r="E5699">
        <v>1.8965559999999999</v>
      </c>
      <c r="F5699">
        <v>1.9338071999999999</v>
      </c>
      <c r="G5699" t="s">
        <v>33</v>
      </c>
      <c r="H5699">
        <v>2084.4899999999998</v>
      </c>
      <c r="I5699" s="49">
        <v>10429.499</v>
      </c>
      <c r="J5699">
        <v>95.118769999999998</v>
      </c>
      <c r="M5699">
        <v>4.9256099999999997E-2</v>
      </c>
      <c r="N5699" s="49">
        <v>-3.7251199999999998E-2</v>
      </c>
      <c r="O5699" s="49">
        <v>-0.10029900999999999</v>
      </c>
      <c r="P5699" s="49">
        <v>-6.3356930000000006E-2</v>
      </c>
      <c r="Q5699" s="49">
        <v>-3.7251199999999998E-2</v>
      </c>
      <c r="R5699" s="49">
        <v>-1.1145469999999999E-2</v>
      </c>
      <c r="S5699" s="49">
        <v>2.5796610000000001E-2</v>
      </c>
      <c r="T5699" s="49" t="s">
        <v>91</v>
      </c>
    </row>
    <row r="5700" spans="1:20" x14ac:dyDescent="0.25">
      <c r="A5700" s="49" t="str">
        <f t="shared" si="89"/>
        <v>41820StocktonN/A_6SmartAC Only</v>
      </c>
      <c r="B5700" s="7">
        <v>41820</v>
      </c>
      <c r="C5700">
        <v>6</v>
      </c>
      <c r="D5700" t="s">
        <v>15</v>
      </c>
      <c r="E5700">
        <v>0.69073505000000002</v>
      </c>
      <c r="F5700">
        <v>0.70818596</v>
      </c>
      <c r="G5700" t="s">
        <v>33</v>
      </c>
      <c r="H5700">
        <v>2084.4899999999998</v>
      </c>
      <c r="I5700" s="49">
        <v>10429.499</v>
      </c>
      <c r="J5700">
        <v>72.242490000000004</v>
      </c>
      <c r="M5700">
        <v>1.74336E-2</v>
      </c>
      <c r="N5700" s="49">
        <v>-1.745091E-2</v>
      </c>
      <c r="O5700" s="49">
        <v>-3.9765920000000003E-2</v>
      </c>
      <c r="P5700" s="49">
        <v>-2.6690720000000001E-2</v>
      </c>
      <c r="Q5700" s="49">
        <v>-1.745091E-2</v>
      </c>
      <c r="R5700" s="49">
        <v>-8.2111000000000007E-3</v>
      </c>
      <c r="S5700" s="49">
        <v>4.8640999999999997E-3</v>
      </c>
      <c r="T5700" s="49" t="s">
        <v>91</v>
      </c>
    </row>
    <row r="5701" spans="1:20" x14ac:dyDescent="0.25">
      <c r="A5701" s="49" t="str">
        <f t="shared" si="89"/>
        <v>41820StocktonN/A_10SmartAC Only</v>
      </c>
      <c r="B5701" s="7">
        <v>41820</v>
      </c>
      <c r="C5701">
        <v>10</v>
      </c>
      <c r="D5701" t="s">
        <v>15</v>
      </c>
      <c r="E5701">
        <v>1.0605814</v>
      </c>
      <c r="F5701">
        <v>1.0428378</v>
      </c>
      <c r="G5701" t="s">
        <v>33</v>
      </c>
      <c r="H5701">
        <v>2084.4899999999998</v>
      </c>
      <c r="I5701" s="49">
        <v>10429.499</v>
      </c>
      <c r="J5701">
        <v>83.963059999999999</v>
      </c>
      <c r="M5701">
        <v>3.0294700000000001E-2</v>
      </c>
      <c r="N5701" s="49">
        <v>1.7743600000000002E-2</v>
      </c>
      <c r="O5701" s="49">
        <v>-2.1033619999999999E-2</v>
      </c>
      <c r="P5701" s="49">
        <v>1.6874100000000001E-3</v>
      </c>
      <c r="Q5701" s="49">
        <v>1.7743600000000002E-2</v>
      </c>
      <c r="R5701" s="49">
        <v>3.3799790000000003E-2</v>
      </c>
      <c r="S5701" s="49">
        <v>5.6520819999999999E-2</v>
      </c>
      <c r="T5701" s="49" t="s">
        <v>91</v>
      </c>
    </row>
    <row r="5702" spans="1:20" x14ac:dyDescent="0.25">
      <c r="A5702" s="49" t="str">
        <f t="shared" si="89"/>
        <v>41820StocktonN/A_7SmartAC Only</v>
      </c>
      <c r="B5702" s="7">
        <v>41820</v>
      </c>
      <c r="C5702">
        <v>7</v>
      </c>
      <c r="D5702" t="s">
        <v>15</v>
      </c>
      <c r="E5702">
        <v>0.75444560000000005</v>
      </c>
      <c r="F5702">
        <v>0.76163351000000001</v>
      </c>
      <c r="G5702" t="s">
        <v>33</v>
      </c>
      <c r="H5702">
        <v>2084.4899999999998</v>
      </c>
      <c r="I5702" s="49">
        <v>10429.499</v>
      </c>
      <c r="J5702">
        <v>73.223889999999997</v>
      </c>
      <c r="M5702">
        <v>1.88328E-2</v>
      </c>
      <c r="N5702" s="49">
        <v>-7.1879099999999996E-3</v>
      </c>
      <c r="O5702" s="49">
        <v>-3.1293889999999998E-2</v>
      </c>
      <c r="P5702" s="49">
        <v>-1.716929E-2</v>
      </c>
      <c r="Q5702" s="49">
        <v>-7.1879099999999996E-3</v>
      </c>
      <c r="R5702" s="49">
        <v>2.7934700000000002E-3</v>
      </c>
      <c r="S5702" s="49">
        <v>1.691807E-2</v>
      </c>
      <c r="T5702" s="49" t="s">
        <v>91</v>
      </c>
    </row>
    <row r="5703" spans="1:20" x14ac:dyDescent="0.25">
      <c r="A5703" s="49" t="str">
        <f t="shared" si="89"/>
        <v>41820StocktonN/A_11SmartAC Only</v>
      </c>
      <c r="B5703" s="7">
        <v>41820</v>
      </c>
      <c r="C5703">
        <v>11</v>
      </c>
      <c r="D5703" t="s">
        <v>15</v>
      </c>
      <c r="E5703">
        <v>1.2817392000000001</v>
      </c>
      <c r="F5703">
        <v>1.2754565</v>
      </c>
      <c r="G5703" t="s">
        <v>33</v>
      </c>
      <c r="H5703">
        <v>2084.4899999999998</v>
      </c>
      <c r="I5703" s="49">
        <v>10429.499</v>
      </c>
      <c r="J5703">
        <v>88.256659999999997</v>
      </c>
      <c r="M5703">
        <v>3.6877699999999999E-2</v>
      </c>
      <c r="N5703" s="49">
        <v>6.2826999999999996E-3</v>
      </c>
      <c r="O5703" s="49">
        <v>-4.092076E-2</v>
      </c>
      <c r="P5703" s="49">
        <v>-1.326248E-2</v>
      </c>
      <c r="Q5703" s="49">
        <v>6.2826999999999996E-3</v>
      </c>
      <c r="R5703" s="49">
        <v>2.5827880000000001E-2</v>
      </c>
      <c r="S5703" s="49">
        <v>5.3486159999999998E-2</v>
      </c>
      <c r="T5703" s="49" t="s">
        <v>91</v>
      </c>
    </row>
    <row r="5704" spans="1:20" x14ac:dyDescent="0.25">
      <c r="A5704" s="49" t="str">
        <f t="shared" si="89"/>
        <v>41820StocktonN/A_12SmartAC Only</v>
      </c>
      <c r="B5704" s="7">
        <v>41820</v>
      </c>
      <c r="C5704">
        <v>12</v>
      </c>
      <c r="D5704" t="s">
        <v>15</v>
      </c>
      <c r="E5704">
        <v>1.5599866</v>
      </c>
      <c r="F5704">
        <v>1.5795786999999999</v>
      </c>
      <c r="G5704" t="s">
        <v>33</v>
      </c>
      <c r="H5704">
        <v>2084.4899999999998</v>
      </c>
      <c r="I5704" s="49">
        <v>10429.499</v>
      </c>
      <c r="J5704">
        <v>92.187629999999999</v>
      </c>
      <c r="M5704">
        <v>4.3219399999999998E-2</v>
      </c>
      <c r="N5704" s="49">
        <v>-1.9592100000000001E-2</v>
      </c>
      <c r="O5704" s="49">
        <v>-7.4912930000000003E-2</v>
      </c>
      <c r="P5704" s="49">
        <v>-4.2498380000000002E-2</v>
      </c>
      <c r="Q5704" s="49">
        <v>-1.9592100000000001E-2</v>
      </c>
      <c r="R5704" s="49">
        <v>3.3141799999999999E-3</v>
      </c>
      <c r="S5704" s="49">
        <v>3.572873E-2</v>
      </c>
      <c r="T5704" s="49" t="s">
        <v>91</v>
      </c>
    </row>
    <row r="5705" spans="1:20" x14ac:dyDescent="0.25">
      <c r="A5705" s="49" t="str">
        <f t="shared" si="89"/>
        <v>41820StocktonN/A_2SmartAC Only</v>
      </c>
      <c r="B5705" s="7">
        <v>41820</v>
      </c>
      <c r="C5705">
        <v>2</v>
      </c>
      <c r="D5705" t="s">
        <v>15</v>
      </c>
      <c r="E5705">
        <v>0.89649928000000001</v>
      </c>
      <c r="F5705">
        <v>0.89516748000000002</v>
      </c>
      <c r="G5705" t="s">
        <v>33</v>
      </c>
      <c r="H5705">
        <v>2084.4899999999998</v>
      </c>
      <c r="I5705" s="49">
        <v>10429.499</v>
      </c>
      <c r="J5705">
        <v>76.329759999999993</v>
      </c>
      <c r="M5705">
        <v>2.3334500000000001E-2</v>
      </c>
      <c r="N5705" s="49">
        <v>1.3318E-3</v>
      </c>
      <c r="O5705" s="49">
        <v>-2.853636E-2</v>
      </c>
      <c r="P5705" s="49">
        <v>-1.103549E-2</v>
      </c>
      <c r="Q5705" s="49">
        <v>1.3318E-3</v>
      </c>
      <c r="R5705" s="49">
        <v>1.3699080000000001E-2</v>
      </c>
      <c r="S5705" s="49">
        <v>3.1199959999999999E-2</v>
      </c>
      <c r="T5705" s="49" t="s">
        <v>91</v>
      </c>
    </row>
    <row r="5706" spans="1:20" x14ac:dyDescent="0.25">
      <c r="A5706" s="49" t="str">
        <f t="shared" si="89"/>
        <v>41820StocktonN/A_20SmartAC Only</v>
      </c>
      <c r="B5706" s="7">
        <v>41820</v>
      </c>
      <c r="C5706">
        <v>20</v>
      </c>
      <c r="D5706" t="s">
        <v>15</v>
      </c>
      <c r="E5706">
        <v>2.8608470000000001</v>
      </c>
      <c r="F5706">
        <v>3.2572114999999999</v>
      </c>
      <c r="G5706" t="s">
        <v>33</v>
      </c>
      <c r="H5706">
        <v>2084.4899999999998</v>
      </c>
      <c r="I5706" s="49">
        <v>10429.499</v>
      </c>
      <c r="J5706">
        <v>91.050060000000002</v>
      </c>
      <c r="M5706">
        <v>5.2150000000000002E-2</v>
      </c>
      <c r="N5706" s="49">
        <v>-0.39636450000000001</v>
      </c>
      <c r="O5706" s="49">
        <v>-0.46311649999999999</v>
      </c>
      <c r="P5706" s="49">
        <v>-0.42400399999999999</v>
      </c>
      <c r="Q5706" s="49">
        <v>-0.39636450000000001</v>
      </c>
      <c r="R5706" s="49">
        <v>-0.36872500000000002</v>
      </c>
      <c r="S5706" s="49">
        <v>-0.32961249999999997</v>
      </c>
      <c r="T5706" s="49" t="s">
        <v>91</v>
      </c>
    </row>
    <row r="5707" spans="1:20" x14ac:dyDescent="0.25">
      <c r="A5707" s="49" t="str">
        <f t="shared" si="89"/>
        <v>41820StocktonN/A_8SmartAC Only</v>
      </c>
      <c r="B5707" s="7">
        <v>41820</v>
      </c>
      <c r="C5707">
        <v>8</v>
      </c>
      <c r="D5707" t="s">
        <v>15</v>
      </c>
      <c r="E5707">
        <v>0.82601208999999998</v>
      </c>
      <c r="F5707">
        <v>0.82237234000000003</v>
      </c>
      <c r="G5707" t="s">
        <v>33</v>
      </c>
      <c r="H5707">
        <v>2084.4899999999998</v>
      </c>
      <c r="I5707" s="49">
        <v>10429.499</v>
      </c>
      <c r="J5707">
        <v>77.343190000000007</v>
      </c>
      <c r="M5707">
        <v>2.1447899999999999E-2</v>
      </c>
      <c r="N5707" s="49">
        <v>3.6397500000000002E-3</v>
      </c>
      <c r="O5707" s="49">
        <v>-2.3813560000000001E-2</v>
      </c>
      <c r="P5707" s="49">
        <v>-7.72764E-3</v>
      </c>
      <c r="Q5707" s="49">
        <v>3.6397500000000002E-3</v>
      </c>
      <c r="R5707" s="49">
        <v>1.500714E-2</v>
      </c>
      <c r="S5707" s="49">
        <v>3.1093059999999999E-2</v>
      </c>
      <c r="T5707" s="49" t="s">
        <v>91</v>
      </c>
    </row>
    <row r="5708" spans="1:20" x14ac:dyDescent="0.25">
      <c r="A5708" s="49" t="str">
        <f t="shared" si="89"/>
        <v>41820StocktonN/A_22SmartAC Only</v>
      </c>
      <c r="B5708" s="7">
        <v>41820</v>
      </c>
      <c r="C5708">
        <v>22</v>
      </c>
      <c r="D5708" t="s">
        <v>15</v>
      </c>
      <c r="E5708">
        <v>2.1937557000000001</v>
      </c>
      <c r="F5708">
        <v>2.4073053</v>
      </c>
      <c r="G5708" t="s">
        <v>33</v>
      </c>
      <c r="H5708">
        <v>2084.4899999999998</v>
      </c>
      <c r="I5708" s="49">
        <v>10429.499</v>
      </c>
      <c r="J5708">
        <v>83.774569999999997</v>
      </c>
      <c r="M5708">
        <v>4.42409E-2</v>
      </c>
      <c r="N5708" s="49">
        <v>-0.21354960000000001</v>
      </c>
      <c r="O5708" s="49">
        <v>-0.27017795</v>
      </c>
      <c r="P5708" s="49">
        <v>-0.23699728</v>
      </c>
      <c r="Q5708" s="49">
        <v>-0.21354960000000001</v>
      </c>
      <c r="R5708" s="49">
        <v>-0.19010192000000001</v>
      </c>
      <c r="S5708" s="49">
        <v>-0.15692125000000001</v>
      </c>
      <c r="T5708" s="49" t="s">
        <v>91</v>
      </c>
    </row>
    <row r="5709" spans="1:20" x14ac:dyDescent="0.25">
      <c r="A5709" s="49" t="str">
        <f t="shared" si="89"/>
        <v>41820StocktonN/A_17SmartAC Only</v>
      </c>
      <c r="B5709" s="7">
        <v>41820</v>
      </c>
      <c r="C5709">
        <v>17</v>
      </c>
      <c r="D5709" t="s">
        <v>15</v>
      </c>
      <c r="E5709">
        <v>3.1177269999999999</v>
      </c>
      <c r="F5709">
        <v>2.3344946000000002</v>
      </c>
      <c r="G5709" t="s">
        <v>33</v>
      </c>
      <c r="H5709">
        <v>2084.4899999999998</v>
      </c>
      <c r="I5709" s="49">
        <v>10429.499</v>
      </c>
      <c r="J5709">
        <v>101.29340000000001</v>
      </c>
      <c r="M5709">
        <v>4.5659400000000003E-2</v>
      </c>
      <c r="N5709" s="49">
        <v>0.78323240000000005</v>
      </c>
      <c r="O5709" s="49">
        <v>0.72478836999999996</v>
      </c>
      <c r="P5709" s="49">
        <v>0.75903292</v>
      </c>
      <c r="Q5709" s="49">
        <v>0.78323240000000005</v>
      </c>
      <c r="R5709" s="49">
        <v>0.80743187999999999</v>
      </c>
      <c r="S5709" s="49">
        <v>0.84167643000000003</v>
      </c>
      <c r="T5709" s="49" t="s">
        <v>91</v>
      </c>
    </row>
    <row r="5710" spans="1:20" x14ac:dyDescent="0.25">
      <c r="A5710" s="49" t="str">
        <f t="shared" si="89"/>
        <v>41820StocktonN/A_18SmartAC Only</v>
      </c>
      <c r="B5710" s="7">
        <v>41820</v>
      </c>
      <c r="C5710">
        <v>18</v>
      </c>
      <c r="D5710" t="s">
        <v>15</v>
      </c>
      <c r="E5710">
        <v>3.2354368</v>
      </c>
      <c r="F5710">
        <v>2.4592049</v>
      </c>
      <c r="G5710" t="s">
        <v>33</v>
      </c>
      <c r="H5710">
        <v>2084.4899999999998</v>
      </c>
      <c r="I5710" s="49">
        <v>10429.499</v>
      </c>
      <c r="J5710">
        <v>98.568979999999996</v>
      </c>
      <c r="M5710">
        <v>4.4800100000000002E-2</v>
      </c>
      <c r="N5710" s="49">
        <v>0.77623189999999997</v>
      </c>
      <c r="O5710" s="49">
        <v>0.71888777000000004</v>
      </c>
      <c r="P5710" s="49">
        <v>0.75248784999999996</v>
      </c>
      <c r="Q5710" s="49">
        <v>0.77623189999999997</v>
      </c>
      <c r="R5710" s="49">
        <v>0.79997594999999999</v>
      </c>
      <c r="S5710" s="49">
        <v>0.83357603000000002</v>
      </c>
      <c r="T5710" s="49" t="s">
        <v>91</v>
      </c>
    </row>
    <row r="5711" spans="1:20" x14ac:dyDescent="0.25">
      <c r="A5711" s="49" t="str">
        <f t="shared" si="89"/>
        <v>41820StocktonN/A_19SmartAC Only</v>
      </c>
      <c r="B5711" s="7">
        <v>41820</v>
      </c>
      <c r="C5711">
        <v>19</v>
      </c>
      <c r="D5711" t="s">
        <v>15</v>
      </c>
      <c r="E5711">
        <v>3.1480223000000001</v>
      </c>
      <c r="F5711">
        <v>3.3397785999999998</v>
      </c>
      <c r="G5711" t="s">
        <v>33</v>
      </c>
      <c r="H5711">
        <v>2084.4899999999998</v>
      </c>
      <c r="I5711" s="49">
        <v>10429.499</v>
      </c>
      <c r="J5711">
        <v>94.344179999999994</v>
      </c>
      <c r="M5711">
        <v>5.2177800000000003E-2</v>
      </c>
      <c r="N5711" s="49">
        <v>-0.19175629999999999</v>
      </c>
      <c r="O5711" s="49">
        <v>-0.25854388</v>
      </c>
      <c r="P5711" s="49">
        <v>-0.21941052999999999</v>
      </c>
      <c r="Q5711" s="49">
        <v>-0.19175629999999999</v>
      </c>
      <c r="R5711" s="49">
        <v>-0.16410206999999999</v>
      </c>
      <c r="S5711" s="49">
        <v>-0.12496872000000001</v>
      </c>
      <c r="T5711" s="49" t="s">
        <v>91</v>
      </c>
    </row>
    <row r="5712" spans="1:20" x14ac:dyDescent="0.25">
      <c r="A5712" s="49" t="str">
        <f t="shared" si="89"/>
        <v>41820StocktonN/A_15SmartAC Only</v>
      </c>
      <c r="B5712" s="7">
        <v>41820</v>
      </c>
      <c r="C5712">
        <v>15</v>
      </c>
      <c r="D5712" t="s">
        <v>15</v>
      </c>
      <c r="E5712">
        <v>2.6096054999999998</v>
      </c>
      <c r="F5712">
        <v>2.4078567999999998</v>
      </c>
      <c r="G5712" t="s">
        <v>33</v>
      </c>
      <c r="H5712">
        <v>2084.4899999999998</v>
      </c>
      <c r="I5712" s="49">
        <v>10429.499</v>
      </c>
      <c r="J5712">
        <v>100.206</v>
      </c>
      <c r="M5712">
        <v>5.1311799999999998E-2</v>
      </c>
      <c r="N5712" s="49">
        <v>0.2017487</v>
      </c>
      <c r="O5712" s="49">
        <v>0.13606960000000001</v>
      </c>
      <c r="P5712" s="49">
        <v>0.17455345</v>
      </c>
      <c r="Q5712" s="49">
        <v>0.2017487</v>
      </c>
      <c r="R5712" s="49">
        <v>0.22894395000000001</v>
      </c>
      <c r="S5712" s="49">
        <v>0.26742779999999999</v>
      </c>
      <c r="T5712" s="49" t="s">
        <v>91</v>
      </c>
    </row>
    <row r="5713" spans="1:20" x14ac:dyDescent="0.25">
      <c r="A5713" s="49" t="str">
        <f t="shared" si="89"/>
        <v>41820StocktonN/A_16SmartAC Only</v>
      </c>
      <c r="B5713" s="7">
        <v>41820</v>
      </c>
      <c r="C5713">
        <v>16</v>
      </c>
      <c r="D5713" t="s">
        <v>15</v>
      </c>
      <c r="E5713">
        <v>2.8937724</v>
      </c>
      <c r="F5713">
        <v>2.2018087</v>
      </c>
      <c r="G5713" t="s">
        <v>33</v>
      </c>
      <c r="H5713">
        <v>2084.4899999999998</v>
      </c>
      <c r="I5713" s="49">
        <v>10429.499</v>
      </c>
      <c r="J5713">
        <v>101.4996</v>
      </c>
      <c r="M5713">
        <v>4.6470299999999999E-2</v>
      </c>
      <c r="N5713" s="49">
        <v>0.69196369999999996</v>
      </c>
      <c r="O5713" s="49">
        <v>0.63248172000000003</v>
      </c>
      <c r="P5713" s="49">
        <v>0.66733443999999997</v>
      </c>
      <c r="Q5713" s="49">
        <v>0.69196369999999996</v>
      </c>
      <c r="R5713" s="49">
        <v>0.71659295999999995</v>
      </c>
      <c r="S5713" s="49">
        <v>0.75144568</v>
      </c>
      <c r="T5713" s="49" t="s">
        <v>91</v>
      </c>
    </row>
    <row r="5714" spans="1:20" x14ac:dyDescent="0.25">
      <c r="A5714" s="49" t="str">
        <f t="shared" si="89"/>
        <v>41850Stockton1_19SmartAC Only</v>
      </c>
      <c r="B5714" s="7">
        <v>41850</v>
      </c>
      <c r="C5714">
        <v>19</v>
      </c>
      <c r="D5714" t="s">
        <v>15</v>
      </c>
      <c r="E5714">
        <v>3.2554102</v>
      </c>
      <c r="F5714">
        <v>3.2717567000000001</v>
      </c>
      <c r="G5714">
        <v>1</v>
      </c>
      <c r="H5714">
        <v>1038.2170000000001</v>
      </c>
      <c r="I5714" s="49">
        <v>10495.960999999999</v>
      </c>
      <c r="J5714">
        <v>96.931970000000007</v>
      </c>
      <c r="M5714">
        <v>9.2745400000000006E-2</v>
      </c>
      <c r="N5714" s="49">
        <v>-1.63465E-2</v>
      </c>
      <c r="O5714" s="49">
        <v>-0.13506061</v>
      </c>
      <c r="P5714" s="49">
        <v>-6.550156E-2</v>
      </c>
      <c r="Q5714" s="49">
        <v>-1.63465E-2</v>
      </c>
      <c r="R5714" s="49">
        <v>3.2808560000000001E-2</v>
      </c>
      <c r="S5714" s="49">
        <v>0.10236761</v>
      </c>
      <c r="T5714" s="49" t="s">
        <v>91</v>
      </c>
    </row>
    <row r="5715" spans="1:20" x14ac:dyDescent="0.25">
      <c r="A5715" s="49" t="str">
        <f t="shared" si="89"/>
        <v>41850Stockton1_6SmartAC Only</v>
      </c>
      <c r="B5715" s="7">
        <v>41850</v>
      </c>
      <c r="C5715">
        <v>6</v>
      </c>
      <c r="D5715" t="s">
        <v>15</v>
      </c>
      <c r="E5715">
        <v>0.78320856999999999</v>
      </c>
      <c r="F5715">
        <v>0.77701695000000004</v>
      </c>
      <c r="G5715">
        <v>1</v>
      </c>
      <c r="H5715">
        <v>1038.2170000000001</v>
      </c>
      <c r="I5715" s="49">
        <v>10495.960999999999</v>
      </c>
      <c r="J5715">
        <v>72.864199999999997</v>
      </c>
      <c r="M5715">
        <v>3.4781300000000001E-2</v>
      </c>
      <c r="N5715" s="49">
        <v>6.1916200000000001E-3</v>
      </c>
      <c r="O5715" s="49">
        <v>-3.8328439999999998E-2</v>
      </c>
      <c r="P5715" s="49">
        <v>-1.224247E-2</v>
      </c>
      <c r="Q5715" s="49">
        <v>6.1916200000000001E-3</v>
      </c>
      <c r="R5715" s="49">
        <v>2.4625709999999999E-2</v>
      </c>
      <c r="S5715" s="49">
        <v>5.0711680000000002E-2</v>
      </c>
      <c r="T5715" s="49" t="s">
        <v>91</v>
      </c>
    </row>
    <row r="5716" spans="1:20" x14ac:dyDescent="0.25">
      <c r="A5716" s="49" t="str">
        <f t="shared" si="89"/>
        <v>41850Stockton1_12SmartAC Only</v>
      </c>
      <c r="B5716" s="7">
        <v>41850</v>
      </c>
      <c r="C5716">
        <v>12</v>
      </c>
      <c r="D5716" t="s">
        <v>15</v>
      </c>
      <c r="E5716">
        <v>1.3641744</v>
      </c>
      <c r="F5716">
        <v>1.4368088000000001</v>
      </c>
      <c r="G5716">
        <v>1</v>
      </c>
      <c r="H5716">
        <v>1038.2170000000001</v>
      </c>
      <c r="I5716" s="49">
        <v>10495.960999999999</v>
      </c>
      <c r="J5716">
        <v>86.558229999999995</v>
      </c>
      <c r="M5716">
        <v>6.7175200000000004E-2</v>
      </c>
      <c r="N5716" s="49">
        <v>-7.2634400000000002E-2</v>
      </c>
      <c r="O5716" s="49">
        <v>-0.15861865999999999</v>
      </c>
      <c r="P5716" s="49">
        <v>-0.10823726</v>
      </c>
      <c r="Q5716" s="49">
        <v>-7.2634400000000002E-2</v>
      </c>
      <c r="R5716" s="49">
        <v>-3.7031540000000002E-2</v>
      </c>
      <c r="S5716" s="49">
        <v>1.334986E-2</v>
      </c>
      <c r="T5716" s="49" t="s">
        <v>91</v>
      </c>
    </row>
    <row r="5717" spans="1:20" x14ac:dyDescent="0.25">
      <c r="A5717" s="49" t="str">
        <f t="shared" si="89"/>
        <v>41850Stockton1_3SmartAC Only</v>
      </c>
      <c r="B5717" s="7">
        <v>41850</v>
      </c>
      <c r="C5717">
        <v>3</v>
      </c>
      <c r="D5717" t="s">
        <v>15</v>
      </c>
      <c r="E5717">
        <v>0.85964211999999995</v>
      </c>
      <c r="F5717">
        <v>0.84386620999999995</v>
      </c>
      <c r="G5717">
        <v>1</v>
      </c>
      <c r="H5717">
        <v>1038.2170000000001</v>
      </c>
      <c r="I5717" s="49">
        <v>10495.960999999999</v>
      </c>
      <c r="J5717">
        <v>77.660899999999998</v>
      </c>
      <c r="M5717">
        <v>4.0458599999999997E-2</v>
      </c>
      <c r="N5717" s="49">
        <v>1.5775910000000001E-2</v>
      </c>
      <c r="O5717" s="49">
        <v>-3.6011099999999997E-2</v>
      </c>
      <c r="P5717" s="49">
        <v>-5.6671500000000001E-3</v>
      </c>
      <c r="Q5717" s="49">
        <v>1.5775910000000001E-2</v>
      </c>
      <c r="R5717" s="49">
        <v>3.7218969999999997E-2</v>
      </c>
      <c r="S5717" s="49">
        <v>6.7562919999999999E-2</v>
      </c>
      <c r="T5717" s="49" t="s">
        <v>91</v>
      </c>
    </row>
    <row r="5718" spans="1:20" x14ac:dyDescent="0.25">
      <c r="A5718" s="49" t="str">
        <f t="shared" si="89"/>
        <v>41850Stockton1_13SmartAC Only</v>
      </c>
      <c r="B5718" s="7">
        <v>41850</v>
      </c>
      <c r="C5718">
        <v>13</v>
      </c>
      <c r="D5718" t="s">
        <v>15</v>
      </c>
      <c r="E5718">
        <v>1.7275111000000001</v>
      </c>
      <c r="F5718">
        <v>1.7570205000000001</v>
      </c>
      <c r="G5718">
        <v>1</v>
      </c>
      <c r="H5718">
        <v>1038.2170000000001</v>
      </c>
      <c r="I5718" s="49">
        <v>10495.960999999999</v>
      </c>
      <c r="J5718">
        <v>90.854870000000005</v>
      </c>
      <c r="M5718">
        <v>7.7553499999999997E-2</v>
      </c>
      <c r="N5718" s="49">
        <v>-2.9509400000000002E-2</v>
      </c>
      <c r="O5718" s="49">
        <v>-0.12877788000000001</v>
      </c>
      <c r="P5718" s="49">
        <v>-7.0612759999999997E-2</v>
      </c>
      <c r="Q5718" s="49">
        <v>-2.9509400000000002E-2</v>
      </c>
      <c r="R5718" s="49">
        <v>1.159395E-2</v>
      </c>
      <c r="S5718" s="49">
        <v>6.9759080000000001E-2</v>
      </c>
      <c r="T5718" s="49" t="s">
        <v>91</v>
      </c>
    </row>
    <row r="5719" spans="1:20" x14ac:dyDescent="0.25">
      <c r="A5719" s="49" t="str">
        <f t="shared" si="89"/>
        <v>41850Stockton1_15SmartAC Only</v>
      </c>
      <c r="B5719" s="7">
        <v>41850</v>
      </c>
      <c r="C5719">
        <v>15</v>
      </c>
      <c r="D5719" t="s">
        <v>15</v>
      </c>
      <c r="E5719">
        <v>2.4145124</v>
      </c>
      <c r="F5719">
        <v>2.4062022999999999</v>
      </c>
      <c r="G5719">
        <v>1</v>
      </c>
      <c r="H5719">
        <v>1038.2170000000001</v>
      </c>
      <c r="I5719" s="49">
        <v>10495.960999999999</v>
      </c>
      <c r="J5719">
        <v>95.541820000000001</v>
      </c>
      <c r="M5719">
        <v>8.8950000000000001E-2</v>
      </c>
      <c r="N5719" s="49">
        <v>8.3101000000000008E-3</v>
      </c>
      <c r="O5719" s="49">
        <v>-0.1055459</v>
      </c>
      <c r="P5719" s="49">
        <v>-3.8833399999999997E-2</v>
      </c>
      <c r="Q5719" s="49">
        <v>8.3101000000000008E-3</v>
      </c>
      <c r="R5719" s="49">
        <v>5.5453599999999999E-2</v>
      </c>
      <c r="S5719" s="49">
        <v>0.1221661</v>
      </c>
      <c r="T5719" s="49" t="s">
        <v>91</v>
      </c>
    </row>
    <row r="5720" spans="1:20" x14ac:dyDescent="0.25">
      <c r="A5720" s="49" t="str">
        <f t="shared" si="89"/>
        <v>41850Stockton1_24SmartAC Only</v>
      </c>
      <c r="B5720" s="7">
        <v>41850</v>
      </c>
      <c r="C5720">
        <v>24</v>
      </c>
      <c r="D5720" t="s">
        <v>15</v>
      </c>
      <c r="E5720">
        <v>1.5175437000000001</v>
      </c>
      <c r="F5720">
        <v>1.5092352</v>
      </c>
      <c r="G5720">
        <v>1</v>
      </c>
      <c r="H5720">
        <v>1038.2170000000001</v>
      </c>
      <c r="I5720" s="49">
        <v>10495.960999999999</v>
      </c>
      <c r="J5720">
        <v>79.635009999999994</v>
      </c>
      <c r="M5720">
        <v>6.2232999999999997E-2</v>
      </c>
      <c r="N5720" s="49">
        <v>8.3084999999999999E-3</v>
      </c>
      <c r="O5720" s="49">
        <v>-7.1349739999999995E-2</v>
      </c>
      <c r="P5720" s="49">
        <v>-2.4674990000000001E-2</v>
      </c>
      <c r="Q5720" s="49">
        <v>8.3084999999999999E-3</v>
      </c>
      <c r="R5720" s="49">
        <v>4.1291990000000001E-2</v>
      </c>
      <c r="S5720" s="49">
        <v>8.7966740000000002E-2</v>
      </c>
      <c r="T5720" s="49" t="s">
        <v>91</v>
      </c>
    </row>
    <row r="5721" spans="1:20" x14ac:dyDescent="0.25">
      <c r="A5721" s="49" t="str">
        <f t="shared" si="89"/>
        <v>41850Stockton1_18SmartAC Only</v>
      </c>
      <c r="B5721" s="7">
        <v>41850</v>
      </c>
      <c r="C5721">
        <v>18</v>
      </c>
      <c r="D5721" t="s">
        <v>15</v>
      </c>
      <c r="E5721">
        <v>3.3021701000000001</v>
      </c>
      <c r="F5721">
        <v>3.2069198000000001</v>
      </c>
      <c r="G5721">
        <v>1</v>
      </c>
      <c r="H5721">
        <v>1038.2170000000001</v>
      </c>
      <c r="I5721" s="49">
        <v>10495.960999999999</v>
      </c>
      <c r="J5721">
        <v>97.770809999999997</v>
      </c>
      <c r="M5721">
        <v>9.3772099999999997E-2</v>
      </c>
      <c r="N5721" s="49">
        <v>9.5250299999999996E-2</v>
      </c>
      <c r="O5721" s="49">
        <v>-2.477799E-2</v>
      </c>
      <c r="P5721" s="49">
        <v>4.5551090000000002E-2</v>
      </c>
      <c r="Q5721" s="49">
        <v>9.5250299999999996E-2</v>
      </c>
      <c r="R5721" s="49">
        <v>0.14494951</v>
      </c>
      <c r="S5721" s="49">
        <v>0.21527858999999999</v>
      </c>
      <c r="T5721" s="49" t="s">
        <v>91</v>
      </c>
    </row>
    <row r="5722" spans="1:20" x14ac:dyDescent="0.25">
      <c r="A5722" s="49" t="str">
        <f t="shared" si="89"/>
        <v>41850Stockton1_14SmartAC Only</v>
      </c>
      <c r="B5722" s="7">
        <v>41850</v>
      </c>
      <c r="C5722">
        <v>14</v>
      </c>
      <c r="D5722" t="s">
        <v>15</v>
      </c>
      <c r="E5722">
        <v>2.0833998</v>
      </c>
      <c r="F5722">
        <v>2.0564331999999999</v>
      </c>
      <c r="G5722">
        <v>1</v>
      </c>
      <c r="H5722">
        <v>1038.2170000000001</v>
      </c>
      <c r="I5722" s="49">
        <v>10495.960999999999</v>
      </c>
      <c r="J5722">
        <v>94.312839999999994</v>
      </c>
      <c r="M5722">
        <v>8.3665799999999999E-2</v>
      </c>
      <c r="N5722" s="49">
        <v>2.69666E-2</v>
      </c>
      <c r="O5722" s="49">
        <v>-8.0125619999999995E-2</v>
      </c>
      <c r="P5722" s="49">
        <v>-1.7376269999999999E-2</v>
      </c>
      <c r="Q5722" s="49">
        <v>2.69666E-2</v>
      </c>
      <c r="R5722" s="49">
        <v>7.130947E-2</v>
      </c>
      <c r="S5722" s="49">
        <v>0.13405882</v>
      </c>
      <c r="T5722" s="49" t="s">
        <v>91</v>
      </c>
    </row>
    <row r="5723" spans="1:20" x14ac:dyDescent="0.25">
      <c r="A5723" s="49" t="str">
        <f t="shared" si="89"/>
        <v>41850Stockton1_5SmartAC Only</v>
      </c>
      <c r="B5723" s="7">
        <v>41850</v>
      </c>
      <c r="C5723">
        <v>5</v>
      </c>
      <c r="D5723" t="s">
        <v>15</v>
      </c>
      <c r="E5723">
        <v>0.76769734999999995</v>
      </c>
      <c r="F5723">
        <v>0.75161895000000001</v>
      </c>
      <c r="G5723">
        <v>1</v>
      </c>
      <c r="H5723">
        <v>1038.2170000000001</v>
      </c>
      <c r="I5723" s="49">
        <v>10495.960999999999</v>
      </c>
      <c r="J5723">
        <v>74.29665</v>
      </c>
      <c r="M5723">
        <v>3.3824399999999998E-2</v>
      </c>
      <c r="N5723" s="49">
        <v>1.60784E-2</v>
      </c>
      <c r="O5723" s="49">
        <v>-2.7216830000000001E-2</v>
      </c>
      <c r="P5723" s="49">
        <v>-1.8485299999999999E-3</v>
      </c>
      <c r="Q5723" s="49">
        <v>1.60784E-2</v>
      </c>
      <c r="R5723" s="49">
        <v>3.400533E-2</v>
      </c>
      <c r="S5723" s="49">
        <v>5.9373629999999997E-2</v>
      </c>
      <c r="T5723" s="49" t="s">
        <v>91</v>
      </c>
    </row>
    <row r="5724" spans="1:20" x14ac:dyDescent="0.25">
      <c r="A5724" s="49" t="str">
        <f t="shared" si="89"/>
        <v>41850Stockton1_22SmartAC Only</v>
      </c>
      <c r="B5724" s="7">
        <v>41850</v>
      </c>
      <c r="C5724">
        <v>22</v>
      </c>
      <c r="D5724" t="s">
        <v>15</v>
      </c>
      <c r="E5724">
        <v>2.5096862</v>
      </c>
      <c r="F5724">
        <v>2.4097681</v>
      </c>
      <c r="G5724">
        <v>1</v>
      </c>
      <c r="H5724">
        <v>1038.2170000000001</v>
      </c>
      <c r="I5724" s="49">
        <v>10495.960999999999</v>
      </c>
      <c r="J5724">
        <v>85.567400000000006</v>
      </c>
      <c r="M5724">
        <v>8.0740800000000001E-2</v>
      </c>
      <c r="N5724" s="49">
        <v>9.9918099999999996E-2</v>
      </c>
      <c r="O5724" s="49">
        <v>-3.43012E-3</v>
      </c>
      <c r="P5724" s="49">
        <v>5.7125479999999999E-2</v>
      </c>
      <c r="Q5724" s="49">
        <v>9.9918099999999996E-2</v>
      </c>
      <c r="R5724" s="49">
        <v>0.14271072000000001</v>
      </c>
      <c r="S5724" s="49">
        <v>0.20326632</v>
      </c>
      <c r="T5724" s="49" t="s">
        <v>91</v>
      </c>
    </row>
    <row r="5725" spans="1:20" x14ac:dyDescent="0.25">
      <c r="A5725" s="49" t="str">
        <f t="shared" si="89"/>
        <v>41850Stockton1_8SmartAC Only</v>
      </c>
      <c r="B5725" s="7">
        <v>41850</v>
      </c>
      <c r="C5725">
        <v>8</v>
      </c>
      <c r="D5725" t="s">
        <v>15</v>
      </c>
      <c r="E5725">
        <v>0.88751809999999998</v>
      </c>
      <c r="F5725">
        <v>0.85147284000000001</v>
      </c>
      <c r="G5725">
        <v>1</v>
      </c>
      <c r="H5725">
        <v>1038.2170000000001</v>
      </c>
      <c r="I5725" s="49">
        <v>10495.960999999999</v>
      </c>
      <c r="J5725">
        <v>73.838419999999999</v>
      </c>
      <c r="M5725">
        <v>3.8864700000000002E-2</v>
      </c>
      <c r="N5725" s="49">
        <v>3.6045260000000003E-2</v>
      </c>
      <c r="O5725" s="49">
        <v>-1.370156E-2</v>
      </c>
      <c r="P5725" s="49">
        <v>1.5446970000000001E-2</v>
      </c>
      <c r="Q5725" s="49">
        <v>3.6045260000000003E-2</v>
      </c>
      <c r="R5725" s="49">
        <v>5.6643550000000001E-2</v>
      </c>
      <c r="S5725" s="49">
        <v>8.5792080000000007E-2</v>
      </c>
      <c r="T5725" s="49" t="s">
        <v>91</v>
      </c>
    </row>
    <row r="5726" spans="1:20" x14ac:dyDescent="0.25">
      <c r="A5726" s="49" t="str">
        <f t="shared" si="89"/>
        <v>41850Stockton1_20SmartAC Only</v>
      </c>
      <c r="B5726" s="7">
        <v>41850</v>
      </c>
      <c r="C5726">
        <v>20</v>
      </c>
      <c r="D5726" t="s">
        <v>15</v>
      </c>
      <c r="E5726">
        <v>3.0365581000000001</v>
      </c>
      <c r="F5726">
        <v>3.0485139999999999</v>
      </c>
      <c r="G5726">
        <v>1</v>
      </c>
      <c r="H5726">
        <v>1038.2170000000001</v>
      </c>
      <c r="I5726" s="49">
        <v>10495.960999999999</v>
      </c>
      <c r="J5726">
        <v>93.431970000000007</v>
      </c>
      <c r="M5726">
        <v>8.8420700000000005E-2</v>
      </c>
      <c r="N5726" s="49">
        <v>-1.19559E-2</v>
      </c>
      <c r="O5726" s="49">
        <v>-0.12513440000000001</v>
      </c>
      <c r="P5726" s="49">
        <v>-5.8818870000000002E-2</v>
      </c>
      <c r="Q5726" s="49">
        <v>-1.19559E-2</v>
      </c>
      <c r="R5726" s="49">
        <v>3.4907069999999998E-2</v>
      </c>
      <c r="S5726" s="49">
        <v>0.1012226</v>
      </c>
      <c r="T5726" s="49" t="s">
        <v>91</v>
      </c>
    </row>
    <row r="5727" spans="1:20" x14ac:dyDescent="0.25">
      <c r="A5727" s="49" t="str">
        <f t="shared" si="89"/>
        <v>41850Stockton1_23SmartAC Only</v>
      </c>
      <c r="B5727" s="7">
        <v>41850</v>
      </c>
      <c r="C5727">
        <v>23</v>
      </c>
      <c r="D5727" t="s">
        <v>15</v>
      </c>
      <c r="E5727">
        <v>1.9868943999999999</v>
      </c>
      <c r="F5727">
        <v>1.9258732000000001</v>
      </c>
      <c r="G5727">
        <v>1</v>
      </c>
      <c r="H5727">
        <v>1038.2170000000001</v>
      </c>
      <c r="I5727" s="49">
        <v>10495.960999999999</v>
      </c>
      <c r="J5727">
        <v>82.864099999999993</v>
      </c>
      <c r="M5727">
        <v>7.3015099999999999E-2</v>
      </c>
      <c r="N5727" s="49">
        <v>6.1021199999999998E-2</v>
      </c>
      <c r="O5727" s="49">
        <v>-3.2438130000000003E-2</v>
      </c>
      <c r="P5727" s="49">
        <v>2.2323200000000001E-2</v>
      </c>
      <c r="Q5727" s="49">
        <v>6.1021199999999998E-2</v>
      </c>
      <c r="R5727" s="49">
        <v>9.9719199999999994E-2</v>
      </c>
      <c r="S5727" s="49">
        <v>0.15448053</v>
      </c>
      <c r="T5727" s="49" t="s">
        <v>91</v>
      </c>
    </row>
    <row r="5728" spans="1:20" x14ac:dyDescent="0.25">
      <c r="A5728" s="49" t="str">
        <f t="shared" si="89"/>
        <v>41850Stockton1_11SmartAC Only</v>
      </c>
      <c r="B5728" s="7">
        <v>41850</v>
      </c>
      <c r="C5728">
        <v>11</v>
      </c>
      <c r="D5728" t="s">
        <v>15</v>
      </c>
      <c r="E5728">
        <v>1.123057</v>
      </c>
      <c r="F5728">
        <v>1.0695706</v>
      </c>
      <c r="G5728">
        <v>1</v>
      </c>
      <c r="H5728">
        <v>1038.2170000000001</v>
      </c>
      <c r="I5728" s="49">
        <v>10495.960999999999</v>
      </c>
      <c r="J5728">
        <v>83.854979999999998</v>
      </c>
      <c r="M5728">
        <v>5.3045000000000002E-2</v>
      </c>
      <c r="N5728" s="49">
        <v>5.3486400000000003E-2</v>
      </c>
      <c r="O5728" s="49">
        <v>-1.4411200000000001E-2</v>
      </c>
      <c r="P5728" s="49">
        <v>2.5372550000000001E-2</v>
      </c>
      <c r="Q5728" s="49">
        <v>5.3486400000000003E-2</v>
      </c>
      <c r="R5728" s="49">
        <v>8.1600249999999999E-2</v>
      </c>
      <c r="S5728" s="49">
        <v>0.12138400000000001</v>
      </c>
      <c r="T5728" s="49" t="s">
        <v>91</v>
      </c>
    </row>
    <row r="5729" spans="1:20" x14ac:dyDescent="0.25">
      <c r="A5729" s="49" t="str">
        <f t="shared" si="89"/>
        <v>41850Stockton1_17SmartAC Only</v>
      </c>
      <c r="B5729" s="7">
        <v>41850</v>
      </c>
      <c r="C5729">
        <v>17</v>
      </c>
      <c r="D5729" t="s">
        <v>15</v>
      </c>
      <c r="E5729">
        <v>3.0875314</v>
      </c>
      <c r="F5729">
        <v>3.0121524000000002</v>
      </c>
      <c r="G5729">
        <v>1</v>
      </c>
      <c r="H5729">
        <v>1038.2170000000001</v>
      </c>
      <c r="I5729" s="49">
        <v>10495.960999999999</v>
      </c>
      <c r="J5729">
        <v>99.135270000000006</v>
      </c>
      <c r="M5729">
        <v>9.3498499999999998E-2</v>
      </c>
      <c r="N5729" s="49">
        <v>7.5379000000000002E-2</v>
      </c>
      <c r="O5729" s="49">
        <v>-4.4299079999999998E-2</v>
      </c>
      <c r="P5729" s="49">
        <v>2.582479E-2</v>
      </c>
      <c r="Q5729" s="49">
        <v>7.5379000000000002E-2</v>
      </c>
      <c r="R5729" s="49">
        <v>0.12493319999999999</v>
      </c>
      <c r="S5729" s="49">
        <v>0.19505707999999999</v>
      </c>
      <c r="T5729" s="49" t="s">
        <v>91</v>
      </c>
    </row>
    <row r="5730" spans="1:20" x14ac:dyDescent="0.25">
      <c r="A5730" s="49" t="str">
        <f t="shared" si="89"/>
        <v>41850Stockton1_9SmartAC Only</v>
      </c>
      <c r="B5730" s="7">
        <v>41850</v>
      </c>
      <c r="C5730">
        <v>9</v>
      </c>
      <c r="D5730" t="s">
        <v>15</v>
      </c>
      <c r="E5730">
        <v>0.90594708999999995</v>
      </c>
      <c r="F5730">
        <v>0.88807579000000003</v>
      </c>
      <c r="G5730">
        <v>1</v>
      </c>
      <c r="H5730">
        <v>1038.2170000000001</v>
      </c>
      <c r="I5730" s="49">
        <v>10495.960999999999</v>
      </c>
      <c r="J5730">
        <v>76.516090000000005</v>
      </c>
      <c r="M5730">
        <v>4.0093499999999997E-2</v>
      </c>
      <c r="N5730" s="49">
        <v>1.78713E-2</v>
      </c>
      <c r="O5730" s="49">
        <v>-3.344838E-2</v>
      </c>
      <c r="P5730" s="49">
        <v>-3.3782600000000001E-3</v>
      </c>
      <c r="Q5730" s="49">
        <v>1.78713E-2</v>
      </c>
      <c r="R5730" s="49">
        <v>3.9120849999999999E-2</v>
      </c>
      <c r="S5730" s="49">
        <v>6.9190979999999999E-2</v>
      </c>
      <c r="T5730" s="49" t="s">
        <v>91</v>
      </c>
    </row>
    <row r="5731" spans="1:20" x14ac:dyDescent="0.25">
      <c r="A5731" s="49" t="str">
        <f t="shared" si="89"/>
        <v>41850Stockton1_4SmartAC Only</v>
      </c>
      <c r="B5731" s="7">
        <v>41850</v>
      </c>
      <c r="C5731">
        <v>4</v>
      </c>
      <c r="D5731" t="s">
        <v>15</v>
      </c>
      <c r="E5731">
        <v>0.79160984000000001</v>
      </c>
      <c r="F5731">
        <v>0.76671557999999995</v>
      </c>
      <c r="G5731">
        <v>1</v>
      </c>
      <c r="H5731">
        <v>1038.2170000000001</v>
      </c>
      <c r="I5731" s="49">
        <v>10495.960999999999</v>
      </c>
      <c r="J5731">
        <v>77.228719999999996</v>
      </c>
      <c r="M5731">
        <v>3.5490599999999997E-2</v>
      </c>
      <c r="N5731" s="49">
        <v>2.4894260000000001E-2</v>
      </c>
      <c r="O5731" s="49">
        <v>-2.053371E-2</v>
      </c>
      <c r="P5731" s="49">
        <v>6.0842400000000003E-3</v>
      </c>
      <c r="Q5731" s="49">
        <v>2.4894260000000001E-2</v>
      </c>
      <c r="R5731" s="49">
        <v>4.3704279999999998E-2</v>
      </c>
      <c r="S5731" s="49">
        <v>7.0322229999999999E-2</v>
      </c>
      <c r="T5731" s="49" t="s">
        <v>91</v>
      </c>
    </row>
    <row r="5732" spans="1:20" x14ac:dyDescent="0.25">
      <c r="A5732" s="49" t="str">
        <f t="shared" si="89"/>
        <v>41850Stockton1_2SmartAC Only</v>
      </c>
      <c r="B5732" s="7">
        <v>41850</v>
      </c>
      <c r="C5732">
        <v>2</v>
      </c>
      <c r="D5732" t="s">
        <v>15</v>
      </c>
      <c r="E5732">
        <v>1.0086565999999999</v>
      </c>
      <c r="F5732">
        <v>0.97065990000000002</v>
      </c>
      <c r="G5732">
        <v>1</v>
      </c>
      <c r="H5732">
        <v>1038.2170000000001</v>
      </c>
      <c r="I5732" s="49">
        <v>10495.960999999999</v>
      </c>
      <c r="J5732">
        <v>77.567030000000003</v>
      </c>
      <c r="M5732">
        <v>4.5765699999999999E-2</v>
      </c>
      <c r="N5732" s="49">
        <v>3.7996700000000001E-2</v>
      </c>
      <c r="O5732" s="49">
        <v>-2.0583400000000002E-2</v>
      </c>
      <c r="P5732" s="49">
        <v>1.374088E-2</v>
      </c>
      <c r="Q5732" s="49">
        <v>3.7996700000000001E-2</v>
      </c>
      <c r="R5732" s="49">
        <v>6.2252519999999999E-2</v>
      </c>
      <c r="S5732" s="49">
        <v>9.6576800000000004E-2</v>
      </c>
      <c r="T5732" s="49" t="s">
        <v>91</v>
      </c>
    </row>
    <row r="5733" spans="1:20" x14ac:dyDescent="0.25">
      <c r="A5733" s="49" t="str">
        <f t="shared" si="89"/>
        <v>41850Stockton1_10SmartAC Only</v>
      </c>
      <c r="B5733" s="7">
        <v>41850</v>
      </c>
      <c r="C5733">
        <v>10</v>
      </c>
      <c r="D5733" t="s">
        <v>15</v>
      </c>
      <c r="E5733">
        <v>1.0127098999999999</v>
      </c>
      <c r="F5733">
        <v>0.93903979000000004</v>
      </c>
      <c r="G5733">
        <v>1</v>
      </c>
      <c r="H5733">
        <v>1038.2170000000001</v>
      </c>
      <c r="I5733" s="49">
        <v>10495.960999999999</v>
      </c>
      <c r="J5733">
        <v>80.083910000000003</v>
      </c>
      <c r="M5733">
        <v>4.5663000000000002E-2</v>
      </c>
      <c r="N5733" s="49">
        <v>7.3670109999999997E-2</v>
      </c>
      <c r="O5733" s="49">
        <v>1.5221470000000001E-2</v>
      </c>
      <c r="P5733" s="49">
        <v>4.9468720000000001E-2</v>
      </c>
      <c r="Q5733" s="49">
        <v>7.3670109999999997E-2</v>
      </c>
      <c r="R5733" s="49">
        <v>9.78715E-2</v>
      </c>
      <c r="S5733" s="49">
        <v>0.13211875000000001</v>
      </c>
      <c r="T5733" s="49" t="s">
        <v>91</v>
      </c>
    </row>
    <row r="5734" spans="1:20" x14ac:dyDescent="0.25">
      <c r="A5734" s="49" t="str">
        <f t="shared" si="89"/>
        <v>41850Stockton1_1SmartAC Only</v>
      </c>
      <c r="B5734" s="7">
        <v>41850</v>
      </c>
      <c r="C5734">
        <v>1</v>
      </c>
      <c r="D5734" t="s">
        <v>15</v>
      </c>
      <c r="E5734">
        <v>1.1894416999999999</v>
      </c>
      <c r="F5734">
        <v>1.1431644999999999</v>
      </c>
      <c r="G5734">
        <v>1</v>
      </c>
      <c r="H5734">
        <v>1038.2170000000001</v>
      </c>
      <c r="I5734" s="49">
        <v>10495.960999999999</v>
      </c>
      <c r="J5734">
        <v>80.660640000000001</v>
      </c>
      <c r="M5734">
        <v>5.2495E-2</v>
      </c>
      <c r="N5734" s="49">
        <v>4.6277199999999998E-2</v>
      </c>
      <c r="O5734" s="49">
        <v>-2.0916400000000002E-2</v>
      </c>
      <c r="P5734" s="49">
        <v>1.8454849999999998E-2</v>
      </c>
      <c r="Q5734" s="49">
        <v>4.6277199999999998E-2</v>
      </c>
      <c r="R5734" s="49">
        <v>7.409955E-2</v>
      </c>
      <c r="S5734" s="49">
        <v>0.1134708</v>
      </c>
      <c r="T5734" s="49" t="s">
        <v>91</v>
      </c>
    </row>
    <row r="5735" spans="1:20" x14ac:dyDescent="0.25">
      <c r="A5735" s="49" t="str">
        <f t="shared" si="89"/>
        <v>41850Stockton1_7SmartAC Only</v>
      </c>
      <c r="B5735" s="7">
        <v>41850</v>
      </c>
      <c r="C5735">
        <v>7</v>
      </c>
      <c r="D5735" t="s">
        <v>15</v>
      </c>
      <c r="E5735">
        <v>0.82606201000000001</v>
      </c>
      <c r="F5735">
        <v>0.80667557999999995</v>
      </c>
      <c r="G5735">
        <v>1</v>
      </c>
      <c r="H5735">
        <v>1038.2170000000001</v>
      </c>
      <c r="I5735" s="49">
        <v>10495.960999999999</v>
      </c>
      <c r="J5735">
        <v>71.499629999999996</v>
      </c>
      <c r="M5735">
        <v>3.6200400000000001E-2</v>
      </c>
      <c r="N5735" s="49">
        <v>1.938643E-2</v>
      </c>
      <c r="O5735" s="49">
        <v>-2.6950080000000001E-2</v>
      </c>
      <c r="P5735" s="49">
        <v>2.0022E-4</v>
      </c>
      <c r="Q5735" s="49">
        <v>1.938643E-2</v>
      </c>
      <c r="R5735" s="49">
        <v>3.8572639999999998E-2</v>
      </c>
      <c r="S5735" s="49">
        <v>6.5722939999999994E-2</v>
      </c>
      <c r="T5735" s="49" t="s">
        <v>91</v>
      </c>
    </row>
    <row r="5736" spans="1:20" x14ac:dyDescent="0.25">
      <c r="A5736" s="49" t="str">
        <f t="shared" si="89"/>
        <v>41850Stockton1_21SmartAC Only</v>
      </c>
      <c r="B5736" s="7">
        <v>41850</v>
      </c>
      <c r="C5736">
        <v>21</v>
      </c>
      <c r="D5736" t="s">
        <v>15</v>
      </c>
      <c r="E5736">
        <v>2.7673272</v>
      </c>
      <c r="F5736">
        <v>2.738998</v>
      </c>
      <c r="G5736">
        <v>1</v>
      </c>
      <c r="H5736">
        <v>1038.2170000000001</v>
      </c>
      <c r="I5736" s="49">
        <v>10495.960999999999</v>
      </c>
      <c r="J5736">
        <v>88.931920000000005</v>
      </c>
      <c r="M5736">
        <v>8.4769200000000003E-2</v>
      </c>
      <c r="N5736" s="49">
        <v>2.8329199999999999E-2</v>
      </c>
      <c r="O5736" s="49">
        <v>-8.0175380000000004E-2</v>
      </c>
      <c r="P5736" s="49">
        <v>-1.6598479999999999E-2</v>
      </c>
      <c r="Q5736" s="49">
        <v>2.8329199999999999E-2</v>
      </c>
      <c r="R5736" s="49">
        <v>7.3256879999999996E-2</v>
      </c>
      <c r="S5736" s="49">
        <v>0.13683377999999999</v>
      </c>
      <c r="T5736" s="49" t="s">
        <v>91</v>
      </c>
    </row>
    <row r="5737" spans="1:20" x14ac:dyDescent="0.25">
      <c r="A5737" s="49" t="str">
        <f t="shared" si="89"/>
        <v>41850Stockton1_16SmartAC Only</v>
      </c>
      <c r="B5737" s="7">
        <v>41850</v>
      </c>
      <c r="C5737">
        <v>16</v>
      </c>
      <c r="D5737" t="s">
        <v>15</v>
      </c>
      <c r="E5737">
        <v>2.7368842</v>
      </c>
      <c r="F5737">
        <v>2.7652809</v>
      </c>
      <c r="G5737">
        <v>1</v>
      </c>
      <c r="H5737">
        <v>1038.2170000000001</v>
      </c>
      <c r="I5737" s="49">
        <v>10495.960999999999</v>
      </c>
      <c r="J5737">
        <v>97.838520000000003</v>
      </c>
      <c r="M5737">
        <v>9.2960100000000004E-2</v>
      </c>
      <c r="N5737" s="49">
        <v>-2.83967E-2</v>
      </c>
      <c r="O5737" s="49">
        <v>-0.14738562999999999</v>
      </c>
      <c r="P5737" s="49">
        <v>-7.766555E-2</v>
      </c>
      <c r="Q5737" s="49">
        <v>-2.83967E-2</v>
      </c>
      <c r="R5737" s="49">
        <v>2.0872149999999999E-2</v>
      </c>
      <c r="S5737" s="49">
        <v>9.0592229999999996E-2</v>
      </c>
      <c r="T5737" s="49" t="s">
        <v>91</v>
      </c>
    </row>
    <row r="5738" spans="1:20" x14ac:dyDescent="0.25">
      <c r="A5738" s="49" t="str">
        <f t="shared" si="89"/>
        <v>41850Stockton2_6SmartAC Only</v>
      </c>
      <c r="B5738" s="7">
        <v>41850</v>
      </c>
      <c r="C5738">
        <v>6</v>
      </c>
      <c r="D5738" t="s">
        <v>15</v>
      </c>
      <c r="E5738">
        <v>0.78320856999999999</v>
      </c>
      <c r="F5738">
        <v>0.76589373999999999</v>
      </c>
      <c r="G5738">
        <v>2</v>
      </c>
      <c r="H5738">
        <v>1052.3150000000001</v>
      </c>
      <c r="I5738" s="49">
        <v>10495.960999999999</v>
      </c>
      <c r="J5738">
        <v>72.864199999999997</v>
      </c>
      <c r="M5738">
        <v>3.3597099999999998E-2</v>
      </c>
      <c r="N5738" s="49">
        <v>1.731483E-2</v>
      </c>
      <c r="O5738" s="49">
        <v>-2.5689460000000001E-2</v>
      </c>
      <c r="P5738" s="49">
        <v>-4.9162999999999995E-4</v>
      </c>
      <c r="Q5738" s="49">
        <v>1.731483E-2</v>
      </c>
      <c r="R5738" s="49">
        <v>3.5121289999999999E-2</v>
      </c>
      <c r="S5738" s="49">
        <v>6.0319119999999997E-2</v>
      </c>
      <c r="T5738" s="49" t="s">
        <v>91</v>
      </c>
    </row>
    <row r="5739" spans="1:20" x14ac:dyDescent="0.25">
      <c r="A5739" s="49" t="str">
        <f t="shared" si="89"/>
        <v>41850Stockton2_23SmartAC Only</v>
      </c>
      <c r="B5739" s="7">
        <v>41850</v>
      </c>
      <c r="C5739">
        <v>23</v>
      </c>
      <c r="D5739" t="s">
        <v>15</v>
      </c>
      <c r="E5739">
        <v>1.9868943999999999</v>
      </c>
      <c r="F5739">
        <v>2.0534347999999998</v>
      </c>
      <c r="G5739">
        <v>2</v>
      </c>
      <c r="H5739">
        <v>1052.3150000000001</v>
      </c>
      <c r="I5739" s="49">
        <v>10495.960999999999</v>
      </c>
      <c r="J5739">
        <v>82.864099999999993</v>
      </c>
      <c r="M5739">
        <v>7.3446700000000004E-2</v>
      </c>
      <c r="N5739" s="49">
        <v>-6.65404E-2</v>
      </c>
      <c r="O5739" s="49">
        <v>-0.16055217999999999</v>
      </c>
      <c r="P5739" s="49">
        <v>-0.10546715</v>
      </c>
      <c r="Q5739" s="49">
        <v>-6.65404E-2</v>
      </c>
      <c r="R5739" s="49">
        <v>-2.761365E-2</v>
      </c>
      <c r="S5739" s="49">
        <v>2.747138E-2</v>
      </c>
      <c r="T5739" s="49" t="s">
        <v>91</v>
      </c>
    </row>
    <row r="5740" spans="1:20" x14ac:dyDescent="0.25">
      <c r="A5740" s="49" t="str">
        <f t="shared" si="89"/>
        <v>41850Stockton2_12SmartAC Only</v>
      </c>
      <c r="B5740" s="7">
        <v>41850</v>
      </c>
      <c r="C5740">
        <v>12</v>
      </c>
      <c r="D5740" t="s">
        <v>15</v>
      </c>
      <c r="E5740">
        <v>1.3641744</v>
      </c>
      <c r="F5740">
        <v>1.2920261</v>
      </c>
      <c r="G5740">
        <v>2</v>
      </c>
      <c r="H5740">
        <v>1052.3150000000001</v>
      </c>
      <c r="I5740" s="49">
        <v>10495.960999999999</v>
      </c>
      <c r="J5740">
        <v>86.558229999999995</v>
      </c>
      <c r="M5740">
        <v>6.3217099999999998E-2</v>
      </c>
      <c r="N5740" s="49">
        <v>7.2148299999999999E-2</v>
      </c>
      <c r="O5740" s="49">
        <v>-8.7695900000000007E-3</v>
      </c>
      <c r="P5740" s="49">
        <v>3.8643240000000002E-2</v>
      </c>
      <c r="Q5740" s="49">
        <v>7.2148299999999999E-2</v>
      </c>
      <c r="R5740" s="49">
        <v>0.10565336</v>
      </c>
      <c r="S5740" s="49">
        <v>0.15306618999999999</v>
      </c>
      <c r="T5740" s="49" t="s">
        <v>91</v>
      </c>
    </row>
    <row r="5741" spans="1:20" x14ac:dyDescent="0.25">
      <c r="A5741" s="49" t="str">
        <f t="shared" si="89"/>
        <v>41850Stockton2_21SmartAC Only</v>
      </c>
      <c r="B5741" s="7">
        <v>41850</v>
      </c>
      <c r="C5741">
        <v>21</v>
      </c>
      <c r="D5741" t="s">
        <v>15</v>
      </c>
      <c r="E5741">
        <v>2.7673272</v>
      </c>
      <c r="F5741">
        <v>2.8350639000000002</v>
      </c>
      <c r="G5741">
        <v>2</v>
      </c>
      <c r="H5741">
        <v>1052.3150000000001</v>
      </c>
      <c r="I5741" s="49">
        <v>10495.960999999999</v>
      </c>
      <c r="J5741">
        <v>88.931920000000005</v>
      </c>
      <c r="M5741">
        <v>8.4791199999999997E-2</v>
      </c>
      <c r="N5741" s="49">
        <v>-6.7736699999999997E-2</v>
      </c>
      <c r="O5741" s="49">
        <v>-0.17626944</v>
      </c>
      <c r="P5741" s="49">
        <v>-0.11267604000000001</v>
      </c>
      <c r="Q5741" s="49">
        <v>-6.7736699999999997E-2</v>
      </c>
      <c r="R5741" s="49">
        <v>-2.2797359999999999E-2</v>
      </c>
      <c r="S5741" s="49">
        <v>4.0796039999999999E-2</v>
      </c>
      <c r="T5741" s="49" t="s">
        <v>91</v>
      </c>
    </row>
    <row r="5742" spans="1:20" x14ac:dyDescent="0.25">
      <c r="A5742" s="49" t="str">
        <f t="shared" si="89"/>
        <v>41850Stockton2_2SmartAC Only</v>
      </c>
      <c r="B5742" s="7">
        <v>41850</v>
      </c>
      <c r="C5742">
        <v>2</v>
      </c>
      <c r="D5742" t="s">
        <v>15</v>
      </c>
      <c r="E5742">
        <v>1.0086565999999999</v>
      </c>
      <c r="F5742">
        <v>0.98457784999999998</v>
      </c>
      <c r="G5742">
        <v>2</v>
      </c>
      <c r="H5742">
        <v>1052.3150000000001</v>
      </c>
      <c r="I5742" s="49">
        <v>10495.960999999999</v>
      </c>
      <c r="J5742">
        <v>77.567030000000003</v>
      </c>
      <c r="M5742">
        <v>4.4834899999999997E-2</v>
      </c>
      <c r="N5742" s="49">
        <v>2.4078749999999999E-2</v>
      </c>
      <c r="O5742" s="49">
        <v>-3.330992E-2</v>
      </c>
      <c r="P5742" s="49">
        <v>3.1625000000000002E-4</v>
      </c>
      <c r="Q5742" s="49">
        <v>2.4078749999999999E-2</v>
      </c>
      <c r="R5742" s="49">
        <v>4.7841250000000002E-2</v>
      </c>
      <c r="S5742" s="49">
        <v>8.1467419999999999E-2</v>
      </c>
      <c r="T5742" s="49" t="s">
        <v>91</v>
      </c>
    </row>
    <row r="5743" spans="1:20" x14ac:dyDescent="0.25">
      <c r="A5743" s="49" t="str">
        <f t="shared" si="89"/>
        <v>41850Stockton2_9SmartAC Only</v>
      </c>
      <c r="B5743" s="7">
        <v>41850</v>
      </c>
      <c r="C5743">
        <v>9</v>
      </c>
      <c r="D5743" t="s">
        <v>15</v>
      </c>
      <c r="E5743">
        <v>0.90594708999999995</v>
      </c>
      <c r="F5743">
        <v>0.93569323000000004</v>
      </c>
      <c r="G5743">
        <v>2</v>
      </c>
      <c r="H5743">
        <v>1052.3150000000001</v>
      </c>
      <c r="I5743" s="49">
        <v>10495.960999999999</v>
      </c>
      <c r="J5743">
        <v>76.516090000000005</v>
      </c>
      <c r="M5743">
        <v>3.9651400000000003E-2</v>
      </c>
      <c r="N5743" s="49">
        <v>-2.9746140000000001E-2</v>
      </c>
      <c r="O5743" s="49">
        <v>-8.0499929999999997E-2</v>
      </c>
      <c r="P5743" s="49">
        <v>-5.0761380000000002E-2</v>
      </c>
      <c r="Q5743" s="49">
        <v>-2.9746140000000001E-2</v>
      </c>
      <c r="R5743" s="49">
        <v>-8.7308999999999998E-3</v>
      </c>
      <c r="S5743" s="49">
        <v>2.1007649999999999E-2</v>
      </c>
      <c r="T5743" s="49" t="s">
        <v>91</v>
      </c>
    </row>
    <row r="5744" spans="1:20" x14ac:dyDescent="0.25">
      <c r="A5744" s="49" t="str">
        <f t="shared" si="89"/>
        <v>41850Stockton2_7SmartAC Only</v>
      </c>
      <c r="B5744" s="7">
        <v>41850</v>
      </c>
      <c r="C5744">
        <v>7</v>
      </c>
      <c r="D5744" t="s">
        <v>15</v>
      </c>
      <c r="E5744">
        <v>0.82606201000000001</v>
      </c>
      <c r="F5744">
        <v>0.80596133000000003</v>
      </c>
      <c r="G5744">
        <v>2</v>
      </c>
      <c r="H5744">
        <v>1052.3150000000001</v>
      </c>
      <c r="I5744" s="49">
        <v>10495.960999999999</v>
      </c>
      <c r="J5744">
        <v>71.499629999999996</v>
      </c>
      <c r="M5744">
        <v>3.4669699999999998E-2</v>
      </c>
      <c r="N5744" s="49">
        <v>2.0100679999999999E-2</v>
      </c>
      <c r="O5744" s="49">
        <v>-2.4276539999999999E-2</v>
      </c>
      <c r="P5744" s="49">
        <v>1.7257399999999999E-3</v>
      </c>
      <c r="Q5744" s="49">
        <v>2.0100679999999999E-2</v>
      </c>
      <c r="R5744" s="49">
        <v>3.8475620000000002E-2</v>
      </c>
      <c r="S5744" s="49">
        <v>6.4477900000000005E-2</v>
      </c>
      <c r="T5744" s="49" t="s">
        <v>91</v>
      </c>
    </row>
    <row r="5745" spans="1:20" x14ac:dyDescent="0.25">
      <c r="A5745" s="49" t="str">
        <f t="shared" si="89"/>
        <v>41850Stockton2_1SmartAC Only</v>
      </c>
      <c r="B5745" s="7">
        <v>41850</v>
      </c>
      <c r="C5745">
        <v>1</v>
      </c>
      <c r="D5745" t="s">
        <v>15</v>
      </c>
      <c r="E5745">
        <v>1.1894416999999999</v>
      </c>
      <c r="F5745">
        <v>1.1489959999999999</v>
      </c>
      <c r="G5745">
        <v>2</v>
      </c>
      <c r="H5745">
        <v>1052.3150000000001</v>
      </c>
      <c r="I5745" s="49">
        <v>10495.960999999999</v>
      </c>
      <c r="J5745">
        <v>80.660640000000001</v>
      </c>
      <c r="M5745">
        <v>5.1161900000000003E-2</v>
      </c>
      <c r="N5745" s="49">
        <v>4.0445700000000001E-2</v>
      </c>
      <c r="O5745" s="49">
        <v>-2.5041529999999999E-2</v>
      </c>
      <c r="P5745" s="49">
        <v>1.332989E-2</v>
      </c>
      <c r="Q5745" s="49">
        <v>4.0445700000000001E-2</v>
      </c>
      <c r="R5745" s="49">
        <v>6.7561510000000005E-2</v>
      </c>
      <c r="S5745" s="49">
        <v>0.10593292999999999</v>
      </c>
      <c r="T5745" s="49" t="s">
        <v>91</v>
      </c>
    </row>
    <row r="5746" spans="1:20" x14ac:dyDescent="0.25">
      <c r="A5746" s="49" t="str">
        <f t="shared" si="89"/>
        <v>41850Stockton2_24SmartAC Only</v>
      </c>
      <c r="B5746" s="7">
        <v>41850</v>
      </c>
      <c r="C5746">
        <v>24</v>
      </c>
      <c r="D5746" t="s">
        <v>15</v>
      </c>
      <c r="E5746">
        <v>1.5175437000000001</v>
      </c>
      <c r="F5746">
        <v>1.5393659</v>
      </c>
      <c r="G5746">
        <v>2</v>
      </c>
      <c r="H5746">
        <v>1052.3150000000001</v>
      </c>
      <c r="I5746" s="49">
        <v>10495.960999999999</v>
      </c>
      <c r="J5746">
        <v>79.635009999999994</v>
      </c>
      <c r="M5746">
        <v>6.17423E-2</v>
      </c>
      <c r="N5746" s="49">
        <v>-2.18222E-2</v>
      </c>
      <c r="O5746" s="49">
        <v>-0.10085234</v>
      </c>
      <c r="P5746" s="49">
        <v>-5.4545620000000003E-2</v>
      </c>
      <c r="Q5746" s="49">
        <v>-2.18222E-2</v>
      </c>
      <c r="R5746" s="49">
        <v>1.090122E-2</v>
      </c>
      <c r="S5746" s="49">
        <v>5.7207939999999999E-2</v>
      </c>
      <c r="T5746" s="49" t="s">
        <v>91</v>
      </c>
    </row>
    <row r="5747" spans="1:20" x14ac:dyDescent="0.25">
      <c r="A5747" s="49" t="str">
        <f t="shared" si="89"/>
        <v>41850Stockton2_22SmartAC Only</v>
      </c>
      <c r="B5747" s="7">
        <v>41850</v>
      </c>
      <c r="C5747">
        <v>22</v>
      </c>
      <c r="D5747" t="s">
        <v>15</v>
      </c>
      <c r="E5747">
        <v>2.5096862</v>
      </c>
      <c r="F5747">
        <v>2.5322423000000001</v>
      </c>
      <c r="G5747">
        <v>2</v>
      </c>
      <c r="H5747">
        <v>1052.3150000000001</v>
      </c>
      <c r="I5747" s="49">
        <v>10495.960999999999</v>
      </c>
      <c r="J5747">
        <v>85.567400000000006</v>
      </c>
      <c r="M5747">
        <v>8.1541299999999997E-2</v>
      </c>
      <c r="N5747" s="49">
        <v>-2.2556099999999999E-2</v>
      </c>
      <c r="O5747" s="49">
        <v>-0.12692896000000001</v>
      </c>
      <c r="P5747" s="49">
        <v>-6.5772990000000003E-2</v>
      </c>
      <c r="Q5747" s="49">
        <v>-2.2556099999999999E-2</v>
      </c>
      <c r="R5747" s="49">
        <v>2.0660789999999998E-2</v>
      </c>
      <c r="S5747" s="49">
        <v>8.1816760000000002E-2</v>
      </c>
      <c r="T5747" s="49" t="s">
        <v>91</v>
      </c>
    </row>
    <row r="5748" spans="1:20" x14ac:dyDescent="0.25">
      <c r="A5748" s="49" t="str">
        <f t="shared" si="89"/>
        <v>41850Stockton2_8SmartAC Only</v>
      </c>
      <c r="B5748" s="7">
        <v>41850</v>
      </c>
      <c r="C5748">
        <v>8</v>
      </c>
      <c r="D5748" t="s">
        <v>15</v>
      </c>
      <c r="E5748">
        <v>0.88751809999999998</v>
      </c>
      <c r="F5748">
        <v>0.86352050999999996</v>
      </c>
      <c r="G5748">
        <v>2</v>
      </c>
      <c r="H5748">
        <v>1052.3150000000001</v>
      </c>
      <c r="I5748" s="49">
        <v>10495.960999999999</v>
      </c>
      <c r="J5748">
        <v>73.838419999999999</v>
      </c>
      <c r="M5748">
        <v>3.78362E-2</v>
      </c>
      <c r="N5748" s="49">
        <v>2.3997589999999999E-2</v>
      </c>
      <c r="O5748" s="49">
        <v>-2.443275E-2</v>
      </c>
      <c r="P5748" s="49">
        <v>3.9443999999999998E-3</v>
      </c>
      <c r="Q5748" s="49">
        <v>2.3997589999999999E-2</v>
      </c>
      <c r="R5748" s="49">
        <v>4.4050779999999998E-2</v>
      </c>
      <c r="S5748" s="49">
        <v>7.2427930000000001E-2</v>
      </c>
      <c r="T5748" s="49" t="s">
        <v>91</v>
      </c>
    </row>
    <row r="5749" spans="1:20" x14ac:dyDescent="0.25">
      <c r="A5749" s="49" t="str">
        <f t="shared" si="89"/>
        <v>41850Stockton2_10SmartAC Only</v>
      </c>
      <c r="B5749" s="7">
        <v>41850</v>
      </c>
      <c r="C5749">
        <v>10</v>
      </c>
      <c r="D5749" t="s">
        <v>15</v>
      </c>
      <c r="E5749">
        <v>1.0127098999999999</v>
      </c>
      <c r="F5749">
        <v>1.0208143999999999</v>
      </c>
      <c r="G5749">
        <v>2</v>
      </c>
      <c r="H5749">
        <v>1052.3150000000001</v>
      </c>
      <c r="I5749" s="49">
        <v>10495.960999999999</v>
      </c>
      <c r="J5749">
        <v>80.083910000000003</v>
      </c>
      <c r="M5749">
        <v>4.7626599999999998E-2</v>
      </c>
      <c r="N5749" s="49">
        <v>-8.1045000000000006E-3</v>
      </c>
      <c r="O5749" s="49">
        <v>-6.9066550000000004E-2</v>
      </c>
      <c r="P5749" s="49">
        <v>-3.3346599999999997E-2</v>
      </c>
      <c r="Q5749" s="49">
        <v>-8.1045000000000006E-3</v>
      </c>
      <c r="R5749" s="49">
        <v>1.7137599999999999E-2</v>
      </c>
      <c r="S5749" s="49">
        <v>5.2857550000000003E-2</v>
      </c>
      <c r="T5749" s="49" t="s">
        <v>91</v>
      </c>
    </row>
    <row r="5750" spans="1:20" x14ac:dyDescent="0.25">
      <c r="A5750" s="49" t="str">
        <f t="shared" si="89"/>
        <v>41850Stockton2_3SmartAC Only</v>
      </c>
      <c r="B5750" s="7">
        <v>41850</v>
      </c>
      <c r="C5750">
        <v>3</v>
      </c>
      <c r="D5750" t="s">
        <v>15</v>
      </c>
      <c r="E5750">
        <v>0.85964211999999995</v>
      </c>
      <c r="F5750">
        <v>0.84526769000000002</v>
      </c>
      <c r="G5750">
        <v>2</v>
      </c>
      <c r="H5750">
        <v>1052.3150000000001</v>
      </c>
      <c r="I5750" s="49">
        <v>10495.960999999999</v>
      </c>
      <c r="J5750">
        <v>77.660899999999998</v>
      </c>
      <c r="M5750">
        <v>3.8504200000000002E-2</v>
      </c>
      <c r="N5750" s="49">
        <v>1.4374430000000001E-2</v>
      </c>
      <c r="O5750" s="49">
        <v>-3.4910950000000003E-2</v>
      </c>
      <c r="P5750" s="49">
        <v>-6.0327999999999996E-3</v>
      </c>
      <c r="Q5750" s="49">
        <v>1.4374430000000001E-2</v>
      </c>
      <c r="R5750" s="49">
        <v>3.4781659999999999E-2</v>
      </c>
      <c r="S5750" s="49">
        <v>6.3659809999999997E-2</v>
      </c>
      <c r="T5750" s="49" t="s">
        <v>91</v>
      </c>
    </row>
    <row r="5751" spans="1:20" x14ac:dyDescent="0.25">
      <c r="A5751" s="49" t="str">
        <f t="shared" si="89"/>
        <v>41850Stockton2_11SmartAC Only</v>
      </c>
      <c r="B5751" s="7">
        <v>41850</v>
      </c>
      <c r="C5751">
        <v>11</v>
      </c>
      <c r="D5751" t="s">
        <v>15</v>
      </c>
      <c r="E5751">
        <v>1.123057</v>
      </c>
      <c r="F5751">
        <v>1.1589403</v>
      </c>
      <c r="G5751">
        <v>2</v>
      </c>
      <c r="H5751">
        <v>1052.3150000000001</v>
      </c>
      <c r="I5751" s="49">
        <v>10495.960999999999</v>
      </c>
      <c r="J5751">
        <v>83.854979999999998</v>
      </c>
      <c r="M5751">
        <v>5.6457599999999997E-2</v>
      </c>
      <c r="N5751" s="49">
        <v>-3.58833E-2</v>
      </c>
      <c r="O5751" s="49">
        <v>-0.10814902999999999</v>
      </c>
      <c r="P5751" s="49">
        <v>-6.5805829999999996E-2</v>
      </c>
      <c r="Q5751" s="49">
        <v>-3.58833E-2</v>
      </c>
      <c r="R5751" s="49">
        <v>-5.9607699999999998E-3</v>
      </c>
      <c r="S5751" s="49">
        <v>3.638243E-2</v>
      </c>
      <c r="T5751" s="49" t="s">
        <v>91</v>
      </c>
    </row>
    <row r="5752" spans="1:20" x14ac:dyDescent="0.25">
      <c r="A5752" s="49" t="str">
        <f t="shared" si="89"/>
        <v>41850Stockton2_13SmartAC Only</v>
      </c>
      <c r="B5752" s="7">
        <v>41850</v>
      </c>
      <c r="C5752">
        <v>13</v>
      </c>
      <c r="D5752" t="s">
        <v>15</v>
      </c>
      <c r="E5752">
        <v>1.7275111000000001</v>
      </c>
      <c r="F5752">
        <v>1.8524255000000001</v>
      </c>
      <c r="G5752">
        <v>2</v>
      </c>
      <c r="H5752">
        <v>1052.3150000000001</v>
      </c>
      <c r="I5752" s="49">
        <v>10495.960999999999</v>
      </c>
      <c r="J5752">
        <v>90.854870000000005</v>
      </c>
      <c r="M5752">
        <v>7.8436599999999995E-2</v>
      </c>
      <c r="N5752" s="49">
        <v>-0.12491439999999999</v>
      </c>
      <c r="O5752" s="49">
        <v>-0.22531324999999999</v>
      </c>
      <c r="P5752" s="49">
        <v>-0.16648579999999999</v>
      </c>
      <c r="Q5752" s="49">
        <v>-0.12491439999999999</v>
      </c>
      <c r="R5752" s="49">
        <v>-8.3343E-2</v>
      </c>
      <c r="S5752" s="49">
        <v>-2.4515550000000001E-2</v>
      </c>
      <c r="T5752" s="49" t="s">
        <v>91</v>
      </c>
    </row>
    <row r="5753" spans="1:20" x14ac:dyDescent="0.25">
      <c r="A5753" s="49" t="str">
        <f t="shared" si="89"/>
        <v>41850Stockton2_17SmartAC Only</v>
      </c>
      <c r="B5753" s="7">
        <v>41850</v>
      </c>
      <c r="C5753">
        <v>17</v>
      </c>
      <c r="D5753" t="s">
        <v>15</v>
      </c>
      <c r="E5753">
        <v>3.0875314</v>
      </c>
      <c r="F5753">
        <v>3.0491682</v>
      </c>
      <c r="G5753">
        <v>2</v>
      </c>
      <c r="H5753">
        <v>1052.3150000000001</v>
      </c>
      <c r="I5753" s="49">
        <v>10495.960999999999</v>
      </c>
      <c r="J5753">
        <v>99.135270000000006</v>
      </c>
      <c r="M5753">
        <v>9.3276600000000001E-2</v>
      </c>
      <c r="N5753" s="49">
        <v>3.83632E-2</v>
      </c>
      <c r="O5753" s="49">
        <v>-8.1030850000000001E-2</v>
      </c>
      <c r="P5753" s="49">
        <v>-1.1073400000000001E-2</v>
      </c>
      <c r="Q5753" s="49">
        <v>3.83632E-2</v>
      </c>
      <c r="R5753" s="49">
        <v>8.7799799999999997E-2</v>
      </c>
      <c r="S5753" s="49">
        <v>0.15775724999999999</v>
      </c>
      <c r="T5753" s="49" t="s">
        <v>91</v>
      </c>
    </row>
    <row r="5754" spans="1:20" x14ac:dyDescent="0.25">
      <c r="A5754" s="49" t="str">
        <f t="shared" si="89"/>
        <v>41850Stockton2_19SmartAC Only</v>
      </c>
      <c r="B5754" s="7">
        <v>41850</v>
      </c>
      <c r="C5754">
        <v>19</v>
      </c>
      <c r="D5754" t="s">
        <v>15</v>
      </c>
      <c r="E5754">
        <v>3.2554102</v>
      </c>
      <c r="F5754">
        <v>3.2366592999999999</v>
      </c>
      <c r="G5754">
        <v>2</v>
      </c>
      <c r="H5754">
        <v>1052.3150000000001</v>
      </c>
      <c r="I5754" s="49">
        <v>10495.960999999999</v>
      </c>
      <c r="J5754">
        <v>96.931970000000007</v>
      </c>
      <c r="M5754">
        <v>9.2391299999999996E-2</v>
      </c>
      <c r="N5754" s="49">
        <v>1.8750900000000001E-2</v>
      </c>
      <c r="O5754" s="49">
        <v>-9.9509959999999995E-2</v>
      </c>
      <c r="P5754" s="49">
        <v>-3.0216489999999999E-2</v>
      </c>
      <c r="Q5754" s="49">
        <v>1.8750900000000001E-2</v>
      </c>
      <c r="R5754" s="49">
        <v>6.771829E-2</v>
      </c>
      <c r="S5754" s="49">
        <v>0.13701176000000001</v>
      </c>
      <c r="T5754" s="49" t="s">
        <v>91</v>
      </c>
    </row>
    <row r="5755" spans="1:20" x14ac:dyDescent="0.25">
      <c r="A5755" s="49" t="str">
        <f t="shared" si="89"/>
        <v>41850Stockton2_4SmartAC Only</v>
      </c>
      <c r="B5755" s="7">
        <v>41850</v>
      </c>
      <c r="C5755">
        <v>4</v>
      </c>
      <c r="D5755" t="s">
        <v>15</v>
      </c>
      <c r="E5755">
        <v>0.79160984000000001</v>
      </c>
      <c r="F5755">
        <v>0.77019764000000002</v>
      </c>
      <c r="G5755">
        <v>2</v>
      </c>
      <c r="H5755">
        <v>1052.3150000000001</v>
      </c>
      <c r="I5755" s="49">
        <v>10495.960999999999</v>
      </c>
      <c r="J5755">
        <v>77.228719999999996</v>
      </c>
      <c r="M5755">
        <v>3.4331899999999999E-2</v>
      </c>
      <c r="N5755" s="49">
        <v>2.1412199999999999E-2</v>
      </c>
      <c r="O5755" s="49">
        <v>-2.2532630000000001E-2</v>
      </c>
      <c r="P5755" s="49">
        <v>3.2162900000000001E-3</v>
      </c>
      <c r="Q5755" s="49">
        <v>2.1412199999999999E-2</v>
      </c>
      <c r="R5755" s="49">
        <v>3.9608110000000002E-2</v>
      </c>
      <c r="S5755" s="49">
        <v>6.5357029999999997E-2</v>
      </c>
      <c r="T5755" s="49" t="s">
        <v>91</v>
      </c>
    </row>
    <row r="5756" spans="1:20" x14ac:dyDescent="0.25">
      <c r="A5756" s="49" t="str">
        <f t="shared" si="89"/>
        <v>41850Stockton2_18SmartAC Only</v>
      </c>
      <c r="B5756" s="7">
        <v>41850</v>
      </c>
      <c r="C5756">
        <v>18</v>
      </c>
      <c r="D5756" t="s">
        <v>15</v>
      </c>
      <c r="E5756">
        <v>3.3021701000000001</v>
      </c>
      <c r="F5756">
        <v>3.2152333</v>
      </c>
      <c r="G5756">
        <v>2</v>
      </c>
      <c r="H5756">
        <v>1052.3150000000001</v>
      </c>
      <c r="I5756" s="49">
        <v>10495.960999999999</v>
      </c>
      <c r="J5756">
        <v>97.770809999999997</v>
      </c>
      <c r="M5756">
        <v>9.3637200000000004E-2</v>
      </c>
      <c r="N5756" s="49">
        <v>8.6936799999999995E-2</v>
      </c>
      <c r="O5756" s="49">
        <v>-3.2918820000000001E-2</v>
      </c>
      <c r="P5756" s="49">
        <v>3.7309080000000001E-2</v>
      </c>
      <c r="Q5756" s="49">
        <v>8.6936799999999995E-2</v>
      </c>
      <c r="R5756" s="49">
        <v>0.13656451999999999</v>
      </c>
      <c r="S5756" s="49">
        <v>0.20679242</v>
      </c>
      <c r="T5756" s="49" t="s">
        <v>91</v>
      </c>
    </row>
    <row r="5757" spans="1:20" x14ac:dyDescent="0.25">
      <c r="A5757" s="49" t="str">
        <f t="shared" si="89"/>
        <v>41850Stockton2_14SmartAC Only</v>
      </c>
      <c r="B5757" s="7">
        <v>41850</v>
      </c>
      <c r="C5757">
        <v>14</v>
      </c>
      <c r="D5757" t="s">
        <v>15</v>
      </c>
      <c r="E5757">
        <v>2.0833998</v>
      </c>
      <c r="F5757">
        <v>2.1520385000000002</v>
      </c>
      <c r="G5757">
        <v>2</v>
      </c>
      <c r="H5757">
        <v>1052.3150000000001</v>
      </c>
      <c r="I5757" s="49">
        <v>10495.960999999999</v>
      </c>
      <c r="J5757">
        <v>94.312839999999994</v>
      </c>
      <c r="M5757">
        <v>8.4898699999999994E-2</v>
      </c>
      <c r="N5757" s="49">
        <v>-6.8638699999999997E-2</v>
      </c>
      <c r="O5757" s="49">
        <v>-0.17730904</v>
      </c>
      <c r="P5757" s="49">
        <v>-0.11363500999999999</v>
      </c>
      <c r="Q5757" s="49">
        <v>-6.8638699999999997E-2</v>
      </c>
      <c r="R5757" s="49">
        <v>-2.3642389999999999E-2</v>
      </c>
      <c r="S5757" s="49">
        <v>4.003164E-2</v>
      </c>
      <c r="T5757" s="49" t="s">
        <v>91</v>
      </c>
    </row>
    <row r="5758" spans="1:20" x14ac:dyDescent="0.25">
      <c r="A5758" s="49" t="str">
        <f t="shared" si="89"/>
        <v>41850Stockton2_15SmartAC Only</v>
      </c>
      <c r="B5758" s="7">
        <v>41850</v>
      </c>
      <c r="C5758">
        <v>15</v>
      </c>
      <c r="D5758" t="s">
        <v>15</v>
      </c>
      <c r="E5758">
        <v>2.4145124</v>
      </c>
      <c r="F5758">
        <v>2.4501113000000001</v>
      </c>
      <c r="G5758">
        <v>2</v>
      </c>
      <c r="H5758">
        <v>1052.3150000000001</v>
      </c>
      <c r="I5758" s="49">
        <v>10495.960999999999</v>
      </c>
      <c r="J5758">
        <v>95.541820000000001</v>
      </c>
      <c r="M5758">
        <v>8.9090799999999998E-2</v>
      </c>
      <c r="N5758" s="49">
        <v>-3.5598900000000003E-2</v>
      </c>
      <c r="O5758" s="49">
        <v>-0.14963512000000001</v>
      </c>
      <c r="P5758" s="49">
        <v>-8.2817020000000005E-2</v>
      </c>
      <c r="Q5758" s="49">
        <v>-3.5598900000000003E-2</v>
      </c>
      <c r="R5758" s="49">
        <v>1.161922E-2</v>
      </c>
      <c r="S5758" s="49">
        <v>7.8437320000000005E-2</v>
      </c>
      <c r="T5758" s="49" t="s">
        <v>91</v>
      </c>
    </row>
    <row r="5759" spans="1:20" x14ac:dyDescent="0.25">
      <c r="A5759" s="49" t="str">
        <f t="shared" si="89"/>
        <v>41850Stockton2_5SmartAC Only</v>
      </c>
      <c r="B5759" s="7">
        <v>41850</v>
      </c>
      <c r="C5759">
        <v>5</v>
      </c>
      <c r="D5759" t="s">
        <v>15</v>
      </c>
      <c r="E5759">
        <v>0.76769734999999995</v>
      </c>
      <c r="F5759">
        <v>0.74413291999999998</v>
      </c>
      <c r="G5759">
        <v>2</v>
      </c>
      <c r="H5759">
        <v>1052.3150000000001</v>
      </c>
      <c r="I5759" s="49">
        <v>10495.960999999999</v>
      </c>
      <c r="J5759">
        <v>74.29665</v>
      </c>
      <c r="M5759">
        <v>3.2090199999999999E-2</v>
      </c>
      <c r="N5759" s="49">
        <v>2.3564430000000001E-2</v>
      </c>
      <c r="O5759" s="49">
        <v>-1.751103E-2</v>
      </c>
      <c r="P5759" s="49">
        <v>6.55662E-3</v>
      </c>
      <c r="Q5759" s="49">
        <v>2.3564430000000001E-2</v>
      </c>
      <c r="R5759" s="49">
        <v>4.0572240000000002E-2</v>
      </c>
      <c r="S5759" s="49">
        <v>6.4639890000000005E-2</v>
      </c>
      <c r="T5759" s="49" t="s">
        <v>91</v>
      </c>
    </row>
    <row r="5760" spans="1:20" x14ac:dyDescent="0.25">
      <c r="A5760" s="49" t="str">
        <f t="shared" si="89"/>
        <v>41850Stockton2_20SmartAC Only</v>
      </c>
      <c r="B5760" s="7">
        <v>41850</v>
      </c>
      <c r="C5760">
        <v>20</v>
      </c>
      <c r="D5760" t="s">
        <v>15</v>
      </c>
      <c r="E5760">
        <v>3.0365581000000001</v>
      </c>
      <c r="F5760">
        <v>3.0964988</v>
      </c>
      <c r="G5760">
        <v>2</v>
      </c>
      <c r="H5760">
        <v>1052.3150000000001</v>
      </c>
      <c r="I5760" s="49">
        <v>10495.960999999999</v>
      </c>
      <c r="J5760">
        <v>93.431970000000007</v>
      </c>
      <c r="M5760">
        <v>8.8530300000000006E-2</v>
      </c>
      <c r="N5760" s="49">
        <v>-5.99407E-2</v>
      </c>
      <c r="O5760" s="49">
        <v>-0.17325947999999999</v>
      </c>
      <c r="P5760" s="49">
        <v>-0.10686176</v>
      </c>
      <c r="Q5760" s="49">
        <v>-5.99407E-2</v>
      </c>
      <c r="R5760" s="49">
        <v>-1.3019640000000001E-2</v>
      </c>
      <c r="S5760" s="49">
        <v>5.3378080000000001E-2</v>
      </c>
      <c r="T5760" s="49" t="s">
        <v>91</v>
      </c>
    </row>
    <row r="5761" spans="1:20" x14ac:dyDescent="0.25">
      <c r="A5761" s="49" t="str">
        <f t="shared" si="89"/>
        <v>41850Stockton2_16SmartAC Only</v>
      </c>
      <c r="B5761" s="7">
        <v>41850</v>
      </c>
      <c r="C5761">
        <v>16</v>
      </c>
      <c r="D5761" t="s">
        <v>15</v>
      </c>
      <c r="E5761">
        <v>2.7368842</v>
      </c>
      <c r="F5761">
        <v>2.7368328000000002</v>
      </c>
      <c r="G5761">
        <v>2</v>
      </c>
      <c r="H5761">
        <v>1052.3150000000001</v>
      </c>
      <c r="I5761" s="49">
        <v>10495.960999999999</v>
      </c>
      <c r="J5761">
        <v>97.838520000000003</v>
      </c>
      <c r="M5761">
        <v>9.1552900000000006E-2</v>
      </c>
      <c r="N5761" s="49">
        <v>5.1400000000000003E-5</v>
      </c>
      <c r="O5761" s="49">
        <v>-0.11713630999999999</v>
      </c>
      <c r="P5761" s="49">
        <v>-4.8471640000000003E-2</v>
      </c>
      <c r="Q5761" s="49">
        <v>5.1400000000000003E-5</v>
      </c>
      <c r="R5761" s="49">
        <v>4.8574440000000003E-2</v>
      </c>
      <c r="S5761" s="49">
        <v>0.11723910999999999</v>
      </c>
      <c r="T5761" s="49" t="s">
        <v>91</v>
      </c>
    </row>
    <row r="5762" spans="1:20" x14ac:dyDescent="0.25">
      <c r="A5762" s="49" t="str">
        <f t="shared" si="89"/>
        <v>41850Stockton3_1SmartAC Only</v>
      </c>
      <c r="B5762" s="7">
        <v>41850</v>
      </c>
      <c r="C5762">
        <v>1</v>
      </c>
      <c r="D5762" t="s">
        <v>15</v>
      </c>
      <c r="E5762">
        <v>1.1894416999999999</v>
      </c>
      <c r="F5762">
        <v>1.1120426999999999</v>
      </c>
      <c r="G5762">
        <v>3</v>
      </c>
      <c r="H5762">
        <v>1007</v>
      </c>
      <c r="I5762">
        <v>10495.960999999999</v>
      </c>
      <c r="J5762">
        <v>80.660640000000001</v>
      </c>
      <c r="M5762">
        <v>5.2663799999999997E-2</v>
      </c>
      <c r="N5762" s="49">
        <v>7.7398999999999996E-2</v>
      </c>
      <c r="O5762" s="49">
        <v>9.9893399999999993E-3</v>
      </c>
      <c r="P5762" s="49">
        <v>4.948719E-2</v>
      </c>
      <c r="Q5762" s="49">
        <v>7.7398999999999996E-2</v>
      </c>
      <c r="R5762" s="49">
        <v>0.10531081</v>
      </c>
      <c r="S5762" s="49">
        <v>0.14480866000000001</v>
      </c>
      <c r="T5762" s="49" t="s">
        <v>91</v>
      </c>
    </row>
    <row r="5763" spans="1:20" x14ac:dyDescent="0.25">
      <c r="A5763" s="49" t="str">
        <f t="shared" ref="A5763:A5826" si="90">CONCATENATE(B5763,D5763,G5763,"_",C5763,T5763)</f>
        <v>41850Stockton3_9SmartAC Only</v>
      </c>
      <c r="B5763" s="7">
        <v>41850</v>
      </c>
      <c r="C5763">
        <v>9</v>
      </c>
      <c r="D5763" t="s">
        <v>15</v>
      </c>
      <c r="E5763">
        <v>0.90594708999999995</v>
      </c>
      <c r="F5763">
        <v>0.90568263000000004</v>
      </c>
      <c r="G5763">
        <v>3</v>
      </c>
      <c r="H5763">
        <v>1007</v>
      </c>
      <c r="I5763" s="49">
        <v>10495.960999999999</v>
      </c>
      <c r="J5763">
        <v>76.516090000000005</v>
      </c>
      <c r="M5763">
        <v>4.1118500000000002E-2</v>
      </c>
      <c r="N5763" s="49">
        <v>2.6446E-4</v>
      </c>
      <c r="O5763" s="49">
        <v>-5.2367219999999999E-2</v>
      </c>
      <c r="P5763" s="49">
        <v>-2.1528350000000002E-2</v>
      </c>
      <c r="Q5763" s="49">
        <v>2.6446E-4</v>
      </c>
      <c r="R5763" s="49">
        <v>2.2057259999999999E-2</v>
      </c>
      <c r="S5763" s="49">
        <v>5.2896140000000001E-2</v>
      </c>
      <c r="T5763" s="49" t="s">
        <v>91</v>
      </c>
    </row>
    <row r="5764" spans="1:20" x14ac:dyDescent="0.25">
      <c r="A5764" s="49" t="str">
        <f t="shared" si="90"/>
        <v>41850Stockton3_4SmartAC Only</v>
      </c>
      <c r="B5764" s="7">
        <v>41850</v>
      </c>
      <c r="C5764">
        <v>4</v>
      </c>
      <c r="D5764" t="s">
        <v>15</v>
      </c>
      <c r="E5764">
        <v>0.79160984000000001</v>
      </c>
      <c r="F5764">
        <v>0.80449587</v>
      </c>
      <c r="G5764">
        <v>3</v>
      </c>
      <c r="H5764">
        <v>1007</v>
      </c>
      <c r="I5764" s="49">
        <v>10495.960999999999</v>
      </c>
      <c r="J5764">
        <v>77.228719999999996</v>
      </c>
      <c r="M5764">
        <v>3.8101099999999999E-2</v>
      </c>
      <c r="N5764" s="49">
        <v>-1.288603E-2</v>
      </c>
      <c r="O5764" s="49">
        <v>-6.1655439999999999E-2</v>
      </c>
      <c r="P5764" s="49">
        <v>-3.3079610000000002E-2</v>
      </c>
      <c r="Q5764" s="49">
        <v>-1.288603E-2</v>
      </c>
      <c r="R5764" s="49">
        <v>7.3075500000000003E-3</v>
      </c>
      <c r="S5764" s="49">
        <v>3.5883379999999999E-2</v>
      </c>
      <c r="T5764" s="49" t="s">
        <v>91</v>
      </c>
    </row>
    <row r="5765" spans="1:20" x14ac:dyDescent="0.25">
      <c r="A5765" s="49" t="str">
        <f t="shared" si="90"/>
        <v>41850Stockton3_21SmartAC Only</v>
      </c>
      <c r="B5765" s="7">
        <v>41850</v>
      </c>
      <c r="C5765">
        <v>21</v>
      </c>
      <c r="D5765" t="s">
        <v>15</v>
      </c>
      <c r="E5765">
        <v>2.7673272</v>
      </c>
      <c r="F5765">
        <v>2.6510273</v>
      </c>
      <c r="G5765">
        <v>3</v>
      </c>
      <c r="H5765">
        <v>1007</v>
      </c>
      <c r="I5765" s="49">
        <v>10495.960999999999</v>
      </c>
      <c r="J5765">
        <v>88.931920000000005</v>
      </c>
      <c r="M5765">
        <v>8.5284600000000002E-2</v>
      </c>
      <c r="N5765" s="49">
        <v>0.1162999</v>
      </c>
      <c r="O5765" s="49">
        <v>7.1356099999999997E-3</v>
      </c>
      <c r="P5765" s="49">
        <v>7.1099060000000006E-2</v>
      </c>
      <c r="Q5765" s="49">
        <v>0.1162999</v>
      </c>
      <c r="R5765" s="49">
        <v>0.16150074</v>
      </c>
      <c r="S5765" s="49">
        <v>0.22546419000000001</v>
      </c>
      <c r="T5765" s="49" t="s">
        <v>91</v>
      </c>
    </row>
    <row r="5766" spans="1:20" x14ac:dyDescent="0.25">
      <c r="A5766" s="49" t="str">
        <f t="shared" si="90"/>
        <v>41850Stockton3_2SmartAC Only</v>
      </c>
      <c r="B5766" s="7">
        <v>41850</v>
      </c>
      <c r="C5766">
        <v>2</v>
      </c>
      <c r="D5766" t="s">
        <v>15</v>
      </c>
      <c r="E5766">
        <v>1.0086565999999999</v>
      </c>
      <c r="F5766">
        <v>0.96001857000000002</v>
      </c>
      <c r="G5766">
        <v>3</v>
      </c>
      <c r="H5766">
        <v>1007</v>
      </c>
      <c r="I5766" s="49">
        <v>10495.960999999999</v>
      </c>
      <c r="J5766">
        <v>77.567030000000003</v>
      </c>
      <c r="M5766">
        <v>4.7003999999999997E-2</v>
      </c>
      <c r="N5766" s="49">
        <v>4.8638029999999999E-2</v>
      </c>
      <c r="O5766" s="49">
        <v>-1.152709E-2</v>
      </c>
      <c r="P5766" s="49">
        <v>2.3725909999999999E-2</v>
      </c>
      <c r="Q5766" s="49">
        <v>4.8638029999999999E-2</v>
      </c>
      <c r="R5766" s="49">
        <v>7.3550149999999995E-2</v>
      </c>
      <c r="S5766" s="49">
        <v>0.10880315</v>
      </c>
      <c r="T5766" s="49" t="s">
        <v>91</v>
      </c>
    </row>
    <row r="5767" spans="1:20" x14ac:dyDescent="0.25">
      <c r="A5767" s="49" t="str">
        <f t="shared" si="90"/>
        <v>41850Stockton3_6SmartAC Only</v>
      </c>
      <c r="B5767" s="7">
        <v>41850</v>
      </c>
      <c r="C5767">
        <v>6</v>
      </c>
      <c r="D5767" t="s">
        <v>15</v>
      </c>
      <c r="E5767">
        <v>0.78320856999999999</v>
      </c>
      <c r="F5767">
        <v>0.74749445999999997</v>
      </c>
      <c r="G5767">
        <v>3</v>
      </c>
      <c r="H5767">
        <v>1007</v>
      </c>
      <c r="I5767" s="49">
        <v>10495.960999999999</v>
      </c>
      <c r="J5767">
        <v>72.864199999999997</v>
      </c>
      <c r="M5767">
        <v>3.37743E-2</v>
      </c>
      <c r="N5767" s="49">
        <v>3.571411E-2</v>
      </c>
      <c r="O5767" s="49">
        <v>-7.5169900000000003E-3</v>
      </c>
      <c r="P5767" s="49">
        <v>1.781373E-2</v>
      </c>
      <c r="Q5767" s="49">
        <v>3.571411E-2</v>
      </c>
      <c r="R5767" s="49">
        <v>5.3614490000000001E-2</v>
      </c>
      <c r="S5767" s="49">
        <v>7.8945210000000002E-2</v>
      </c>
      <c r="T5767" s="49" t="s">
        <v>91</v>
      </c>
    </row>
    <row r="5768" spans="1:20" x14ac:dyDescent="0.25">
      <c r="A5768" s="49" t="str">
        <f t="shared" si="90"/>
        <v>41850Stockton3_22SmartAC Only</v>
      </c>
      <c r="B5768" s="7">
        <v>41850</v>
      </c>
      <c r="C5768">
        <v>22</v>
      </c>
      <c r="D5768" t="s">
        <v>15</v>
      </c>
      <c r="E5768">
        <v>2.5096862</v>
      </c>
      <c r="F5768">
        <v>2.3625124999999998</v>
      </c>
      <c r="G5768">
        <v>3</v>
      </c>
      <c r="H5768">
        <v>1007</v>
      </c>
      <c r="I5768" s="49">
        <v>10495.960999999999</v>
      </c>
      <c r="J5768">
        <v>85.567400000000006</v>
      </c>
      <c r="M5768">
        <v>8.1267800000000001E-2</v>
      </c>
      <c r="N5768" s="49">
        <v>0.14717369999999999</v>
      </c>
      <c r="O5768" s="49">
        <v>4.3150920000000002E-2</v>
      </c>
      <c r="P5768" s="49">
        <v>0.10410177</v>
      </c>
      <c r="Q5768" s="49">
        <v>0.14717369999999999</v>
      </c>
      <c r="R5768" s="49">
        <v>0.19024563</v>
      </c>
      <c r="S5768" s="49">
        <v>0.25119648</v>
      </c>
      <c r="T5768" s="49" t="s">
        <v>91</v>
      </c>
    </row>
    <row r="5769" spans="1:20" x14ac:dyDescent="0.25">
      <c r="A5769" s="49" t="str">
        <f t="shared" si="90"/>
        <v>41850Stockton3_12SmartAC Only</v>
      </c>
      <c r="B5769" s="7">
        <v>41850</v>
      </c>
      <c r="C5769">
        <v>12</v>
      </c>
      <c r="D5769" t="s">
        <v>15</v>
      </c>
      <c r="E5769">
        <v>1.3641744</v>
      </c>
      <c r="F5769">
        <v>1.3166777000000001</v>
      </c>
      <c r="G5769">
        <v>3</v>
      </c>
      <c r="H5769">
        <v>1007</v>
      </c>
      <c r="I5769" s="49">
        <v>10495.960999999999</v>
      </c>
      <c r="J5769">
        <v>86.558229999999995</v>
      </c>
      <c r="M5769">
        <v>6.3173499999999994E-2</v>
      </c>
      <c r="N5769" s="49">
        <v>4.7496700000000003E-2</v>
      </c>
      <c r="O5769" s="49">
        <v>-3.336538E-2</v>
      </c>
      <c r="P5769" s="49">
        <v>1.4014739999999999E-2</v>
      </c>
      <c r="Q5769" s="49">
        <v>4.7496700000000003E-2</v>
      </c>
      <c r="R5769" s="49">
        <v>8.0978649999999999E-2</v>
      </c>
      <c r="S5769" s="49">
        <v>0.12835878000000001</v>
      </c>
      <c r="T5769" s="49" t="s">
        <v>91</v>
      </c>
    </row>
    <row r="5770" spans="1:20" x14ac:dyDescent="0.25">
      <c r="A5770" s="49" t="str">
        <f t="shared" si="90"/>
        <v>41850Stockton3_20SmartAC Only</v>
      </c>
      <c r="B5770" s="7">
        <v>41850</v>
      </c>
      <c r="C5770">
        <v>20</v>
      </c>
      <c r="D5770" t="s">
        <v>15</v>
      </c>
      <c r="E5770">
        <v>3.0365581000000001</v>
      </c>
      <c r="F5770">
        <v>2.9367633</v>
      </c>
      <c r="G5770">
        <v>3</v>
      </c>
      <c r="H5770">
        <v>1007</v>
      </c>
      <c r="I5770" s="49">
        <v>10495.960999999999</v>
      </c>
      <c r="J5770">
        <v>93.431970000000007</v>
      </c>
      <c r="M5770">
        <v>8.9453900000000003E-2</v>
      </c>
      <c r="N5770" s="49">
        <v>9.9794800000000003E-2</v>
      </c>
      <c r="O5770" s="49">
        <v>-1.4706189999999999E-2</v>
      </c>
      <c r="P5770" s="49">
        <v>5.2384229999999997E-2</v>
      </c>
      <c r="Q5770" s="49">
        <v>9.9794800000000003E-2</v>
      </c>
      <c r="R5770" s="49">
        <v>0.14720537</v>
      </c>
      <c r="S5770" s="49">
        <v>0.21429579000000001</v>
      </c>
      <c r="T5770" s="49" t="s">
        <v>91</v>
      </c>
    </row>
    <row r="5771" spans="1:20" x14ac:dyDescent="0.25">
      <c r="A5771" s="49" t="str">
        <f t="shared" si="90"/>
        <v>41850Stockton3_13SmartAC Only</v>
      </c>
      <c r="B5771" s="7">
        <v>41850</v>
      </c>
      <c r="C5771">
        <v>13</v>
      </c>
      <c r="D5771" t="s">
        <v>15</v>
      </c>
      <c r="E5771">
        <v>1.7275111000000001</v>
      </c>
      <c r="F5771">
        <v>1.5091372000000001</v>
      </c>
      <c r="G5771">
        <v>3</v>
      </c>
      <c r="H5771">
        <v>1007</v>
      </c>
      <c r="I5771" s="49">
        <v>10495.960999999999</v>
      </c>
      <c r="J5771">
        <v>90.854870000000005</v>
      </c>
      <c r="M5771">
        <v>7.0102399999999995E-2</v>
      </c>
      <c r="N5771" s="49">
        <v>0.21837390000000001</v>
      </c>
      <c r="O5771" s="49">
        <v>0.12864283000000001</v>
      </c>
      <c r="P5771" s="49">
        <v>0.18121962999999999</v>
      </c>
      <c r="Q5771" s="49">
        <v>0.21837390000000001</v>
      </c>
      <c r="R5771" s="49">
        <v>0.25552817</v>
      </c>
      <c r="S5771" s="49">
        <v>0.30810496999999998</v>
      </c>
      <c r="T5771" s="49" t="s">
        <v>91</v>
      </c>
    </row>
    <row r="5772" spans="1:20" x14ac:dyDescent="0.25">
      <c r="A5772" s="49" t="str">
        <f t="shared" si="90"/>
        <v>41850Stockton3_14SmartAC Only</v>
      </c>
      <c r="B5772" s="7">
        <v>41850</v>
      </c>
      <c r="C5772">
        <v>14</v>
      </c>
      <c r="D5772" t="s">
        <v>15</v>
      </c>
      <c r="E5772">
        <v>2.0833998</v>
      </c>
      <c r="F5772">
        <v>2.1767802999999999</v>
      </c>
      <c r="G5772">
        <v>3</v>
      </c>
      <c r="H5772">
        <v>1007</v>
      </c>
      <c r="I5772" s="49">
        <v>10495.960999999999</v>
      </c>
      <c r="J5772">
        <v>94.312839999999994</v>
      </c>
      <c r="M5772">
        <v>8.4512799999999999E-2</v>
      </c>
      <c r="N5772" s="49">
        <v>-9.3380500000000005E-2</v>
      </c>
      <c r="O5772" s="49">
        <v>-0.20155687999999999</v>
      </c>
      <c r="P5772" s="49">
        <v>-0.13817228000000001</v>
      </c>
      <c r="Q5772" s="49">
        <v>-9.3380500000000005E-2</v>
      </c>
      <c r="R5772" s="49">
        <v>-4.8588720000000002E-2</v>
      </c>
      <c r="S5772" s="49">
        <v>1.4795880000000001E-2</v>
      </c>
      <c r="T5772" s="49" t="s">
        <v>91</v>
      </c>
    </row>
    <row r="5773" spans="1:20" x14ac:dyDescent="0.25">
      <c r="A5773" s="49" t="str">
        <f t="shared" si="90"/>
        <v>41850Stockton3_18SmartAC Only</v>
      </c>
      <c r="B5773" s="7">
        <v>41850</v>
      </c>
      <c r="C5773">
        <v>18</v>
      </c>
      <c r="D5773" t="s">
        <v>15</v>
      </c>
      <c r="E5773">
        <v>3.3021701000000001</v>
      </c>
      <c r="F5773">
        <v>3.1123927999999998</v>
      </c>
      <c r="G5773">
        <v>3</v>
      </c>
      <c r="H5773">
        <v>1007</v>
      </c>
      <c r="I5773" s="49">
        <v>10495.960999999999</v>
      </c>
      <c r="J5773">
        <v>97.770809999999997</v>
      </c>
      <c r="M5773">
        <v>9.2107099999999997E-2</v>
      </c>
      <c r="N5773" s="49">
        <v>0.18977730000000001</v>
      </c>
      <c r="O5773" s="49">
        <v>7.188021E-2</v>
      </c>
      <c r="P5773" s="49">
        <v>0.14096054</v>
      </c>
      <c r="Q5773" s="49">
        <v>0.18977730000000001</v>
      </c>
      <c r="R5773" s="49">
        <v>0.23859406</v>
      </c>
      <c r="S5773" s="49">
        <v>0.30767439000000002</v>
      </c>
      <c r="T5773" s="49" t="s">
        <v>91</v>
      </c>
    </row>
    <row r="5774" spans="1:20" x14ac:dyDescent="0.25">
      <c r="A5774" s="49" t="str">
        <f t="shared" si="90"/>
        <v>41850Stockton3_10SmartAC Only</v>
      </c>
      <c r="B5774" s="7">
        <v>41850</v>
      </c>
      <c r="C5774">
        <v>10</v>
      </c>
      <c r="D5774" t="s">
        <v>15</v>
      </c>
      <c r="E5774">
        <v>1.0127098999999999</v>
      </c>
      <c r="F5774">
        <v>1.0040937999999999</v>
      </c>
      <c r="G5774">
        <v>3</v>
      </c>
      <c r="H5774">
        <v>1007</v>
      </c>
      <c r="I5774" s="49">
        <v>10495.960999999999</v>
      </c>
      <c r="J5774">
        <v>80.083910000000003</v>
      </c>
      <c r="M5774">
        <v>4.7186800000000001E-2</v>
      </c>
      <c r="N5774" s="49">
        <v>8.6160999999999998E-3</v>
      </c>
      <c r="O5774" s="49">
        <v>-5.1783000000000003E-2</v>
      </c>
      <c r="P5774" s="49">
        <v>-1.6392899999999998E-2</v>
      </c>
      <c r="Q5774" s="49">
        <v>8.6160999999999998E-3</v>
      </c>
      <c r="R5774" s="49">
        <v>3.3625099999999998E-2</v>
      </c>
      <c r="S5774" s="49">
        <v>6.9015199999999999E-2</v>
      </c>
      <c r="T5774" s="49" t="s">
        <v>91</v>
      </c>
    </row>
    <row r="5775" spans="1:20" x14ac:dyDescent="0.25">
      <c r="A5775" s="49" t="str">
        <f t="shared" si="90"/>
        <v>41850Stockton3_8SmartAC Only</v>
      </c>
      <c r="B5775" s="7">
        <v>41850</v>
      </c>
      <c r="C5775">
        <v>8</v>
      </c>
      <c r="D5775" t="s">
        <v>15</v>
      </c>
      <c r="E5775">
        <v>0.88751809999999998</v>
      </c>
      <c r="F5775">
        <v>0.84732269000000004</v>
      </c>
      <c r="G5775">
        <v>3</v>
      </c>
      <c r="H5775">
        <v>1007</v>
      </c>
      <c r="I5775" s="49">
        <v>10495.960999999999</v>
      </c>
      <c r="J5775">
        <v>73.838419999999999</v>
      </c>
      <c r="M5775">
        <v>3.8309500000000003E-2</v>
      </c>
      <c r="N5775" s="49">
        <v>4.0195410000000001E-2</v>
      </c>
      <c r="O5775" s="49">
        <v>-8.8407499999999997E-3</v>
      </c>
      <c r="P5775" s="49">
        <v>1.9891369999999998E-2</v>
      </c>
      <c r="Q5775" s="49">
        <v>4.0195410000000001E-2</v>
      </c>
      <c r="R5775" s="49">
        <v>6.0499440000000002E-2</v>
      </c>
      <c r="S5775" s="49">
        <v>8.9231569999999996E-2</v>
      </c>
      <c r="T5775" s="49" t="s">
        <v>91</v>
      </c>
    </row>
    <row r="5776" spans="1:20" x14ac:dyDescent="0.25">
      <c r="A5776" s="49" t="str">
        <f t="shared" si="90"/>
        <v>41850Stockton3_24SmartAC Only</v>
      </c>
      <c r="B5776" s="7">
        <v>41850</v>
      </c>
      <c r="C5776">
        <v>24</v>
      </c>
      <c r="D5776" t="s">
        <v>15</v>
      </c>
      <c r="E5776">
        <v>1.5175437000000001</v>
      </c>
      <c r="F5776">
        <v>1.5467941999999999</v>
      </c>
      <c r="G5776">
        <v>3</v>
      </c>
      <c r="H5776">
        <v>1007</v>
      </c>
      <c r="I5776" s="49">
        <v>10495.960999999999</v>
      </c>
      <c r="J5776">
        <v>79.635009999999994</v>
      </c>
      <c r="M5776">
        <v>6.3731200000000002E-2</v>
      </c>
      <c r="N5776" s="49">
        <v>-2.9250499999999999E-2</v>
      </c>
      <c r="O5776" s="49">
        <v>-0.11082644</v>
      </c>
      <c r="P5776" s="49">
        <v>-6.3028039999999994E-2</v>
      </c>
      <c r="Q5776" s="49">
        <v>-2.9250499999999999E-2</v>
      </c>
      <c r="R5776" s="49">
        <v>4.5270400000000004E-3</v>
      </c>
      <c r="S5776" s="49">
        <v>5.2325440000000001E-2</v>
      </c>
      <c r="T5776" s="49" t="s">
        <v>91</v>
      </c>
    </row>
    <row r="5777" spans="1:20" x14ac:dyDescent="0.25">
      <c r="A5777" s="49" t="str">
        <f t="shared" si="90"/>
        <v>41850Stockton3_15SmartAC Only</v>
      </c>
      <c r="B5777" s="7">
        <v>41850</v>
      </c>
      <c r="C5777">
        <v>15</v>
      </c>
      <c r="D5777" t="s">
        <v>15</v>
      </c>
      <c r="E5777">
        <v>2.4145124</v>
      </c>
      <c r="F5777">
        <v>2.4247800000000002</v>
      </c>
      <c r="G5777">
        <v>3</v>
      </c>
      <c r="H5777">
        <v>1007</v>
      </c>
      <c r="I5777" s="49">
        <v>10495.960999999999</v>
      </c>
      <c r="J5777">
        <v>95.541820000000001</v>
      </c>
      <c r="M5777">
        <v>8.8204599999999994E-2</v>
      </c>
      <c r="N5777" s="49">
        <v>-1.02676E-2</v>
      </c>
      <c r="O5777" s="49">
        <v>-0.12316949000000001</v>
      </c>
      <c r="P5777" s="49">
        <v>-5.7016039999999997E-2</v>
      </c>
      <c r="Q5777" s="49">
        <v>-1.02676E-2</v>
      </c>
      <c r="R5777" s="49">
        <v>3.648084E-2</v>
      </c>
      <c r="S5777" s="49">
        <v>0.10263429</v>
      </c>
      <c r="T5777" s="49" t="s">
        <v>91</v>
      </c>
    </row>
    <row r="5778" spans="1:20" x14ac:dyDescent="0.25">
      <c r="A5778" s="49" t="str">
        <f t="shared" si="90"/>
        <v>41850Stockton3_5SmartAC Only</v>
      </c>
      <c r="B5778" s="7">
        <v>41850</v>
      </c>
      <c r="C5778">
        <v>5</v>
      </c>
      <c r="D5778" t="s">
        <v>15</v>
      </c>
      <c r="E5778">
        <v>0.76769734999999995</v>
      </c>
      <c r="F5778">
        <v>0.73724016999999997</v>
      </c>
      <c r="G5778">
        <v>3</v>
      </c>
      <c r="H5778">
        <v>1007</v>
      </c>
      <c r="I5778" s="49">
        <v>10495.960999999999</v>
      </c>
      <c r="J5778">
        <v>74.29665</v>
      </c>
      <c r="M5778">
        <v>3.4197199999999997E-2</v>
      </c>
      <c r="N5778" s="49">
        <v>3.045718E-2</v>
      </c>
      <c r="O5778" s="49">
        <v>-1.3315240000000001E-2</v>
      </c>
      <c r="P5778" s="49">
        <v>1.233266E-2</v>
      </c>
      <c r="Q5778" s="49">
        <v>3.045718E-2</v>
      </c>
      <c r="R5778" s="49">
        <v>4.8581699999999998E-2</v>
      </c>
      <c r="S5778" s="49">
        <v>7.4229600000000007E-2</v>
      </c>
      <c r="T5778" s="49" t="s">
        <v>91</v>
      </c>
    </row>
    <row r="5779" spans="1:20" x14ac:dyDescent="0.25">
      <c r="A5779" s="49" t="str">
        <f t="shared" si="90"/>
        <v>41850Stockton3_17SmartAC Only</v>
      </c>
      <c r="B5779" s="7">
        <v>41850</v>
      </c>
      <c r="C5779">
        <v>17</v>
      </c>
      <c r="D5779" t="s">
        <v>15</v>
      </c>
      <c r="E5779">
        <v>3.0875314</v>
      </c>
      <c r="F5779">
        <v>3.0154477000000002</v>
      </c>
      <c r="G5779">
        <v>3</v>
      </c>
      <c r="H5779">
        <v>1007</v>
      </c>
      <c r="I5779" s="49">
        <v>10495.960999999999</v>
      </c>
      <c r="J5779">
        <v>99.135270000000006</v>
      </c>
      <c r="M5779">
        <v>9.2664099999999999E-2</v>
      </c>
      <c r="N5779" s="49">
        <v>7.2083700000000001E-2</v>
      </c>
      <c r="O5779" s="49">
        <v>-4.6526350000000001E-2</v>
      </c>
      <c r="P5779" s="49">
        <v>2.2971729999999999E-2</v>
      </c>
      <c r="Q5779" s="49">
        <v>7.2083700000000001E-2</v>
      </c>
      <c r="R5779" s="49">
        <v>0.12119567000000001</v>
      </c>
      <c r="S5779" s="49">
        <v>0.19069375</v>
      </c>
      <c r="T5779" s="49" t="s">
        <v>91</v>
      </c>
    </row>
    <row r="5780" spans="1:20" x14ac:dyDescent="0.25">
      <c r="A5780" s="49" t="str">
        <f t="shared" si="90"/>
        <v>41850Stockton3_11SmartAC Only</v>
      </c>
      <c r="B5780" s="7">
        <v>41850</v>
      </c>
      <c r="C5780">
        <v>11</v>
      </c>
      <c r="D5780" t="s">
        <v>15</v>
      </c>
      <c r="E5780">
        <v>1.123057</v>
      </c>
      <c r="F5780">
        <v>1.1605291</v>
      </c>
      <c r="G5780">
        <v>3</v>
      </c>
      <c r="H5780">
        <v>1007</v>
      </c>
      <c r="I5780" s="49">
        <v>10495.960999999999</v>
      </c>
      <c r="J5780">
        <v>83.854979999999998</v>
      </c>
      <c r="M5780">
        <v>5.6021300000000003E-2</v>
      </c>
      <c r="N5780" s="49">
        <v>-3.7472100000000001E-2</v>
      </c>
      <c r="O5780" s="49">
        <v>-0.10917936</v>
      </c>
      <c r="P5780" s="49">
        <v>-6.7163390000000003E-2</v>
      </c>
      <c r="Q5780" s="49">
        <v>-3.7472100000000001E-2</v>
      </c>
      <c r="R5780" s="49">
        <v>-7.78081E-3</v>
      </c>
      <c r="S5780" s="49">
        <v>3.4235160000000001E-2</v>
      </c>
      <c r="T5780" s="49" t="s">
        <v>91</v>
      </c>
    </row>
    <row r="5781" spans="1:20" x14ac:dyDescent="0.25">
      <c r="A5781" s="49" t="str">
        <f t="shared" si="90"/>
        <v>41850Stockton3_7SmartAC Only</v>
      </c>
      <c r="B5781" s="7">
        <v>41850</v>
      </c>
      <c r="C5781">
        <v>7</v>
      </c>
      <c r="D5781" t="s">
        <v>15</v>
      </c>
      <c r="E5781">
        <v>0.82606201000000001</v>
      </c>
      <c r="F5781">
        <v>0.79297079000000004</v>
      </c>
      <c r="G5781">
        <v>3</v>
      </c>
      <c r="H5781">
        <v>1007</v>
      </c>
      <c r="I5781" s="49">
        <v>10495.960999999999</v>
      </c>
      <c r="J5781">
        <v>71.499629999999996</v>
      </c>
      <c r="M5781">
        <v>3.5132499999999997E-2</v>
      </c>
      <c r="N5781" s="49">
        <v>3.3091219999999998E-2</v>
      </c>
      <c r="O5781" s="49">
        <v>-1.1878379999999999E-2</v>
      </c>
      <c r="P5781" s="49">
        <v>1.447099E-2</v>
      </c>
      <c r="Q5781" s="49">
        <v>3.3091219999999998E-2</v>
      </c>
      <c r="R5781" s="49">
        <v>5.1711439999999997E-2</v>
      </c>
      <c r="S5781" s="49">
        <v>7.8060820000000003E-2</v>
      </c>
      <c r="T5781" s="49" t="s">
        <v>91</v>
      </c>
    </row>
    <row r="5782" spans="1:20" x14ac:dyDescent="0.25">
      <c r="A5782" s="49" t="str">
        <f t="shared" si="90"/>
        <v>41850Stockton3_19SmartAC Only</v>
      </c>
      <c r="B5782" s="7">
        <v>41850</v>
      </c>
      <c r="C5782">
        <v>19</v>
      </c>
      <c r="D5782" t="s">
        <v>15</v>
      </c>
      <c r="E5782">
        <v>3.2554102</v>
      </c>
      <c r="F5782">
        <v>3.1187591000000001</v>
      </c>
      <c r="G5782">
        <v>3</v>
      </c>
      <c r="H5782">
        <v>1007</v>
      </c>
      <c r="I5782" s="49">
        <v>10495.960999999999</v>
      </c>
      <c r="J5782">
        <v>96.931970000000007</v>
      </c>
      <c r="M5782">
        <v>9.1837799999999997E-2</v>
      </c>
      <c r="N5782" s="49">
        <v>0.1366511</v>
      </c>
      <c r="O5782" s="49">
        <v>1.909872E-2</v>
      </c>
      <c r="P5782" s="49">
        <v>8.7977070000000004E-2</v>
      </c>
      <c r="Q5782" s="49">
        <v>0.1366511</v>
      </c>
      <c r="R5782" s="49">
        <v>0.18532513</v>
      </c>
      <c r="S5782" s="49">
        <v>0.25420347999999998</v>
      </c>
      <c r="T5782" s="49" t="s">
        <v>91</v>
      </c>
    </row>
    <row r="5783" spans="1:20" x14ac:dyDescent="0.25">
      <c r="A5783" s="49" t="str">
        <f t="shared" si="90"/>
        <v>41850Stockton3_23SmartAC Only</v>
      </c>
      <c r="B5783" s="7">
        <v>41850</v>
      </c>
      <c r="C5783">
        <v>23</v>
      </c>
      <c r="D5783" t="s">
        <v>15</v>
      </c>
      <c r="E5783">
        <v>1.9868943999999999</v>
      </c>
      <c r="F5783">
        <v>1.9751097</v>
      </c>
      <c r="G5783">
        <v>3</v>
      </c>
      <c r="H5783">
        <v>1007</v>
      </c>
      <c r="I5783" s="49">
        <v>10495.960999999999</v>
      </c>
      <c r="J5783">
        <v>82.864099999999993</v>
      </c>
      <c r="M5783">
        <v>7.4212700000000006E-2</v>
      </c>
      <c r="N5783" s="49">
        <v>1.17847E-2</v>
      </c>
      <c r="O5783" s="49">
        <v>-8.320756E-2</v>
      </c>
      <c r="P5783" s="49">
        <v>-2.7548030000000001E-2</v>
      </c>
      <c r="Q5783" s="49">
        <v>1.17847E-2</v>
      </c>
      <c r="R5783" s="49">
        <v>5.1117429999999998E-2</v>
      </c>
      <c r="S5783" s="49">
        <v>0.10677696</v>
      </c>
      <c r="T5783" s="49" t="s">
        <v>91</v>
      </c>
    </row>
    <row r="5784" spans="1:20" x14ac:dyDescent="0.25">
      <c r="A5784" s="49" t="str">
        <f t="shared" si="90"/>
        <v>41850Stockton3_16SmartAC Only</v>
      </c>
      <c r="B5784" s="7">
        <v>41850</v>
      </c>
      <c r="C5784">
        <v>16</v>
      </c>
      <c r="D5784" t="s">
        <v>15</v>
      </c>
      <c r="E5784">
        <v>2.7368842</v>
      </c>
      <c r="F5784">
        <v>2.7654188999999998</v>
      </c>
      <c r="G5784">
        <v>3</v>
      </c>
      <c r="H5784">
        <v>1007</v>
      </c>
      <c r="I5784" s="49">
        <v>10495.960999999999</v>
      </c>
      <c r="J5784">
        <v>97.838520000000003</v>
      </c>
      <c r="M5784">
        <v>9.1994300000000001E-2</v>
      </c>
      <c r="N5784" s="49">
        <v>-2.85347E-2</v>
      </c>
      <c r="O5784" s="49">
        <v>-0.14628740000000001</v>
      </c>
      <c r="P5784" s="49">
        <v>-7.7291680000000001E-2</v>
      </c>
      <c r="Q5784" s="49">
        <v>-2.85347E-2</v>
      </c>
      <c r="R5784" s="49">
        <v>2.0222279999999999E-2</v>
      </c>
      <c r="S5784" s="49">
        <v>8.9218000000000006E-2</v>
      </c>
      <c r="T5784" s="49" t="s">
        <v>91</v>
      </c>
    </row>
    <row r="5785" spans="1:20" x14ac:dyDescent="0.25">
      <c r="A5785" s="49" t="str">
        <f t="shared" si="90"/>
        <v>41850Stockton3_3SmartAC Only</v>
      </c>
      <c r="B5785" s="7">
        <v>41850</v>
      </c>
      <c r="C5785">
        <v>3</v>
      </c>
      <c r="D5785" t="s">
        <v>15</v>
      </c>
      <c r="E5785">
        <v>0.85964211999999995</v>
      </c>
      <c r="F5785">
        <v>0.86742432000000003</v>
      </c>
      <c r="G5785">
        <v>3</v>
      </c>
      <c r="H5785">
        <v>1007</v>
      </c>
      <c r="I5785" s="49">
        <v>10495.960999999999</v>
      </c>
      <c r="J5785">
        <v>77.660899999999998</v>
      </c>
      <c r="M5785">
        <v>4.18964E-2</v>
      </c>
      <c r="N5785" s="49">
        <v>-7.7822000000000004E-3</v>
      </c>
      <c r="O5785" s="49">
        <v>-6.140959E-2</v>
      </c>
      <c r="P5785" s="49">
        <v>-2.998729E-2</v>
      </c>
      <c r="Q5785" s="49">
        <v>-7.7822000000000004E-3</v>
      </c>
      <c r="R5785" s="49">
        <v>1.4422890000000001E-2</v>
      </c>
      <c r="S5785" s="49">
        <v>4.5845190000000001E-2</v>
      </c>
      <c r="T5785" s="49" t="s">
        <v>91</v>
      </c>
    </row>
    <row r="5786" spans="1:20" x14ac:dyDescent="0.25">
      <c r="A5786" s="49" t="str">
        <f t="shared" si="90"/>
        <v>41850Stockton4_4SmartAC Only</v>
      </c>
      <c r="B5786" s="7">
        <v>41850</v>
      </c>
      <c r="C5786">
        <v>4</v>
      </c>
      <c r="D5786" t="s">
        <v>15</v>
      </c>
      <c r="E5786">
        <v>0.79160984000000001</v>
      </c>
      <c r="F5786">
        <v>0.76597676000000003</v>
      </c>
      <c r="G5786">
        <v>4</v>
      </c>
      <c r="H5786">
        <v>1054.329</v>
      </c>
      <c r="I5786" s="49">
        <v>10495.960999999999</v>
      </c>
      <c r="J5786">
        <v>77.228719999999996</v>
      </c>
      <c r="M5786">
        <v>3.6174699999999997E-2</v>
      </c>
      <c r="N5786" s="49">
        <v>2.5633079999999999E-2</v>
      </c>
      <c r="O5786" s="49">
        <v>-2.0670540000000001E-2</v>
      </c>
      <c r="P5786" s="49">
        <v>6.4604900000000002E-3</v>
      </c>
      <c r="Q5786" s="49">
        <v>2.5633079999999999E-2</v>
      </c>
      <c r="R5786" s="49">
        <v>4.4805669999999999E-2</v>
      </c>
      <c r="S5786" s="49">
        <v>7.1936700000000006E-2</v>
      </c>
      <c r="T5786" s="49" t="s">
        <v>91</v>
      </c>
    </row>
    <row r="5787" spans="1:20" x14ac:dyDescent="0.25">
      <c r="A5787" s="49" t="str">
        <f t="shared" si="90"/>
        <v>41850Stockton4_3SmartAC Only</v>
      </c>
      <c r="B5787" s="7">
        <v>41850</v>
      </c>
      <c r="C5787">
        <v>3</v>
      </c>
      <c r="D5787" t="s">
        <v>15</v>
      </c>
      <c r="E5787">
        <v>0.85964211999999995</v>
      </c>
      <c r="F5787">
        <v>0.82236140999999996</v>
      </c>
      <c r="G5787">
        <v>4</v>
      </c>
      <c r="H5787">
        <v>1054.329</v>
      </c>
      <c r="I5787" s="49">
        <v>10495.960999999999</v>
      </c>
      <c r="J5787">
        <v>77.660899999999998</v>
      </c>
      <c r="M5787">
        <v>4.1204600000000001E-2</v>
      </c>
      <c r="N5787" s="49">
        <v>3.7280710000000002E-2</v>
      </c>
      <c r="O5787" s="49">
        <v>-1.546118E-2</v>
      </c>
      <c r="P5787" s="49">
        <v>1.5442269999999999E-2</v>
      </c>
      <c r="Q5787" s="49">
        <v>3.7280710000000002E-2</v>
      </c>
      <c r="R5787" s="49">
        <v>5.9119150000000002E-2</v>
      </c>
      <c r="S5787" s="49">
        <v>9.0022599999999994E-2</v>
      </c>
      <c r="T5787" s="49" t="s">
        <v>91</v>
      </c>
    </row>
    <row r="5788" spans="1:20" x14ac:dyDescent="0.25">
      <c r="A5788" s="49" t="str">
        <f t="shared" si="90"/>
        <v>41850Stockton4_22SmartAC Only</v>
      </c>
      <c r="B5788" s="7">
        <v>41850</v>
      </c>
      <c r="C5788">
        <v>22</v>
      </c>
      <c r="D5788" t="s">
        <v>15</v>
      </c>
      <c r="E5788">
        <v>2.5096862</v>
      </c>
      <c r="F5788">
        <v>2.4218940999999998</v>
      </c>
      <c r="G5788">
        <v>4</v>
      </c>
      <c r="H5788">
        <v>1054.329</v>
      </c>
      <c r="I5788" s="49">
        <v>10495.960999999999</v>
      </c>
      <c r="J5788">
        <v>85.567400000000006</v>
      </c>
      <c r="M5788">
        <v>8.2791799999999999E-2</v>
      </c>
      <c r="N5788" s="49">
        <v>8.7792099999999998E-2</v>
      </c>
      <c r="O5788" s="49">
        <v>-1.81814E-2</v>
      </c>
      <c r="P5788" s="49">
        <v>4.3912449999999999E-2</v>
      </c>
      <c r="Q5788" s="49">
        <v>8.7792099999999998E-2</v>
      </c>
      <c r="R5788" s="49">
        <v>0.13167175</v>
      </c>
      <c r="S5788" s="49">
        <v>0.19376560000000001</v>
      </c>
      <c r="T5788" s="49" t="s">
        <v>91</v>
      </c>
    </row>
    <row r="5789" spans="1:20" x14ac:dyDescent="0.25">
      <c r="A5789" s="49" t="str">
        <f t="shared" si="90"/>
        <v>41850Stockton4_8SmartAC Only</v>
      </c>
      <c r="B5789" s="7">
        <v>41850</v>
      </c>
      <c r="C5789">
        <v>8</v>
      </c>
      <c r="D5789" t="s">
        <v>15</v>
      </c>
      <c r="E5789">
        <v>0.88751809999999998</v>
      </c>
      <c r="F5789">
        <v>0.83492860000000002</v>
      </c>
      <c r="G5789">
        <v>4</v>
      </c>
      <c r="H5789">
        <v>1054.329</v>
      </c>
      <c r="I5789" s="49">
        <v>10495.960999999999</v>
      </c>
      <c r="J5789">
        <v>73.838419999999999</v>
      </c>
      <c r="M5789">
        <v>3.8089499999999998E-2</v>
      </c>
      <c r="N5789" s="49">
        <v>5.2589499999999997E-2</v>
      </c>
      <c r="O5789" s="49">
        <v>3.8349399999999998E-3</v>
      </c>
      <c r="P5789" s="49">
        <v>3.2402060000000003E-2</v>
      </c>
      <c r="Q5789" s="49">
        <v>5.2589499999999997E-2</v>
      </c>
      <c r="R5789" s="49">
        <v>7.2776930000000004E-2</v>
      </c>
      <c r="S5789" s="49">
        <v>0.10134406</v>
      </c>
      <c r="T5789" s="49" t="s">
        <v>91</v>
      </c>
    </row>
    <row r="5790" spans="1:20" x14ac:dyDescent="0.25">
      <c r="A5790" s="49" t="str">
        <f t="shared" si="90"/>
        <v>41850Stockton4_12SmartAC Only</v>
      </c>
      <c r="B5790" s="7">
        <v>41850</v>
      </c>
      <c r="C5790">
        <v>12</v>
      </c>
      <c r="D5790" t="s">
        <v>15</v>
      </c>
      <c r="E5790">
        <v>1.3641744</v>
      </c>
      <c r="F5790">
        <v>1.4903805000000001</v>
      </c>
      <c r="G5790">
        <v>4</v>
      </c>
      <c r="H5790">
        <v>1054.329</v>
      </c>
      <c r="I5790" s="49">
        <v>10495.960999999999</v>
      </c>
      <c r="J5790">
        <v>86.558229999999995</v>
      </c>
      <c r="M5790">
        <v>6.8191199999999993E-2</v>
      </c>
      <c r="N5790" s="49">
        <v>-0.12620609999999999</v>
      </c>
      <c r="O5790" s="49">
        <v>-0.21349083999999999</v>
      </c>
      <c r="P5790" s="49">
        <v>-0.16234744000000001</v>
      </c>
      <c r="Q5790" s="49">
        <v>-0.12620609999999999</v>
      </c>
      <c r="R5790" s="49">
        <v>-9.0064759999999994E-2</v>
      </c>
      <c r="S5790" s="49">
        <v>-3.8921360000000002E-2</v>
      </c>
      <c r="T5790" s="49" t="s">
        <v>91</v>
      </c>
    </row>
    <row r="5791" spans="1:20" x14ac:dyDescent="0.25">
      <c r="A5791" s="49" t="str">
        <f t="shared" si="90"/>
        <v>41850Stockton4_20SmartAC Only</v>
      </c>
      <c r="B5791" s="7">
        <v>41850</v>
      </c>
      <c r="C5791">
        <v>20</v>
      </c>
      <c r="D5791" t="s">
        <v>15</v>
      </c>
      <c r="E5791">
        <v>3.0365581000000001</v>
      </c>
      <c r="F5791">
        <v>2.9900788999999999</v>
      </c>
      <c r="G5791">
        <v>4</v>
      </c>
      <c r="H5791">
        <v>1054.329</v>
      </c>
      <c r="I5791" s="49">
        <v>10495.960999999999</v>
      </c>
      <c r="J5791">
        <v>93.431970000000007</v>
      </c>
      <c r="M5791">
        <v>8.8830800000000001E-2</v>
      </c>
      <c r="N5791" s="49">
        <v>4.6479199999999998E-2</v>
      </c>
      <c r="O5791" s="49">
        <v>-6.7224220000000001E-2</v>
      </c>
      <c r="P5791" s="49">
        <v>-6.0112000000000002E-4</v>
      </c>
      <c r="Q5791" s="49">
        <v>4.6479199999999998E-2</v>
      </c>
      <c r="R5791" s="49">
        <v>9.3559519999999993E-2</v>
      </c>
      <c r="S5791" s="49">
        <v>0.16018262</v>
      </c>
      <c r="T5791" s="49" t="s">
        <v>91</v>
      </c>
    </row>
    <row r="5792" spans="1:20" x14ac:dyDescent="0.25">
      <c r="A5792" s="49" t="str">
        <f t="shared" si="90"/>
        <v>41850Stockton4_21SmartAC Only</v>
      </c>
      <c r="B5792" s="7">
        <v>41850</v>
      </c>
      <c r="C5792">
        <v>21</v>
      </c>
      <c r="D5792" t="s">
        <v>15</v>
      </c>
      <c r="E5792">
        <v>2.7673272</v>
      </c>
      <c r="F5792">
        <v>2.7421440000000001</v>
      </c>
      <c r="G5792">
        <v>4</v>
      </c>
      <c r="H5792">
        <v>1054.329</v>
      </c>
      <c r="I5792" s="49">
        <v>10495.960999999999</v>
      </c>
      <c r="J5792">
        <v>88.931920000000005</v>
      </c>
      <c r="M5792">
        <v>8.5828799999999997E-2</v>
      </c>
      <c r="N5792" s="49">
        <v>2.5183199999999999E-2</v>
      </c>
      <c r="O5792" s="49">
        <v>-8.4677660000000002E-2</v>
      </c>
      <c r="P5792" s="49">
        <v>-2.0306060000000001E-2</v>
      </c>
      <c r="Q5792" s="49">
        <v>2.5183199999999999E-2</v>
      </c>
      <c r="R5792" s="49">
        <v>7.0672460000000006E-2</v>
      </c>
      <c r="S5792" s="49">
        <v>0.13504405999999999</v>
      </c>
      <c r="T5792" s="49" t="s">
        <v>91</v>
      </c>
    </row>
    <row r="5793" spans="1:20" x14ac:dyDescent="0.25">
      <c r="A5793" s="49" t="str">
        <f t="shared" si="90"/>
        <v>41850Stockton4_13SmartAC Only</v>
      </c>
      <c r="B5793" s="7">
        <v>41850</v>
      </c>
      <c r="C5793">
        <v>13</v>
      </c>
      <c r="D5793" t="s">
        <v>15</v>
      </c>
      <c r="E5793">
        <v>1.7275111000000001</v>
      </c>
      <c r="F5793">
        <v>1.6421976</v>
      </c>
      <c r="G5793">
        <v>4</v>
      </c>
      <c r="H5793">
        <v>1054.329</v>
      </c>
      <c r="I5793" s="49">
        <v>10495.960999999999</v>
      </c>
      <c r="J5793">
        <v>90.854870000000005</v>
      </c>
      <c r="M5793">
        <v>7.5117000000000003E-2</v>
      </c>
      <c r="N5793" s="49">
        <v>8.53135E-2</v>
      </c>
      <c r="O5793" s="49">
        <v>-1.083626E-2</v>
      </c>
      <c r="P5793" s="49">
        <v>4.5501489999999999E-2</v>
      </c>
      <c r="Q5793" s="49">
        <v>8.53135E-2</v>
      </c>
      <c r="R5793" s="49">
        <v>0.12512551</v>
      </c>
      <c r="S5793" s="49">
        <v>0.18146325999999999</v>
      </c>
      <c r="T5793" s="49" t="s">
        <v>91</v>
      </c>
    </row>
    <row r="5794" spans="1:20" x14ac:dyDescent="0.25">
      <c r="A5794" s="49" t="str">
        <f t="shared" si="90"/>
        <v>41850Stockton4_7SmartAC Only</v>
      </c>
      <c r="B5794" s="7">
        <v>41850</v>
      </c>
      <c r="C5794">
        <v>7</v>
      </c>
      <c r="D5794" t="s">
        <v>15</v>
      </c>
      <c r="E5794">
        <v>0.82606201000000001</v>
      </c>
      <c r="F5794">
        <v>0.79401597999999995</v>
      </c>
      <c r="G5794">
        <v>4</v>
      </c>
      <c r="H5794">
        <v>1054.329</v>
      </c>
      <c r="I5794" s="49">
        <v>10495.960999999999</v>
      </c>
      <c r="J5794">
        <v>71.499629999999996</v>
      </c>
      <c r="M5794">
        <v>3.5344899999999999E-2</v>
      </c>
      <c r="N5794" s="49">
        <v>3.2046030000000003E-2</v>
      </c>
      <c r="O5794" s="49">
        <v>-1.3195439999999999E-2</v>
      </c>
      <c r="P5794" s="49">
        <v>1.3313230000000001E-2</v>
      </c>
      <c r="Q5794" s="49">
        <v>3.2046030000000003E-2</v>
      </c>
      <c r="R5794" s="49">
        <v>5.0778829999999997E-2</v>
      </c>
      <c r="S5794" s="49">
        <v>7.7287499999999995E-2</v>
      </c>
      <c r="T5794" s="49" t="s">
        <v>91</v>
      </c>
    </row>
    <row r="5795" spans="1:20" x14ac:dyDescent="0.25">
      <c r="A5795" s="49" t="str">
        <f t="shared" si="90"/>
        <v>41850Stockton4_16SmartAC Only</v>
      </c>
      <c r="B5795" s="7">
        <v>41850</v>
      </c>
      <c r="C5795">
        <v>16</v>
      </c>
      <c r="D5795" t="s">
        <v>15</v>
      </c>
      <c r="E5795">
        <v>2.7368842</v>
      </c>
      <c r="F5795">
        <v>2.8510219000000001</v>
      </c>
      <c r="G5795">
        <v>4</v>
      </c>
      <c r="H5795">
        <v>1054.329</v>
      </c>
      <c r="I5795" s="49">
        <v>10495.960999999999</v>
      </c>
      <c r="J5795">
        <v>97.838520000000003</v>
      </c>
      <c r="M5795">
        <v>9.4556799999999996E-2</v>
      </c>
      <c r="N5795" s="49">
        <v>-0.11413769999999999</v>
      </c>
      <c r="O5795" s="49">
        <v>-0.2351704</v>
      </c>
      <c r="P5795" s="49">
        <v>-0.1642528</v>
      </c>
      <c r="Q5795" s="49">
        <v>-0.11413769999999999</v>
      </c>
      <c r="R5795" s="49">
        <v>-6.4022599999999999E-2</v>
      </c>
      <c r="S5795" s="49">
        <v>6.8950000000000001E-3</v>
      </c>
      <c r="T5795" s="49" t="s">
        <v>91</v>
      </c>
    </row>
    <row r="5796" spans="1:20" x14ac:dyDescent="0.25">
      <c r="A5796" s="49" t="str">
        <f t="shared" si="90"/>
        <v>41850Stockton4_5SmartAC Only</v>
      </c>
      <c r="B5796" s="7">
        <v>41850</v>
      </c>
      <c r="C5796">
        <v>5</v>
      </c>
      <c r="D5796" t="s">
        <v>15</v>
      </c>
      <c r="E5796">
        <v>0.76769734999999995</v>
      </c>
      <c r="F5796">
        <v>0.72143933000000005</v>
      </c>
      <c r="G5796">
        <v>4</v>
      </c>
      <c r="H5796">
        <v>1054.329</v>
      </c>
      <c r="I5796" s="49">
        <v>10495.960999999999</v>
      </c>
      <c r="J5796">
        <v>74.29665</v>
      </c>
      <c r="M5796">
        <v>3.2383799999999997E-2</v>
      </c>
      <c r="N5796" s="49">
        <v>4.6258019999999997E-2</v>
      </c>
      <c r="O5796" s="49">
        <v>4.8067600000000002E-3</v>
      </c>
      <c r="P5796" s="49">
        <v>2.909461E-2</v>
      </c>
      <c r="Q5796" s="49">
        <v>4.6258019999999997E-2</v>
      </c>
      <c r="R5796" s="49">
        <v>6.3421430000000001E-2</v>
      </c>
      <c r="S5796" s="49">
        <v>8.7709280000000001E-2</v>
      </c>
      <c r="T5796" s="49" t="s">
        <v>91</v>
      </c>
    </row>
    <row r="5797" spans="1:20" x14ac:dyDescent="0.25">
      <c r="A5797" s="49" t="str">
        <f t="shared" si="90"/>
        <v>41850Stockton4_11SmartAC Only</v>
      </c>
      <c r="B5797" s="7">
        <v>41850</v>
      </c>
      <c r="C5797">
        <v>11</v>
      </c>
      <c r="D5797" t="s">
        <v>15</v>
      </c>
      <c r="E5797">
        <v>1.123057</v>
      </c>
      <c r="F5797">
        <v>1.2413308999999999</v>
      </c>
      <c r="G5797">
        <v>4</v>
      </c>
      <c r="H5797">
        <v>1054.329</v>
      </c>
      <c r="I5797" s="49">
        <v>10495.960999999999</v>
      </c>
      <c r="J5797">
        <v>83.854979999999998</v>
      </c>
      <c r="M5797">
        <v>5.8376699999999997E-2</v>
      </c>
      <c r="N5797" s="49">
        <v>-0.1182739</v>
      </c>
      <c r="O5797" s="49">
        <v>-0.19299607999999999</v>
      </c>
      <c r="P5797" s="49">
        <v>-0.14921355</v>
      </c>
      <c r="Q5797" s="49">
        <v>-0.1182739</v>
      </c>
      <c r="R5797" s="49">
        <v>-8.7334250000000002E-2</v>
      </c>
      <c r="S5797" s="49">
        <v>-4.3551720000000002E-2</v>
      </c>
      <c r="T5797" s="49" t="s">
        <v>91</v>
      </c>
    </row>
    <row r="5798" spans="1:20" x14ac:dyDescent="0.25">
      <c r="A5798" s="49" t="str">
        <f t="shared" si="90"/>
        <v>41850Stockton4_14SmartAC Only</v>
      </c>
      <c r="B5798" s="7">
        <v>41850</v>
      </c>
      <c r="C5798">
        <v>14</v>
      </c>
      <c r="D5798" t="s">
        <v>15</v>
      </c>
      <c r="E5798">
        <v>2.0833998</v>
      </c>
      <c r="F5798">
        <v>1.7778368</v>
      </c>
      <c r="G5798">
        <v>4</v>
      </c>
      <c r="H5798">
        <v>1054.329</v>
      </c>
      <c r="I5798" s="49">
        <v>10495.960999999999</v>
      </c>
      <c r="J5798">
        <v>94.312839999999994</v>
      </c>
      <c r="M5798">
        <v>7.9273399999999994E-2</v>
      </c>
      <c r="N5798" s="49">
        <v>0.30556299999999997</v>
      </c>
      <c r="O5798" s="49">
        <v>0.20409305</v>
      </c>
      <c r="P5798" s="49">
        <v>0.26354810000000001</v>
      </c>
      <c r="Q5798" s="49">
        <v>0.30556299999999997</v>
      </c>
      <c r="R5798" s="49">
        <v>0.3475779</v>
      </c>
      <c r="S5798" s="49">
        <v>0.40703295</v>
      </c>
      <c r="T5798" s="49" t="s">
        <v>91</v>
      </c>
    </row>
    <row r="5799" spans="1:20" x14ac:dyDescent="0.25">
      <c r="A5799" s="49" t="str">
        <f t="shared" si="90"/>
        <v>41850Stockton4_23SmartAC Only</v>
      </c>
      <c r="B5799" s="7">
        <v>41850</v>
      </c>
      <c r="C5799">
        <v>23</v>
      </c>
      <c r="D5799" t="s">
        <v>15</v>
      </c>
      <c r="E5799">
        <v>1.9868943999999999</v>
      </c>
      <c r="F5799">
        <v>1.9019766</v>
      </c>
      <c r="G5799">
        <v>4</v>
      </c>
      <c r="H5799">
        <v>1054.329</v>
      </c>
      <c r="I5799" s="49">
        <v>10495.960999999999</v>
      </c>
      <c r="J5799">
        <v>82.864099999999993</v>
      </c>
      <c r="M5799">
        <v>7.3093099999999994E-2</v>
      </c>
      <c r="N5799" s="49">
        <v>8.4917800000000002E-2</v>
      </c>
      <c r="O5799" s="49">
        <v>-8.6413700000000006E-3</v>
      </c>
      <c r="P5799" s="49">
        <v>4.6178459999999998E-2</v>
      </c>
      <c r="Q5799" s="49">
        <v>8.4917800000000002E-2</v>
      </c>
      <c r="R5799" s="49">
        <v>0.12365714</v>
      </c>
      <c r="S5799" s="49">
        <v>0.17847697000000001</v>
      </c>
      <c r="T5799" s="49" t="s">
        <v>91</v>
      </c>
    </row>
    <row r="5800" spans="1:20" x14ac:dyDescent="0.25">
      <c r="A5800" s="49" t="str">
        <f t="shared" si="90"/>
        <v>41850Stockton4_10SmartAC Only</v>
      </c>
      <c r="B5800" s="7">
        <v>41850</v>
      </c>
      <c r="C5800">
        <v>10</v>
      </c>
      <c r="D5800" t="s">
        <v>15</v>
      </c>
      <c r="E5800">
        <v>1.0127098999999999</v>
      </c>
      <c r="F5800">
        <v>1.0860962000000001</v>
      </c>
      <c r="G5800">
        <v>4</v>
      </c>
      <c r="H5800">
        <v>1054.329</v>
      </c>
      <c r="I5800" s="49">
        <v>10495.960999999999</v>
      </c>
      <c r="J5800">
        <v>80.083910000000003</v>
      </c>
      <c r="M5800">
        <v>5.0271999999999997E-2</v>
      </c>
      <c r="N5800" s="49">
        <v>-7.3386300000000002E-2</v>
      </c>
      <c r="O5800" s="49">
        <v>-0.13773446</v>
      </c>
      <c r="P5800" s="49">
        <v>-0.10003046</v>
      </c>
      <c r="Q5800" s="49">
        <v>-7.3386300000000002E-2</v>
      </c>
      <c r="R5800" s="49">
        <v>-4.6742140000000001E-2</v>
      </c>
      <c r="S5800" s="49">
        <v>-9.0381400000000001E-3</v>
      </c>
      <c r="T5800" s="49" t="s">
        <v>91</v>
      </c>
    </row>
    <row r="5801" spans="1:20" x14ac:dyDescent="0.25">
      <c r="A5801" s="49" t="str">
        <f t="shared" si="90"/>
        <v>41850Stockton4_1SmartAC Only</v>
      </c>
      <c r="B5801" s="7">
        <v>41850</v>
      </c>
      <c r="C5801">
        <v>1</v>
      </c>
      <c r="D5801" t="s">
        <v>15</v>
      </c>
      <c r="E5801">
        <v>1.1894416999999999</v>
      </c>
      <c r="F5801">
        <v>1.0733865</v>
      </c>
      <c r="G5801">
        <v>4</v>
      </c>
      <c r="H5801">
        <v>1054.329</v>
      </c>
      <c r="I5801" s="49">
        <v>10495.960999999999</v>
      </c>
      <c r="J5801">
        <v>80.660640000000001</v>
      </c>
      <c r="M5801">
        <v>5.19598E-2</v>
      </c>
      <c r="N5801" s="49">
        <v>0.1160552</v>
      </c>
      <c r="O5801" s="49">
        <v>4.9546659999999999E-2</v>
      </c>
      <c r="P5801" s="49">
        <v>8.8516510000000007E-2</v>
      </c>
      <c r="Q5801" s="49">
        <v>0.1160552</v>
      </c>
      <c r="R5801" s="49">
        <v>0.14359389</v>
      </c>
      <c r="S5801" s="49">
        <v>0.18256374</v>
      </c>
      <c r="T5801" s="49" t="s">
        <v>91</v>
      </c>
    </row>
    <row r="5802" spans="1:20" x14ac:dyDescent="0.25">
      <c r="A5802" s="49" t="str">
        <f t="shared" si="90"/>
        <v>41850Stockton4_15SmartAC Only</v>
      </c>
      <c r="B5802" s="7">
        <v>41850</v>
      </c>
      <c r="C5802">
        <v>15</v>
      </c>
      <c r="D5802" t="s">
        <v>15</v>
      </c>
      <c r="E5802">
        <v>2.4145124</v>
      </c>
      <c r="F5802">
        <v>2.5223684999999998</v>
      </c>
      <c r="G5802">
        <v>4</v>
      </c>
      <c r="H5802">
        <v>1054.329</v>
      </c>
      <c r="I5802" s="49">
        <v>10495.960999999999</v>
      </c>
      <c r="J5802">
        <v>95.541820000000001</v>
      </c>
      <c r="M5802">
        <v>9.0375499999999998E-2</v>
      </c>
      <c r="N5802" s="49">
        <v>-0.1078561</v>
      </c>
      <c r="O5802" s="49">
        <v>-0.22353674000000001</v>
      </c>
      <c r="P5802" s="49">
        <v>-0.15575511</v>
      </c>
      <c r="Q5802" s="49">
        <v>-0.1078561</v>
      </c>
      <c r="R5802" s="49">
        <v>-5.9957080000000003E-2</v>
      </c>
      <c r="S5802" s="49">
        <v>7.8245399999999996E-3</v>
      </c>
      <c r="T5802" s="49" t="s">
        <v>91</v>
      </c>
    </row>
    <row r="5803" spans="1:20" x14ac:dyDescent="0.25">
      <c r="A5803" s="49" t="str">
        <f t="shared" si="90"/>
        <v>41850Stockton4_9SmartAC Only</v>
      </c>
      <c r="B5803" s="7">
        <v>41850</v>
      </c>
      <c r="C5803">
        <v>9</v>
      </c>
      <c r="D5803" t="s">
        <v>15</v>
      </c>
      <c r="E5803">
        <v>0.90594708999999995</v>
      </c>
      <c r="F5803">
        <v>0.93338759000000004</v>
      </c>
      <c r="G5803">
        <v>4</v>
      </c>
      <c r="H5803">
        <v>1054.329</v>
      </c>
      <c r="I5803" s="49">
        <v>10495.960999999999</v>
      </c>
      <c r="J5803">
        <v>76.516090000000005</v>
      </c>
      <c r="M5803">
        <v>4.11312E-2</v>
      </c>
      <c r="N5803" s="49">
        <v>-2.74405E-2</v>
      </c>
      <c r="O5803" s="49">
        <v>-8.0088439999999997E-2</v>
      </c>
      <c r="P5803" s="49">
        <v>-4.9240039999999999E-2</v>
      </c>
      <c r="Q5803" s="49">
        <v>-2.74405E-2</v>
      </c>
      <c r="R5803" s="49">
        <v>-5.6409600000000004E-3</v>
      </c>
      <c r="S5803" s="49">
        <v>2.5207440000000001E-2</v>
      </c>
      <c r="T5803" s="49" t="s">
        <v>91</v>
      </c>
    </row>
    <row r="5804" spans="1:20" x14ac:dyDescent="0.25">
      <c r="A5804" s="49" t="str">
        <f t="shared" si="90"/>
        <v>41850Stockton4_19SmartAC Only</v>
      </c>
      <c r="B5804" s="7">
        <v>41850</v>
      </c>
      <c r="C5804">
        <v>19</v>
      </c>
      <c r="D5804" t="s">
        <v>15</v>
      </c>
      <c r="E5804">
        <v>3.2554102</v>
      </c>
      <c r="F5804">
        <v>3.2356186</v>
      </c>
      <c r="G5804">
        <v>4</v>
      </c>
      <c r="H5804">
        <v>1054.329</v>
      </c>
      <c r="I5804" s="49">
        <v>10495.960999999999</v>
      </c>
      <c r="J5804">
        <v>96.931970000000007</v>
      </c>
      <c r="M5804">
        <v>9.1776999999999997E-2</v>
      </c>
      <c r="N5804" s="49">
        <v>1.9791599999999999E-2</v>
      </c>
      <c r="O5804" s="49">
        <v>-9.7682959999999999E-2</v>
      </c>
      <c r="P5804" s="49">
        <v>-2.8850210000000001E-2</v>
      </c>
      <c r="Q5804" s="49">
        <v>1.9791599999999999E-2</v>
      </c>
      <c r="R5804" s="49">
        <v>6.843341E-2</v>
      </c>
      <c r="S5804" s="49">
        <v>0.13726616</v>
      </c>
      <c r="T5804" s="49" t="s">
        <v>91</v>
      </c>
    </row>
    <row r="5805" spans="1:20" x14ac:dyDescent="0.25">
      <c r="A5805" s="49" t="str">
        <f t="shared" si="90"/>
        <v>41850Stockton4_24SmartAC Only</v>
      </c>
      <c r="B5805" s="7">
        <v>41850</v>
      </c>
      <c r="C5805">
        <v>24</v>
      </c>
      <c r="D5805" t="s">
        <v>15</v>
      </c>
      <c r="E5805">
        <v>1.5175437000000001</v>
      </c>
      <c r="F5805">
        <v>1.4915304</v>
      </c>
      <c r="G5805">
        <v>4</v>
      </c>
      <c r="H5805">
        <v>1054.329</v>
      </c>
      <c r="I5805" s="49">
        <v>10495.960999999999</v>
      </c>
      <c r="J5805">
        <v>79.635009999999994</v>
      </c>
      <c r="M5805">
        <v>6.2975299999999998E-2</v>
      </c>
      <c r="N5805" s="49">
        <v>2.60133E-2</v>
      </c>
      <c r="O5805" s="49">
        <v>-5.4595079999999997E-2</v>
      </c>
      <c r="P5805" s="49">
        <v>-7.3636099999999996E-3</v>
      </c>
      <c r="Q5805" s="49">
        <v>2.60133E-2</v>
      </c>
      <c r="R5805" s="49">
        <v>5.9390209999999999E-2</v>
      </c>
      <c r="S5805" s="49">
        <v>0.10662168</v>
      </c>
      <c r="T5805" s="49" t="s">
        <v>91</v>
      </c>
    </row>
    <row r="5806" spans="1:20" x14ac:dyDescent="0.25">
      <c r="A5806" s="49" t="str">
        <f t="shared" si="90"/>
        <v>41850Stockton4_18SmartAC Only</v>
      </c>
      <c r="B5806" s="7">
        <v>41850</v>
      </c>
      <c r="C5806">
        <v>18</v>
      </c>
      <c r="D5806" t="s">
        <v>15</v>
      </c>
      <c r="E5806">
        <v>3.3021701000000001</v>
      </c>
      <c r="F5806">
        <v>3.2573799000000001</v>
      </c>
      <c r="G5806">
        <v>4</v>
      </c>
      <c r="H5806">
        <v>1054.329</v>
      </c>
      <c r="I5806" s="49">
        <v>10495.960999999999</v>
      </c>
      <c r="J5806">
        <v>97.770809999999997</v>
      </c>
      <c r="M5806">
        <v>9.41805E-2</v>
      </c>
      <c r="N5806" s="49">
        <v>4.4790200000000002E-2</v>
      </c>
      <c r="O5806" s="49">
        <v>-7.5760839999999996E-2</v>
      </c>
      <c r="P5806" s="49">
        <v>-5.12547E-3</v>
      </c>
      <c r="Q5806" s="49">
        <v>4.4790200000000002E-2</v>
      </c>
      <c r="R5806" s="49">
        <v>9.4705869999999998E-2</v>
      </c>
      <c r="S5806" s="49">
        <v>0.16534124</v>
      </c>
      <c r="T5806" s="49" t="s">
        <v>91</v>
      </c>
    </row>
    <row r="5807" spans="1:20" x14ac:dyDescent="0.25">
      <c r="A5807" s="49" t="str">
        <f t="shared" si="90"/>
        <v>41850Stockton4_6SmartAC Only</v>
      </c>
      <c r="B5807" s="7">
        <v>41850</v>
      </c>
      <c r="C5807">
        <v>6</v>
      </c>
      <c r="D5807" t="s">
        <v>15</v>
      </c>
      <c r="E5807">
        <v>0.78320856999999999</v>
      </c>
      <c r="F5807">
        <v>0.73690283999999995</v>
      </c>
      <c r="G5807">
        <v>4</v>
      </c>
      <c r="H5807">
        <v>1054.329</v>
      </c>
      <c r="I5807" s="49">
        <v>10495.960999999999</v>
      </c>
      <c r="J5807">
        <v>72.864199999999997</v>
      </c>
      <c r="M5807">
        <v>3.3399499999999999E-2</v>
      </c>
      <c r="N5807" s="49">
        <v>4.6305730000000003E-2</v>
      </c>
      <c r="O5807" s="49">
        <v>3.5543699999999998E-3</v>
      </c>
      <c r="P5807" s="49">
        <v>2.8604000000000001E-2</v>
      </c>
      <c r="Q5807" s="49">
        <v>4.6305730000000003E-2</v>
      </c>
      <c r="R5807" s="49">
        <v>6.4007469999999997E-2</v>
      </c>
      <c r="S5807" s="49">
        <v>8.9057090000000005E-2</v>
      </c>
      <c r="T5807" s="49" t="s">
        <v>91</v>
      </c>
    </row>
    <row r="5808" spans="1:20" x14ac:dyDescent="0.25">
      <c r="A5808" s="49" t="str">
        <f t="shared" si="90"/>
        <v>41850Stockton4_2SmartAC Only</v>
      </c>
      <c r="B5808" s="7">
        <v>41850</v>
      </c>
      <c r="C5808">
        <v>2</v>
      </c>
      <c r="D5808" t="s">
        <v>15</v>
      </c>
      <c r="E5808">
        <v>1.0086565999999999</v>
      </c>
      <c r="F5808">
        <v>0.94021513999999995</v>
      </c>
      <c r="G5808">
        <v>4</v>
      </c>
      <c r="H5808">
        <v>1054.329</v>
      </c>
      <c r="I5808" s="49">
        <v>10495.960999999999</v>
      </c>
      <c r="J5808">
        <v>77.567030000000003</v>
      </c>
      <c r="M5808">
        <v>4.6547600000000001E-2</v>
      </c>
      <c r="N5808" s="49">
        <v>6.8441459999999996E-2</v>
      </c>
      <c r="O5808" s="49">
        <v>8.8605300000000001E-3</v>
      </c>
      <c r="P5808" s="49">
        <v>4.3771230000000001E-2</v>
      </c>
      <c r="Q5808" s="49">
        <v>6.8441459999999996E-2</v>
      </c>
      <c r="R5808" s="49">
        <v>9.3111689999999997E-2</v>
      </c>
      <c r="S5808" s="49">
        <v>0.12802239000000001</v>
      </c>
      <c r="T5808" s="49" t="s">
        <v>91</v>
      </c>
    </row>
    <row r="5809" spans="1:20" x14ac:dyDescent="0.25">
      <c r="A5809" s="49" t="str">
        <f t="shared" si="90"/>
        <v>41850Stockton4_17SmartAC Only</v>
      </c>
      <c r="B5809" s="7">
        <v>41850</v>
      </c>
      <c r="C5809">
        <v>17</v>
      </c>
      <c r="D5809" t="s">
        <v>15</v>
      </c>
      <c r="E5809">
        <v>3.0875314</v>
      </c>
      <c r="F5809">
        <v>3.0928844</v>
      </c>
      <c r="G5809">
        <v>4</v>
      </c>
      <c r="H5809">
        <v>1054.329</v>
      </c>
      <c r="I5809" s="49">
        <v>10495.960999999999</v>
      </c>
      <c r="J5809">
        <v>99.135270000000006</v>
      </c>
      <c r="M5809">
        <v>9.5425200000000002E-2</v>
      </c>
      <c r="N5809" s="49">
        <v>-5.3530000000000001E-3</v>
      </c>
      <c r="O5809" s="49">
        <v>-0.12749726</v>
      </c>
      <c r="P5809" s="49">
        <v>-5.5928360000000003E-2</v>
      </c>
      <c r="Q5809" s="49">
        <v>-5.3530000000000001E-3</v>
      </c>
      <c r="R5809" s="49">
        <v>4.5222360000000003E-2</v>
      </c>
      <c r="S5809" s="49">
        <v>0.11679125999999999</v>
      </c>
      <c r="T5809" s="49" t="s">
        <v>91</v>
      </c>
    </row>
    <row r="5810" spans="1:20" x14ac:dyDescent="0.25">
      <c r="A5810" s="49" t="str">
        <f t="shared" si="90"/>
        <v>41850Stockton5_5SmartAC Only</v>
      </c>
      <c r="B5810" s="7">
        <v>41850</v>
      </c>
      <c r="C5810">
        <v>5</v>
      </c>
      <c r="D5810" t="s">
        <v>15</v>
      </c>
      <c r="E5810">
        <v>0.76769734999999995</v>
      </c>
      <c r="F5810">
        <v>0.74498863999999998</v>
      </c>
      <c r="G5810">
        <v>5</v>
      </c>
      <c r="H5810">
        <v>1051.308</v>
      </c>
      <c r="I5810" s="49">
        <v>10495.960999999999</v>
      </c>
      <c r="J5810">
        <v>74.29665</v>
      </c>
      <c r="M5810">
        <v>3.28834E-2</v>
      </c>
      <c r="N5810" s="49">
        <v>2.270871E-2</v>
      </c>
      <c r="O5810" s="49">
        <v>-1.938204E-2</v>
      </c>
      <c r="P5810" s="49">
        <v>5.2805100000000004E-3</v>
      </c>
      <c r="Q5810" s="49">
        <v>2.270871E-2</v>
      </c>
      <c r="R5810" s="49">
        <v>4.0136909999999998E-2</v>
      </c>
      <c r="S5810" s="49">
        <v>6.4799460000000003E-2</v>
      </c>
      <c r="T5810" s="49" t="s">
        <v>91</v>
      </c>
    </row>
    <row r="5811" spans="1:20" x14ac:dyDescent="0.25">
      <c r="A5811" s="49" t="str">
        <f t="shared" si="90"/>
        <v>41850Stockton5_2SmartAC Only</v>
      </c>
      <c r="B5811" s="7">
        <v>41850</v>
      </c>
      <c r="C5811">
        <v>2</v>
      </c>
      <c r="D5811" t="s">
        <v>15</v>
      </c>
      <c r="E5811">
        <v>1.0086565999999999</v>
      </c>
      <c r="F5811">
        <v>0.93612450000000003</v>
      </c>
      <c r="G5811">
        <v>5</v>
      </c>
      <c r="H5811">
        <v>1051.308</v>
      </c>
      <c r="I5811" s="49">
        <v>10495.960999999999</v>
      </c>
      <c r="J5811">
        <v>77.567030000000003</v>
      </c>
      <c r="M5811">
        <v>4.4597199999999997E-2</v>
      </c>
      <c r="N5811" s="49">
        <v>7.2532100000000002E-2</v>
      </c>
      <c r="O5811" s="49">
        <v>1.544768E-2</v>
      </c>
      <c r="P5811" s="49">
        <v>4.8895580000000001E-2</v>
      </c>
      <c r="Q5811" s="49">
        <v>7.2532100000000002E-2</v>
      </c>
      <c r="R5811" s="49">
        <v>9.6168619999999996E-2</v>
      </c>
      <c r="S5811" s="49">
        <v>0.12961652000000001</v>
      </c>
      <c r="T5811" s="49" t="s">
        <v>91</v>
      </c>
    </row>
    <row r="5812" spans="1:20" x14ac:dyDescent="0.25">
      <c r="A5812" s="49" t="str">
        <f t="shared" si="90"/>
        <v>41850Stockton5_24SmartAC Only</v>
      </c>
      <c r="B5812" s="7">
        <v>41850</v>
      </c>
      <c r="C5812">
        <v>24</v>
      </c>
      <c r="D5812" t="s">
        <v>15</v>
      </c>
      <c r="E5812">
        <v>1.5175437000000001</v>
      </c>
      <c r="F5812">
        <v>1.5368546000000001</v>
      </c>
      <c r="G5812">
        <v>5</v>
      </c>
      <c r="H5812">
        <v>1051.308</v>
      </c>
      <c r="I5812" s="49">
        <v>10495.960999999999</v>
      </c>
      <c r="J5812">
        <v>79.635009999999994</v>
      </c>
      <c r="M5812">
        <v>6.32519E-2</v>
      </c>
      <c r="N5812" s="49">
        <v>-1.9310899999999999E-2</v>
      </c>
      <c r="O5812" s="49">
        <v>-0.10027332999999999</v>
      </c>
      <c r="P5812" s="49">
        <v>-5.2834409999999998E-2</v>
      </c>
      <c r="Q5812" s="49">
        <v>-1.9310899999999999E-2</v>
      </c>
      <c r="R5812" s="49">
        <v>1.4212610000000001E-2</v>
      </c>
      <c r="S5812" s="49">
        <v>6.1651530000000003E-2</v>
      </c>
      <c r="T5812" s="49" t="s">
        <v>91</v>
      </c>
    </row>
    <row r="5813" spans="1:20" x14ac:dyDescent="0.25">
      <c r="A5813" s="49" t="str">
        <f t="shared" si="90"/>
        <v>41850Stockton5_3SmartAC Only</v>
      </c>
      <c r="B5813" s="7">
        <v>41850</v>
      </c>
      <c r="C5813">
        <v>3</v>
      </c>
      <c r="D5813" t="s">
        <v>15</v>
      </c>
      <c r="E5813">
        <v>0.85964211999999995</v>
      </c>
      <c r="F5813">
        <v>0.82638138999999999</v>
      </c>
      <c r="G5813">
        <v>5</v>
      </c>
      <c r="H5813">
        <v>1051.308</v>
      </c>
      <c r="I5813" s="49">
        <v>10495.960999999999</v>
      </c>
      <c r="J5813">
        <v>77.660899999999998</v>
      </c>
      <c r="M5813">
        <v>3.9100500000000003E-2</v>
      </c>
      <c r="N5813" s="49">
        <v>3.3260730000000002E-2</v>
      </c>
      <c r="O5813" s="49">
        <v>-1.678791E-2</v>
      </c>
      <c r="P5813" s="49">
        <v>1.253746E-2</v>
      </c>
      <c r="Q5813" s="49">
        <v>3.3260730000000002E-2</v>
      </c>
      <c r="R5813" s="49">
        <v>5.3983990000000003E-2</v>
      </c>
      <c r="S5813" s="49">
        <v>8.3309369999999994E-2</v>
      </c>
      <c r="T5813" s="49" t="s">
        <v>91</v>
      </c>
    </row>
    <row r="5814" spans="1:20" x14ac:dyDescent="0.25">
      <c r="A5814" s="49" t="str">
        <f t="shared" si="90"/>
        <v>41850Stockton5_21SmartAC Only</v>
      </c>
      <c r="B5814" s="7">
        <v>41850</v>
      </c>
      <c r="C5814">
        <v>21</v>
      </c>
      <c r="D5814" t="s">
        <v>15</v>
      </c>
      <c r="E5814">
        <v>2.7673272</v>
      </c>
      <c r="F5814">
        <v>2.8360313000000001</v>
      </c>
      <c r="G5814">
        <v>5</v>
      </c>
      <c r="H5814">
        <v>1051.308</v>
      </c>
      <c r="I5814" s="49">
        <v>10495.960999999999</v>
      </c>
      <c r="J5814">
        <v>88.931920000000005</v>
      </c>
      <c r="M5814">
        <v>8.4758299999999995E-2</v>
      </c>
      <c r="N5814" s="49">
        <v>-6.8704100000000004E-2</v>
      </c>
      <c r="O5814" s="49">
        <v>-0.17719472</v>
      </c>
      <c r="P5814" s="49">
        <v>-0.113626</v>
      </c>
      <c r="Q5814" s="49">
        <v>-6.8704100000000004E-2</v>
      </c>
      <c r="R5814" s="49">
        <v>-2.37822E-2</v>
      </c>
      <c r="S5814" s="49">
        <v>3.9786519999999999E-2</v>
      </c>
      <c r="T5814" s="49" t="s">
        <v>91</v>
      </c>
    </row>
    <row r="5815" spans="1:20" x14ac:dyDescent="0.25">
      <c r="A5815" s="49" t="str">
        <f t="shared" si="90"/>
        <v>41850Stockton5_6SmartAC Only</v>
      </c>
      <c r="B5815" s="7">
        <v>41850</v>
      </c>
      <c r="C5815">
        <v>6</v>
      </c>
      <c r="D5815" t="s">
        <v>15</v>
      </c>
      <c r="E5815">
        <v>0.78320856999999999</v>
      </c>
      <c r="F5815">
        <v>0.73245824999999998</v>
      </c>
      <c r="G5815">
        <v>5</v>
      </c>
      <c r="H5815">
        <v>1051.308</v>
      </c>
      <c r="I5815" s="49">
        <v>10495.960999999999</v>
      </c>
      <c r="J5815">
        <v>72.864199999999997</v>
      </c>
      <c r="M5815">
        <v>3.3042200000000001E-2</v>
      </c>
      <c r="N5815" s="49">
        <v>5.0750320000000002E-2</v>
      </c>
      <c r="O5815" s="49">
        <v>8.4562999999999999E-3</v>
      </c>
      <c r="P5815" s="49">
        <v>3.3237950000000002E-2</v>
      </c>
      <c r="Q5815" s="49">
        <v>5.0750320000000002E-2</v>
      </c>
      <c r="R5815" s="49">
        <v>6.8262690000000001E-2</v>
      </c>
      <c r="S5815" s="49">
        <v>9.3044340000000003E-2</v>
      </c>
      <c r="T5815" s="49" t="s">
        <v>91</v>
      </c>
    </row>
    <row r="5816" spans="1:20" x14ac:dyDescent="0.25">
      <c r="A5816" s="49" t="str">
        <f t="shared" si="90"/>
        <v>41850Stockton5_7SmartAC Only</v>
      </c>
      <c r="B5816" s="7">
        <v>41850</v>
      </c>
      <c r="C5816">
        <v>7</v>
      </c>
      <c r="D5816" t="s">
        <v>15</v>
      </c>
      <c r="E5816">
        <v>0.82606201000000001</v>
      </c>
      <c r="F5816">
        <v>0.80045372999999997</v>
      </c>
      <c r="G5816">
        <v>5</v>
      </c>
      <c r="H5816">
        <v>1051.308</v>
      </c>
      <c r="I5816" s="49">
        <v>10495.960999999999</v>
      </c>
      <c r="J5816">
        <v>71.499629999999996</v>
      </c>
      <c r="M5816">
        <v>3.5288E-2</v>
      </c>
      <c r="N5816" s="49">
        <v>2.5608280000000001E-2</v>
      </c>
      <c r="O5816" s="49">
        <v>-1.9560359999999999E-2</v>
      </c>
      <c r="P5816" s="49">
        <v>6.9056400000000002E-3</v>
      </c>
      <c r="Q5816" s="49">
        <v>2.5608280000000001E-2</v>
      </c>
      <c r="R5816" s="49">
        <v>4.4310919999999997E-2</v>
      </c>
      <c r="S5816" s="49">
        <v>7.0776919999999993E-2</v>
      </c>
      <c r="T5816" s="49" t="s">
        <v>91</v>
      </c>
    </row>
    <row r="5817" spans="1:20" x14ac:dyDescent="0.25">
      <c r="A5817" s="49" t="str">
        <f t="shared" si="90"/>
        <v>41850Stockton5_9SmartAC Only</v>
      </c>
      <c r="B5817" s="7">
        <v>41850</v>
      </c>
      <c r="C5817">
        <v>9</v>
      </c>
      <c r="D5817" t="s">
        <v>15</v>
      </c>
      <c r="E5817">
        <v>0.90594708999999995</v>
      </c>
      <c r="F5817">
        <v>0.91664953000000005</v>
      </c>
      <c r="G5817">
        <v>5</v>
      </c>
      <c r="H5817">
        <v>1051.308</v>
      </c>
      <c r="I5817" s="49">
        <v>10495.960999999999</v>
      </c>
      <c r="J5817">
        <v>76.516090000000005</v>
      </c>
      <c r="M5817">
        <v>4.10598E-2</v>
      </c>
      <c r="N5817" s="49">
        <v>-1.0702440000000001E-2</v>
      </c>
      <c r="O5817" s="49">
        <v>-6.3258980000000006E-2</v>
      </c>
      <c r="P5817" s="49">
        <v>-3.2464130000000001E-2</v>
      </c>
      <c r="Q5817" s="49">
        <v>-1.0702440000000001E-2</v>
      </c>
      <c r="R5817" s="49">
        <v>1.105925E-2</v>
      </c>
      <c r="S5817" s="49">
        <v>4.1854099999999998E-2</v>
      </c>
      <c r="T5817" s="49" t="s">
        <v>91</v>
      </c>
    </row>
    <row r="5818" spans="1:20" x14ac:dyDescent="0.25">
      <c r="A5818" s="49" t="str">
        <f t="shared" si="90"/>
        <v>41850Stockton5_17SmartAC Only</v>
      </c>
      <c r="B5818" s="7">
        <v>41850</v>
      </c>
      <c r="C5818">
        <v>17</v>
      </c>
      <c r="D5818" t="s">
        <v>15</v>
      </c>
      <c r="E5818">
        <v>3.0875314</v>
      </c>
      <c r="F5818">
        <v>3.1342496</v>
      </c>
      <c r="G5818">
        <v>5</v>
      </c>
      <c r="H5818">
        <v>1051.308</v>
      </c>
      <c r="I5818" s="49">
        <v>10495.960999999999</v>
      </c>
      <c r="J5818">
        <v>99.135270000000006</v>
      </c>
      <c r="M5818">
        <v>9.3346499999999999E-2</v>
      </c>
      <c r="N5818" s="49">
        <v>-4.6718200000000001E-2</v>
      </c>
      <c r="O5818" s="49">
        <v>-0.16620172</v>
      </c>
      <c r="P5818" s="49">
        <v>-9.6191840000000001E-2</v>
      </c>
      <c r="Q5818" s="49">
        <v>-4.6718200000000001E-2</v>
      </c>
      <c r="R5818" s="49">
        <v>2.75545E-3</v>
      </c>
      <c r="S5818" s="49">
        <v>7.2765319999999994E-2</v>
      </c>
      <c r="T5818" s="49" t="s">
        <v>91</v>
      </c>
    </row>
    <row r="5819" spans="1:20" x14ac:dyDescent="0.25">
      <c r="A5819" s="49" t="str">
        <f t="shared" si="90"/>
        <v>41850Stockton5_16SmartAC Only</v>
      </c>
      <c r="B5819" s="7">
        <v>41850</v>
      </c>
      <c r="C5819">
        <v>16</v>
      </c>
      <c r="D5819" t="s">
        <v>15</v>
      </c>
      <c r="E5819">
        <v>2.7368842</v>
      </c>
      <c r="F5819">
        <v>2.7911697000000002</v>
      </c>
      <c r="G5819">
        <v>5</v>
      </c>
      <c r="H5819">
        <v>1051.308</v>
      </c>
      <c r="I5819" s="49">
        <v>10495.960999999999</v>
      </c>
      <c r="J5819">
        <v>97.838520000000003</v>
      </c>
      <c r="M5819">
        <v>9.0586799999999995E-2</v>
      </c>
      <c r="N5819" s="49">
        <v>-5.42855E-2</v>
      </c>
      <c r="O5819" s="49">
        <v>-0.17023659999999999</v>
      </c>
      <c r="P5819" s="49">
        <v>-0.1022965</v>
      </c>
      <c r="Q5819" s="49">
        <v>-5.42855E-2</v>
      </c>
      <c r="R5819" s="49">
        <v>-6.2744999999999997E-3</v>
      </c>
      <c r="S5819" s="49">
        <v>6.1665600000000001E-2</v>
      </c>
      <c r="T5819" s="49" t="s">
        <v>91</v>
      </c>
    </row>
    <row r="5820" spans="1:20" x14ac:dyDescent="0.25">
      <c r="A5820" s="49" t="str">
        <f t="shared" si="90"/>
        <v>41850Stockton5_8SmartAC Only</v>
      </c>
      <c r="B5820" s="7">
        <v>41850</v>
      </c>
      <c r="C5820">
        <v>8</v>
      </c>
      <c r="D5820" t="s">
        <v>15</v>
      </c>
      <c r="E5820">
        <v>0.88751809999999998</v>
      </c>
      <c r="F5820">
        <v>0.87541208999999998</v>
      </c>
      <c r="G5820">
        <v>5</v>
      </c>
      <c r="H5820">
        <v>1051.308</v>
      </c>
      <c r="I5820" s="49">
        <v>10495.960999999999</v>
      </c>
      <c r="J5820">
        <v>73.838419999999999</v>
      </c>
      <c r="M5820">
        <v>3.96735E-2</v>
      </c>
      <c r="N5820" s="49">
        <v>1.210601E-2</v>
      </c>
      <c r="O5820" s="49">
        <v>-3.867607E-2</v>
      </c>
      <c r="P5820" s="49">
        <v>-8.9209400000000005E-3</v>
      </c>
      <c r="Q5820" s="49">
        <v>1.210601E-2</v>
      </c>
      <c r="R5820" s="49">
        <v>3.3132969999999998E-2</v>
      </c>
      <c r="S5820" s="49">
        <v>6.2888089999999994E-2</v>
      </c>
      <c r="T5820" s="49" t="s">
        <v>91</v>
      </c>
    </row>
    <row r="5821" spans="1:20" x14ac:dyDescent="0.25">
      <c r="A5821" s="49" t="str">
        <f t="shared" si="90"/>
        <v>41850Stockton5_20SmartAC Only</v>
      </c>
      <c r="B5821" s="7">
        <v>41850</v>
      </c>
      <c r="C5821">
        <v>20</v>
      </c>
      <c r="D5821" t="s">
        <v>15</v>
      </c>
      <c r="E5821">
        <v>3.0365581000000001</v>
      </c>
      <c r="F5821">
        <v>3.0940096000000001</v>
      </c>
      <c r="G5821">
        <v>5</v>
      </c>
      <c r="H5821">
        <v>1051.308</v>
      </c>
      <c r="I5821" s="49">
        <v>10495.960999999999</v>
      </c>
      <c r="J5821">
        <v>93.431970000000007</v>
      </c>
      <c r="M5821">
        <v>8.6360699999999999E-2</v>
      </c>
      <c r="N5821" s="49">
        <v>-5.7451500000000003E-2</v>
      </c>
      <c r="O5821" s="49">
        <v>-0.16799320000000001</v>
      </c>
      <c r="P5821" s="49">
        <v>-0.10322267</v>
      </c>
      <c r="Q5821" s="49">
        <v>-5.7451500000000003E-2</v>
      </c>
      <c r="R5821" s="49">
        <v>-1.1680329999999999E-2</v>
      </c>
      <c r="S5821" s="49">
        <v>5.3090199999999997E-2</v>
      </c>
      <c r="T5821" s="49" t="s">
        <v>91</v>
      </c>
    </row>
    <row r="5822" spans="1:20" x14ac:dyDescent="0.25">
      <c r="A5822" s="49" t="str">
        <f t="shared" si="90"/>
        <v>41850Stockton5_10SmartAC Only</v>
      </c>
      <c r="B5822" s="7">
        <v>41850</v>
      </c>
      <c r="C5822">
        <v>10</v>
      </c>
      <c r="D5822" t="s">
        <v>15</v>
      </c>
      <c r="E5822">
        <v>1.0127098999999999</v>
      </c>
      <c r="F5822">
        <v>1.003331</v>
      </c>
      <c r="G5822">
        <v>5</v>
      </c>
      <c r="H5822">
        <v>1051.308</v>
      </c>
      <c r="I5822" s="49">
        <v>10495.960999999999</v>
      </c>
      <c r="J5822">
        <v>80.083910000000003</v>
      </c>
      <c r="M5822">
        <v>4.6774900000000001E-2</v>
      </c>
      <c r="N5822" s="49">
        <v>9.3789000000000008E-3</v>
      </c>
      <c r="O5822" s="49">
        <v>-5.0492969999999998E-2</v>
      </c>
      <c r="P5822" s="49">
        <v>-1.54118E-2</v>
      </c>
      <c r="Q5822" s="49">
        <v>9.3789000000000008E-3</v>
      </c>
      <c r="R5822" s="49">
        <v>3.4169600000000001E-2</v>
      </c>
      <c r="S5822" s="49">
        <v>6.9250770000000003E-2</v>
      </c>
      <c r="T5822" s="49" t="s">
        <v>91</v>
      </c>
    </row>
    <row r="5823" spans="1:20" x14ac:dyDescent="0.25">
      <c r="A5823" s="49" t="str">
        <f t="shared" si="90"/>
        <v>41850Stockton5_19SmartAC Only</v>
      </c>
      <c r="B5823" s="7">
        <v>41850</v>
      </c>
      <c r="C5823">
        <v>19</v>
      </c>
      <c r="D5823" t="s">
        <v>15</v>
      </c>
      <c r="E5823">
        <v>3.2554102</v>
      </c>
      <c r="F5823">
        <v>3.2190886999999999</v>
      </c>
      <c r="G5823">
        <v>5</v>
      </c>
      <c r="H5823">
        <v>1051.308</v>
      </c>
      <c r="I5823" s="49">
        <v>10495.960999999999</v>
      </c>
      <c r="J5823">
        <v>96.931970000000007</v>
      </c>
      <c r="M5823">
        <v>9.03886E-2</v>
      </c>
      <c r="N5823" s="49">
        <v>3.63215E-2</v>
      </c>
      <c r="O5823" s="49">
        <v>-7.9375909999999994E-2</v>
      </c>
      <c r="P5823" s="49">
        <v>-1.158446E-2</v>
      </c>
      <c r="Q5823" s="49">
        <v>3.63215E-2</v>
      </c>
      <c r="R5823" s="49">
        <v>8.4227460000000004E-2</v>
      </c>
      <c r="S5823" s="49">
        <v>0.15201891000000001</v>
      </c>
      <c r="T5823" s="49" t="s">
        <v>91</v>
      </c>
    </row>
    <row r="5824" spans="1:20" x14ac:dyDescent="0.25">
      <c r="A5824" s="49" t="str">
        <f t="shared" si="90"/>
        <v>41850Stockton5_4SmartAC Only</v>
      </c>
      <c r="B5824" s="7">
        <v>41850</v>
      </c>
      <c r="C5824">
        <v>4</v>
      </c>
      <c r="D5824" t="s">
        <v>15</v>
      </c>
      <c r="E5824">
        <v>0.79160984000000001</v>
      </c>
      <c r="F5824">
        <v>0.76361798000000003</v>
      </c>
      <c r="G5824">
        <v>5</v>
      </c>
      <c r="H5824">
        <v>1051.308</v>
      </c>
      <c r="I5824" s="49">
        <v>10495.960999999999</v>
      </c>
      <c r="J5824">
        <v>77.228719999999996</v>
      </c>
      <c r="M5824">
        <v>3.5203699999999997E-2</v>
      </c>
      <c r="N5824" s="49">
        <v>2.799186E-2</v>
      </c>
      <c r="O5824" s="49">
        <v>-1.7068880000000002E-2</v>
      </c>
      <c r="P5824" s="49">
        <v>9.3338999999999991E-3</v>
      </c>
      <c r="Q5824" s="49">
        <v>2.799186E-2</v>
      </c>
      <c r="R5824" s="49">
        <v>4.6649820000000002E-2</v>
      </c>
      <c r="S5824" s="49">
        <v>7.3052599999999995E-2</v>
      </c>
      <c r="T5824" s="49" t="s">
        <v>91</v>
      </c>
    </row>
    <row r="5825" spans="1:20" x14ac:dyDescent="0.25">
      <c r="A5825" s="49" t="str">
        <f t="shared" si="90"/>
        <v>41850Stockton5_11SmartAC Only</v>
      </c>
      <c r="B5825" s="7">
        <v>41850</v>
      </c>
      <c r="C5825">
        <v>11</v>
      </c>
      <c r="D5825" t="s">
        <v>15</v>
      </c>
      <c r="E5825">
        <v>1.123057</v>
      </c>
      <c r="F5825">
        <v>1.1988315</v>
      </c>
      <c r="G5825">
        <v>5</v>
      </c>
      <c r="H5825">
        <v>1051.308</v>
      </c>
      <c r="I5825" s="49">
        <v>10495.960999999999</v>
      </c>
      <c r="J5825">
        <v>83.854979999999998</v>
      </c>
      <c r="M5825">
        <v>5.6460200000000002E-2</v>
      </c>
      <c r="N5825" s="49">
        <v>-7.5774499999999995E-2</v>
      </c>
      <c r="O5825" s="49">
        <v>-0.14804355999999999</v>
      </c>
      <c r="P5825" s="49">
        <v>-0.10569841000000001</v>
      </c>
      <c r="Q5825" s="49">
        <v>-7.5774499999999995E-2</v>
      </c>
      <c r="R5825" s="49">
        <v>-4.5850589999999997E-2</v>
      </c>
      <c r="S5825" s="49">
        <v>-3.5054399999999999E-3</v>
      </c>
      <c r="T5825" s="49" t="s">
        <v>91</v>
      </c>
    </row>
    <row r="5826" spans="1:20" x14ac:dyDescent="0.25">
      <c r="A5826" s="49" t="str">
        <f t="shared" si="90"/>
        <v>41850Stockton5_14SmartAC Only</v>
      </c>
      <c r="B5826" s="7">
        <v>41850</v>
      </c>
      <c r="C5826">
        <v>14</v>
      </c>
      <c r="D5826" t="s">
        <v>15</v>
      </c>
      <c r="E5826">
        <v>2.0833998</v>
      </c>
      <c r="F5826">
        <v>1.9830695</v>
      </c>
      <c r="G5826">
        <v>5</v>
      </c>
      <c r="H5826">
        <v>1051.308</v>
      </c>
      <c r="I5826" s="49">
        <v>10495.960999999999</v>
      </c>
      <c r="J5826">
        <v>94.312839999999994</v>
      </c>
      <c r="M5826">
        <v>8.17716E-2</v>
      </c>
      <c r="N5826" s="49">
        <v>0.1003303</v>
      </c>
      <c r="O5826" s="49">
        <v>-4.3373500000000002E-3</v>
      </c>
      <c r="P5826" s="49">
        <v>5.6991350000000003E-2</v>
      </c>
      <c r="Q5826" s="49">
        <v>0.1003303</v>
      </c>
      <c r="R5826" s="49">
        <v>0.14366925</v>
      </c>
      <c r="S5826" s="49">
        <v>0.20499795000000001</v>
      </c>
      <c r="T5826" s="49" t="s">
        <v>91</v>
      </c>
    </row>
    <row r="5827" spans="1:20" x14ac:dyDescent="0.25">
      <c r="A5827" s="49" t="str">
        <f t="shared" ref="A5827:A5890" si="91">CONCATENATE(B5827,D5827,G5827,"_",C5827,T5827)</f>
        <v>41850Stockton5_15SmartAC Only</v>
      </c>
      <c r="B5827" s="7">
        <v>41850</v>
      </c>
      <c r="C5827">
        <v>15</v>
      </c>
      <c r="D5827" t="s">
        <v>15</v>
      </c>
      <c r="E5827">
        <v>2.4145124</v>
      </c>
      <c r="F5827">
        <v>1.9939625000000001</v>
      </c>
      <c r="G5827">
        <v>5</v>
      </c>
      <c r="H5827">
        <v>1051.308</v>
      </c>
      <c r="I5827" s="49">
        <v>10495.960999999999</v>
      </c>
      <c r="J5827">
        <v>95.541820000000001</v>
      </c>
      <c r="M5827">
        <v>8.1401100000000004E-2</v>
      </c>
      <c r="N5827" s="49">
        <v>0.42054989999999998</v>
      </c>
      <c r="O5827" s="49">
        <v>0.31635648999999999</v>
      </c>
      <c r="P5827" s="49">
        <v>0.37740731999999999</v>
      </c>
      <c r="Q5827" s="49">
        <v>0.42054989999999998</v>
      </c>
      <c r="R5827" s="49">
        <v>0.46369248000000002</v>
      </c>
      <c r="S5827" s="49">
        <v>0.52474330999999996</v>
      </c>
      <c r="T5827" s="49" t="s">
        <v>91</v>
      </c>
    </row>
    <row r="5828" spans="1:20" x14ac:dyDescent="0.25">
      <c r="A5828" s="49" t="str">
        <f t="shared" si="91"/>
        <v>41850Stockton5_18SmartAC Only</v>
      </c>
      <c r="B5828" s="7">
        <v>41850</v>
      </c>
      <c r="C5828">
        <v>18</v>
      </c>
      <c r="D5828" t="s">
        <v>15</v>
      </c>
      <c r="E5828">
        <v>3.3021701000000001</v>
      </c>
      <c r="F5828">
        <v>3.2246115999999998</v>
      </c>
      <c r="G5828">
        <v>5</v>
      </c>
      <c r="H5828">
        <v>1051.308</v>
      </c>
      <c r="I5828" s="49">
        <v>10495.960999999999</v>
      </c>
      <c r="J5828">
        <v>97.770809999999997</v>
      </c>
      <c r="M5828">
        <v>9.2003100000000004E-2</v>
      </c>
      <c r="N5828" s="49">
        <v>7.7558500000000002E-2</v>
      </c>
      <c r="O5828" s="49">
        <v>-4.020547E-2</v>
      </c>
      <c r="P5828" s="49">
        <v>2.8796860000000001E-2</v>
      </c>
      <c r="Q5828" s="49">
        <v>7.7558500000000002E-2</v>
      </c>
      <c r="R5828" s="49">
        <v>0.12632014</v>
      </c>
      <c r="S5828" s="49">
        <v>0.19532247</v>
      </c>
      <c r="T5828" s="49" t="s">
        <v>91</v>
      </c>
    </row>
    <row r="5829" spans="1:20" x14ac:dyDescent="0.25">
      <c r="A5829" s="49" t="str">
        <f t="shared" si="91"/>
        <v>41850Stockton5_12SmartAC Only</v>
      </c>
      <c r="B5829" s="7">
        <v>41850</v>
      </c>
      <c r="C5829">
        <v>12</v>
      </c>
      <c r="D5829" t="s">
        <v>15</v>
      </c>
      <c r="E5829">
        <v>1.3641744</v>
      </c>
      <c r="F5829">
        <v>1.3882885</v>
      </c>
      <c r="G5829">
        <v>5</v>
      </c>
      <c r="H5829">
        <v>1051.308</v>
      </c>
      <c r="I5829" s="49">
        <v>10495.960999999999</v>
      </c>
      <c r="J5829">
        <v>86.558229999999995</v>
      </c>
      <c r="M5829">
        <v>6.4167199999999994E-2</v>
      </c>
      <c r="N5829" s="49">
        <v>-2.4114099999999999E-2</v>
      </c>
      <c r="O5829" s="49">
        <v>-0.10624812</v>
      </c>
      <c r="P5829" s="49">
        <v>-5.8122720000000003E-2</v>
      </c>
      <c r="Q5829" s="49">
        <v>-2.4114099999999999E-2</v>
      </c>
      <c r="R5829" s="49">
        <v>9.8945200000000004E-3</v>
      </c>
      <c r="S5829" s="49">
        <v>5.8019920000000003E-2</v>
      </c>
      <c r="T5829" s="49" t="s">
        <v>91</v>
      </c>
    </row>
    <row r="5830" spans="1:20" x14ac:dyDescent="0.25">
      <c r="A5830" s="49" t="str">
        <f t="shared" si="91"/>
        <v>41850Stockton5_13SmartAC Only</v>
      </c>
      <c r="B5830" s="7">
        <v>41850</v>
      </c>
      <c r="C5830">
        <v>13</v>
      </c>
      <c r="D5830" t="s">
        <v>15</v>
      </c>
      <c r="E5830">
        <v>1.7275111000000001</v>
      </c>
      <c r="F5830">
        <v>1.7637999</v>
      </c>
      <c r="G5830">
        <v>5</v>
      </c>
      <c r="H5830">
        <v>1051.308</v>
      </c>
      <c r="I5830" s="49">
        <v>10495.960999999999</v>
      </c>
      <c r="J5830">
        <v>90.854870000000005</v>
      </c>
      <c r="M5830">
        <v>7.5867400000000002E-2</v>
      </c>
      <c r="N5830" s="49">
        <v>-3.6288800000000003E-2</v>
      </c>
      <c r="O5830" s="49">
        <v>-0.13339907000000001</v>
      </c>
      <c r="P5830" s="49">
        <v>-7.649852E-2</v>
      </c>
      <c r="Q5830" s="49">
        <v>-3.6288800000000003E-2</v>
      </c>
      <c r="R5830" s="49">
        <v>3.9209199999999996E-3</v>
      </c>
      <c r="S5830" s="49">
        <v>6.0821470000000002E-2</v>
      </c>
      <c r="T5830" s="49" t="s">
        <v>91</v>
      </c>
    </row>
    <row r="5831" spans="1:20" x14ac:dyDescent="0.25">
      <c r="A5831" s="49" t="str">
        <f t="shared" si="91"/>
        <v>41850Stockton5_23SmartAC Only</v>
      </c>
      <c r="B5831" s="7">
        <v>41850</v>
      </c>
      <c r="C5831">
        <v>23</v>
      </c>
      <c r="D5831" t="s">
        <v>15</v>
      </c>
      <c r="E5831">
        <v>1.9868943999999999</v>
      </c>
      <c r="F5831">
        <v>2.0636624000000001</v>
      </c>
      <c r="G5831">
        <v>5</v>
      </c>
      <c r="H5831">
        <v>1051.308</v>
      </c>
      <c r="I5831" s="49">
        <v>10495.960999999999</v>
      </c>
      <c r="J5831">
        <v>82.864099999999993</v>
      </c>
      <c r="M5831">
        <v>7.4295899999999998E-2</v>
      </c>
      <c r="N5831" s="49">
        <v>-7.6768000000000003E-2</v>
      </c>
      <c r="O5831" s="49">
        <v>-0.17186675000000001</v>
      </c>
      <c r="P5831" s="49">
        <v>-0.11614483</v>
      </c>
      <c r="Q5831" s="49">
        <v>-7.6768000000000003E-2</v>
      </c>
      <c r="R5831" s="49">
        <v>-3.7391170000000001E-2</v>
      </c>
      <c r="S5831" s="49">
        <v>1.833075E-2</v>
      </c>
      <c r="T5831" s="49" t="s">
        <v>91</v>
      </c>
    </row>
    <row r="5832" spans="1:20" x14ac:dyDescent="0.25">
      <c r="A5832" s="49" t="str">
        <f t="shared" si="91"/>
        <v>41850Stockton5_22SmartAC Only</v>
      </c>
      <c r="B5832" s="7">
        <v>41850</v>
      </c>
      <c r="C5832">
        <v>22</v>
      </c>
      <c r="D5832" t="s">
        <v>15</v>
      </c>
      <c r="E5832">
        <v>2.5096862</v>
      </c>
      <c r="F5832">
        <v>2.5551564999999998</v>
      </c>
      <c r="G5832">
        <v>5</v>
      </c>
      <c r="H5832">
        <v>1051.308</v>
      </c>
      <c r="I5832" s="49">
        <v>10495.960999999999</v>
      </c>
      <c r="J5832">
        <v>85.567400000000006</v>
      </c>
      <c r="M5832">
        <v>8.2528199999999996E-2</v>
      </c>
      <c r="N5832" s="49">
        <v>-4.5470299999999998E-2</v>
      </c>
      <c r="O5832" s="49">
        <v>-0.1511064</v>
      </c>
      <c r="P5832" s="49">
        <v>-8.9210250000000005E-2</v>
      </c>
      <c r="Q5832" s="49">
        <v>-4.5470299999999998E-2</v>
      </c>
      <c r="R5832" s="49">
        <v>-1.7303500000000001E-3</v>
      </c>
      <c r="S5832" s="49">
        <v>6.0165799999999998E-2</v>
      </c>
      <c r="T5832" s="49" t="s">
        <v>91</v>
      </c>
    </row>
    <row r="5833" spans="1:20" x14ac:dyDescent="0.25">
      <c r="A5833" s="49" t="str">
        <f t="shared" si="91"/>
        <v>41850Stockton5_1SmartAC Only</v>
      </c>
      <c r="B5833" s="7">
        <v>41850</v>
      </c>
      <c r="C5833">
        <v>1</v>
      </c>
      <c r="D5833" t="s">
        <v>15</v>
      </c>
      <c r="E5833">
        <v>1.1894416999999999</v>
      </c>
      <c r="F5833">
        <v>1.1265959999999999</v>
      </c>
      <c r="G5833">
        <v>5</v>
      </c>
      <c r="H5833">
        <v>1051.308</v>
      </c>
      <c r="I5833" s="49">
        <v>10495.960999999999</v>
      </c>
      <c r="J5833">
        <v>80.660640000000001</v>
      </c>
      <c r="M5833">
        <v>5.2024599999999997E-2</v>
      </c>
      <c r="N5833" s="49">
        <v>6.2845700000000004E-2</v>
      </c>
      <c r="O5833" s="49">
        <v>-3.7457900000000001E-3</v>
      </c>
      <c r="P5833" s="49">
        <v>3.5272659999999997E-2</v>
      </c>
      <c r="Q5833" s="49">
        <v>6.2845700000000004E-2</v>
      </c>
      <c r="R5833" s="49">
        <v>9.0418739999999997E-2</v>
      </c>
      <c r="S5833" s="49">
        <v>0.12943719000000001</v>
      </c>
      <c r="T5833" s="49" t="s">
        <v>91</v>
      </c>
    </row>
    <row r="5834" spans="1:20" x14ac:dyDescent="0.25">
      <c r="A5834" s="49" t="str">
        <f t="shared" si="91"/>
        <v>41850Stockton6+7_18SmartAC Only</v>
      </c>
      <c r="B5834" s="7">
        <v>41850</v>
      </c>
      <c r="C5834">
        <v>18</v>
      </c>
      <c r="D5834" t="s">
        <v>15</v>
      </c>
      <c r="E5834">
        <v>3.3021701000000001</v>
      </c>
      <c r="F5834">
        <v>2.5044772000000002</v>
      </c>
      <c r="G5834" t="s">
        <v>69</v>
      </c>
      <c r="H5834">
        <v>2109.665</v>
      </c>
      <c r="I5834" s="49">
        <v>10495.960999999999</v>
      </c>
      <c r="J5834">
        <v>97.770809999999997</v>
      </c>
      <c r="M5834">
        <v>7.5506799999999999E-2</v>
      </c>
      <c r="N5834" s="49">
        <v>0.79769290000000004</v>
      </c>
      <c r="O5834" s="49">
        <v>0.70104420000000001</v>
      </c>
      <c r="P5834" s="49">
        <v>0.75767430000000002</v>
      </c>
      <c r="Q5834" s="49">
        <v>0.79769290000000004</v>
      </c>
      <c r="R5834" s="49">
        <v>0.83771150000000005</v>
      </c>
      <c r="S5834" s="49">
        <v>0.89434159999999996</v>
      </c>
      <c r="T5834" s="49" t="s">
        <v>91</v>
      </c>
    </row>
    <row r="5835" spans="1:20" x14ac:dyDescent="0.25">
      <c r="A5835" s="49" t="str">
        <f t="shared" si="91"/>
        <v>41850Stockton6+7_14SmartAC Only</v>
      </c>
      <c r="B5835" s="7">
        <v>41850</v>
      </c>
      <c r="C5835">
        <v>14</v>
      </c>
      <c r="D5835" t="s">
        <v>15</v>
      </c>
      <c r="E5835">
        <v>2.0833998</v>
      </c>
      <c r="F5835">
        <v>2.0522583000000001</v>
      </c>
      <c r="G5835" t="s">
        <v>69</v>
      </c>
      <c r="H5835">
        <v>2109.665</v>
      </c>
      <c r="I5835" s="49">
        <v>10495.960999999999</v>
      </c>
      <c r="J5835">
        <v>94.312839999999994</v>
      </c>
      <c r="M5835">
        <v>7.2077799999999997E-2</v>
      </c>
      <c r="N5835" s="49">
        <v>3.1141499999999999E-2</v>
      </c>
      <c r="O5835" s="49">
        <v>-6.1118079999999998E-2</v>
      </c>
      <c r="P5835" s="49">
        <v>-7.0597300000000002E-3</v>
      </c>
      <c r="Q5835" s="49">
        <v>3.1141499999999999E-2</v>
      </c>
      <c r="R5835" s="49">
        <v>6.9342730000000005E-2</v>
      </c>
      <c r="S5835" s="49">
        <v>0.12340108</v>
      </c>
      <c r="T5835" s="49" t="s">
        <v>91</v>
      </c>
    </row>
    <row r="5836" spans="1:20" x14ac:dyDescent="0.25">
      <c r="A5836" s="49" t="str">
        <f t="shared" si="91"/>
        <v>41850Stockton6+7_19SmartAC Only</v>
      </c>
      <c r="B5836" s="7">
        <v>41850</v>
      </c>
      <c r="C5836">
        <v>19</v>
      </c>
      <c r="D5836" t="s">
        <v>15</v>
      </c>
      <c r="E5836">
        <v>3.2554102</v>
      </c>
      <c r="F5836">
        <v>3.4261488</v>
      </c>
      <c r="G5836" t="s">
        <v>69</v>
      </c>
      <c r="H5836">
        <v>2109.665</v>
      </c>
      <c r="I5836" s="49">
        <v>10495.960999999999</v>
      </c>
      <c r="J5836">
        <v>96.931970000000007</v>
      </c>
      <c r="M5836">
        <v>7.9710400000000001E-2</v>
      </c>
      <c r="N5836" s="49">
        <v>-0.17073859999999999</v>
      </c>
      <c r="O5836" s="49">
        <v>-0.27276791</v>
      </c>
      <c r="P5836" s="49">
        <v>-0.21298511000000001</v>
      </c>
      <c r="Q5836" s="49">
        <v>-0.17073859999999999</v>
      </c>
      <c r="R5836" s="49">
        <v>-0.12849209</v>
      </c>
      <c r="S5836" s="49">
        <v>-6.8709290000000006E-2</v>
      </c>
      <c r="T5836" s="49" t="s">
        <v>91</v>
      </c>
    </row>
    <row r="5837" spans="1:20" x14ac:dyDescent="0.25">
      <c r="A5837" s="49" t="str">
        <f t="shared" si="91"/>
        <v>41850Stockton6+7_5SmartAC Only</v>
      </c>
      <c r="B5837" s="7">
        <v>41850</v>
      </c>
      <c r="C5837">
        <v>5</v>
      </c>
      <c r="D5837" t="s">
        <v>15</v>
      </c>
      <c r="E5837">
        <v>0.76769734999999995</v>
      </c>
      <c r="F5837">
        <v>0.73533276000000003</v>
      </c>
      <c r="G5837" t="s">
        <v>69</v>
      </c>
      <c r="H5837">
        <v>2109.665</v>
      </c>
      <c r="I5837" s="49">
        <v>10495.960999999999</v>
      </c>
      <c r="J5837">
        <v>74.29665</v>
      </c>
      <c r="M5837">
        <v>2.9434399999999999E-2</v>
      </c>
      <c r="N5837" s="49">
        <v>3.2364589999999999E-2</v>
      </c>
      <c r="O5837" s="49">
        <v>-5.3114399999999997E-3</v>
      </c>
      <c r="P5837" s="49">
        <v>1.6764359999999999E-2</v>
      </c>
      <c r="Q5837" s="49">
        <v>3.2364589999999999E-2</v>
      </c>
      <c r="R5837" s="49">
        <v>4.7964819999999998E-2</v>
      </c>
      <c r="S5837" s="49">
        <v>7.0040619999999998E-2</v>
      </c>
      <c r="T5837" s="49" t="s">
        <v>91</v>
      </c>
    </row>
    <row r="5838" spans="1:20" x14ac:dyDescent="0.25">
      <c r="A5838" s="49" t="str">
        <f t="shared" si="91"/>
        <v>41850Stockton6+7_17SmartAC Only</v>
      </c>
      <c r="B5838" s="7">
        <v>41850</v>
      </c>
      <c r="C5838">
        <v>17</v>
      </c>
      <c r="D5838" t="s">
        <v>15</v>
      </c>
      <c r="E5838">
        <v>3.0875314</v>
      </c>
      <c r="F5838">
        <v>2.3693051000000001</v>
      </c>
      <c r="G5838" t="s">
        <v>69</v>
      </c>
      <c r="H5838">
        <v>2109.665</v>
      </c>
      <c r="I5838" s="49">
        <v>10495.960999999999</v>
      </c>
      <c r="J5838">
        <v>99.135270000000006</v>
      </c>
      <c r="M5838">
        <v>7.5718099999999997E-2</v>
      </c>
      <c r="N5838" s="49">
        <v>0.71822629999999998</v>
      </c>
      <c r="O5838" s="49">
        <v>0.62130713000000004</v>
      </c>
      <c r="P5838" s="49">
        <v>0.67809571000000002</v>
      </c>
      <c r="Q5838" s="49">
        <v>0.71822629999999998</v>
      </c>
      <c r="R5838" s="49">
        <v>0.75835688999999995</v>
      </c>
      <c r="S5838" s="49">
        <v>0.81514547000000004</v>
      </c>
      <c r="T5838" s="49" t="s">
        <v>91</v>
      </c>
    </row>
    <row r="5839" spans="1:20" x14ac:dyDescent="0.25">
      <c r="A5839" s="49" t="str">
        <f t="shared" si="91"/>
        <v>41850Stockton6+7_22SmartAC Only</v>
      </c>
      <c r="B5839" s="7">
        <v>41850</v>
      </c>
      <c r="C5839">
        <v>22</v>
      </c>
      <c r="D5839" t="s">
        <v>15</v>
      </c>
      <c r="E5839">
        <v>2.5096862</v>
      </c>
      <c r="F5839">
        <v>2.6311298000000001</v>
      </c>
      <c r="G5839" t="s">
        <v>69</v>
      </c>
      <c r="H5839">
        <v>2109.665</v>
      </c>
      <c r="I5839" s="49">
        <v>10495.960999999999</v>
      </c>
      <c r="J5839">
        <v>85.567400000000006</v>
      </c>
      <c r="M5839">
        <v>7.2233599999999995E-2</v>
      </c>
      <c r="N5839" s="49">
        <v>-0.1214436</v>
      </c>
      <c r="O5839" s="49">
        <v>-0.21390260999999999</v>
      </c>
      <c r="P5839" s="49">
        <v>-0.15972740999999999</v>
      </c>
      <c r="Q5839" s="49">
        <v>-0.1214436</v>
      </c>
      <c r="R5839" s="49">
        <v>-8.3159789999999997E-2</v>
      </c>
      <c r="S5839" s="49">
        <v>-2.8984590000000001E-2</v>
      </c>
      <c r="T5839" s="49" t="s">
        <v>91</v>
      </c>
    </row>
    <row r="5840" spans="1:20" x14ac:dyDescent="0.25">
      <c r="A5840" s="49" t="str">
        <f t="shared" si="91"/>
        <v>41850Stockton6+7_20SmartAC Only</v>
      </c>
      <c r="B5840" s="7">
        <v>41850</v>
      </c>
      <c r="C5840">
        <v>20</v>
      </c>
      <c r="D5840" t="s">
        <v>15</v>
      </c>
      <c r="E5840">
        <v>3.0365581000000001</v>
      </c>
      <c r="F5840">
        <v>3.4164371</v>
      </c>
      <c r="G5840" t="s">
        <v>69</v>
      </c>
      <c r="H5840">
        <v>2109.665</v>
      </c>
      <c r="I5840" s="49">
        <v>10495.960999999999</v>
      </c>
      <c r="J5840">
        <v>93.431970000000007</v>
      </c>
      <c r="M5840">
        <v>7.8058699999999995E-2</v>
      </c>
      <c r="N5840" s="49">
        <v>-0.37987900000000002</v>
      </c>
      <c r="O5840" s="49">
        <v>-0.47979413999999998</v>
      </c>
      <c r="P5840" s="49">
        <v>-0.42125011000000001</v>
      </c>
      <c r="Q5840" s="49">
        <v>-0.37987900000000002</v>
      </c>
      <c r="R5840" s="49">
        <v>-0.33850788999999998</v>
      </c>
      <c r="S5840" s="49">
        <v>-0.27996386000000001</v>
      </c>
      <c r="T5840" s="49" t="s">
        <v>91</v>
      </c>
    </row>
    <row r="5841" spans="1:20" x14ac:dyDescent="0.25">
      <c r="A5841" s="49" t="str">
        <f t="shared" si="91"/>
        <v>41850Stockton6+7_16SmartAC Only</v>
      </c>
      <c r="B5841" s="7">
        <v>41850</v>
      </c>
      <c r="C5841">
        <v>16</v>
      </c>
      <c r="D5841" t="s">
        <v>15</v>
      </c>
      <c r="E5841">
        <v>2.7368842</v>
      </c>
      <c r="F5841">
        <v>2.2149877999999998</v>
      </c>
      <c r="G5841" t="s">
        <v>69</v>
      </c>
      <c r="H5841">
        <v>2109.665</v>
      </c>
      <c r="I5841" s="49">
        <v>10495.960999999999</v>
      </c>
      <c r="J5841">
        <v>97.838520000000003</v>
      </c>
      <c r="M5841">
        <v>7.5593599999999997E-2</v>
      </c>
      <c r="N5841" s="49">
        <v>0.52189640000000004</v>
      </c>
      <c r="O5841" s="49">
        <v>0.42513658999999998</v>
      </c>
      <c r="P5841" s="49">
        <v>0.48183178999999998</v>
      </c>
      <c r="Q5841" s="49">
        <v>0.52189640000000004</v>
      </c>
      <c r="R5841" s="49">
        <v>0.56196100999999998</v>
      </c>
      <c r="S5841" s="49">
        <v>0.61865621000000004</v>
      </c>
      <c r="T5841" s="49" t="s">
        <v>91</v>
      </c>
    </row>
    <row r="5842" spans="1:20" x14ac:dyDescent="0.25">
      <c r="A5842" s="49" t="str">
        <f t="shared" si="91"/>
        <v>41850Stockton6+7_4SmartAC Only</v>
      </c>
      <c r="B5842" s="7">
        <v>41850</v>
      </c>
      <c r="C5842">
        <v>4</v>
      </c>
      <c r="D5842" t="s">
        <v>15</v>
      </c>
      <c r="E5842">
        <v>0.79160984000000001</v>
      </c>
      <c r="F5842">
        <v>0.78470207000000003</v>
      </c>
      <c r="G5842" t="s">
        <v>69</v>
      </c>
      <c r="H5842">
        <v>2109.665</v>
      </c>
      <c r="I5842" s="49">
        <v>10495.960999999999</v>
      </c>
      <c r="J5842">
        <v>77.228719999999996</v>
      </c>
      <c r="M5842">
        <v>3.2184699999999997E-2</v>
      </c>
      <c r="N5842" s="49">
        <v>6.9077699999999997E-3</v>
      </c>
      <c r="O5842" s="49">
        <v>-3.4288649999999997E-2</v>
      </c>
      <c r="P5842" s="49">
        <v>-1.015012E-2</v>
      </c>
      <c r="Q5842" s="49">
        <v>6.9077699999999997E-3</v>
      </c>
      <c r="R5842" s="49">
        <v>2.396566E-2</v>
      </c>
      <c r="S5842" s="49">
        <v>4.8104189999999998E-2</v>
      </c>
      <c r="T5842" s="49" t="s">
        <v>91</v>
      </c>
    </row>
    <row r="5843" spans="1:20" x14ac:dyDescent="0.25">
      <c r="A5843" s="49" t="str">
        <f t="shared" si="91"/>
        <v>41850Stockton6+7_2SmartAC Only</v>
      </c>
      <c r="B5843" s="7">
        <v>41850</v>
      </c>
      <c r="C5843">
        <v>2</v>
      </c>
      <c r="D5843" t="s">
        <v>15</v>
      </c>
      <c r="E5843">
        <v>1.0086565999999999</v>
      </c>
      <c r="F5843">
        <v>0.9502197</v>
      </c>
      <c r="G5843" t="s">
        <v>69</v>
      </c>
      <c r="H5843">
        <v>2109.665</v>
      </c>
      <c r="I5843" s="49">
        <v>10495.960999999999</v>
      </c>
      <c r="J5843">
        <v>77.567030000000003</v>
      </c>
      <c r="M5843">
        <v>4.03103E-2</v>
      </c>
      <c r="N5843" s="49">
        <v>5.84369E-2</v>
      </c>
      <c r="O5843" s="49">
        <v>6.8397199999999997E-3</v>
      </c>
      <c r="P5843" s="49">
        <v>3.7072439999999998E-2</v>
      </c>
      <c r="Q5843" s="49">
        <v>5.84369E-2</v>
      </c>
      <c r="R5843" s="49">
        <v>7.9801360000000002E-2</v>
      </c>
      <c r="S5843" s="49">
        <v>0.11003408000000001</v>
      </c>
      <c r="T5843" s="49" t="s">
        <v>91</v>
      </c>
    </row>
    <row r="5844" spans="1:20" x14ac:dyDescent="0.25">
      <c r="A5844" s="49" t="str">
        <f t="shared" si="91"/>
        <v>41850Stockton6+7_12SmartAC Only</v>
      </c>
      <c r="B5844" s="7">
        <v>41850</v>
      </c>
      <c r="C5844">
        <v>12</v>
      </c>
      <c r="D5844" t="s">
        <v>15</v>
      </c>
      <c r="E5844">
        <v>1.3641744</v>
      </c>
      <c r="F5844">
        <v>1.3667465999999999</v>
      </c>
      <c r="G5844" t="s">
        <v>69</v>
      </c>
      <c r="H5844">
        <v>2109.665</v>
      </c>
      <c r="I5844" s="49">
        <v>10495.960999999999</v>
      </c>
      <c r="J5844">
        <v>86.558229999999995</v>
      </c>
      <c r="M5844">
        <v>5.6605700000000002E-2</v>
      </c>
      <c r="N5844" s="49">
        <v>-2.5722000000000002E-3</v>
      </c>
      <c r="O5844" s="49">
        <v>-7.5027499999999997E-2</v>
      </c>
      <c r="P5844" s="49">
        <v>-3.257322E-2</v>
      </c>
      <c r="Q5844" s="49">
        <v>-2.5722000000000002E-3</v>
      </c>
      <c r="R5844" s="49">
        <v>2.742882E-2</v>
      </c>
      <c r="S5844" s="49">
        <v>6.9883100000000004E-2</v>
      </c>
      <c r="T5844" s="49" t="s">
        <v>91</v>
      </c>
    </row>
    <row r="5845" spans="1:20" x14ac:dyDescent="0.25">
      <c r="A5845" s="49" t="str">
        <f t="shared" si="91"/>
        <v>41850Stockton6+7_15SmartAC Only</v>
      </c>
      <c r="B5845" s="7">
        <v>41850</v>
      </c>
      <c r="C5845">
        <v>15</v>
      </c>
      <c r="D5845" t="s">
        <v>15</v>
      </c>
      <c r="E5845">
        <v>2.4145124</v>
      </c>
      <c r="F5845">
        <v>2.24688</v>
      </c>
      <c r="G5845" t="s">
        <v>69</v>
      </c>
      <c r="H5845">
        <v>2109.665</v>
      </c>
      <c r="I5845" s="49">
        <v>10495.960999999999</v>
      </c>
      <c r="J5845">
        <v>95.541820000000001</v>
      </c>
      <c r="M5845">
        <v>7.5033100000000005E-2</v>
      </c>
      <c r="N5845" s="49">
        <v>0.16763239999999999</v>
      </c>
      <c r="O5845" s="49">
        <v>7.1590029999999999E-2</v>
      </c>
      <c r="P5845" s="49">
        <v>0.12786486</v>
      </c>
      <c r="Q5845" s="49">
        <v>0.16763239999999999</v>
      </c>
      <c r="R5845" s="49">
        <v>0.20739994</v>
      </c>
      <c r="S5845" s="49">
        <v>0.26367477</v>
      </c>
      <c r="T5845" s="49" t="s">
        <v>91</v>
      </c>
    </row>
    <row r="5846" spans="1:20" x14ac:dyDescent="0.25">
      <c r="A5846" s="49" t="str">
        <f t="shared" si="91"/>
        <v>41850Stockton6+7_23SmartAC Only</v>
      </c>
      <c r="B5846" s="7">
        <v>41850</v>
      </c>
      <c r="C5846">
        <v>23</v>
      </c>
      <c r="D5846" t="s">
        <v>15</v>
      </c>
      <c r="E5846">
        <v>1.9868943999999999</v>
      </c>
      <c r="F5846">
        <v>2.0946221</v>
      </c>
      <c r="G5846" t="s">
        <v>69</v>
      </c>
      <c r="H5846">
        <v>2109.665</v>
      </c>
      <c r="I5846" s="49">
        <v>10495.960999999999</v>
      </c>
      <c r="J5846">
        <v>82.864099999999993</v>
      </c>
      <c r="M5846">
        <v>6.48146E-2</v>
      </c>
      <c r="N5846" s="49">
        <v>-0.1077277</v>
      </c>
      <c r="O5846" s="49">
        <v>-0.19069038999999999</v>
      </c>
      <c r="P5846" s="49">
        <v>-0.14207944</v>
      </c>
      <c r="Q5846" s="49">
        <v>-0.1077277</v>
      </c>
      <c r="R5846" s="49">
        <v>-7.3375960000000004E-2</v>
      </c>
      <c r="S5846" s="49">
        <v>-2.476501E-2</v>
      </c>
      <c r="T5846" s="49" t="s">
        <v>91</v>
      </c>
    </row>
    <row r="5847" spans="1:20" x14ac:dyDescent="0.25">
      <c r="A5847" s="49" t="str">
        <f t="shared" si="91"/>
        <v>41850Stockton6+7_13SmartAC Only</v>
      </c>
      <c r="B5847" s="7">
        <v>41850</v>
      </c>
      <c r="C5847">
        <v>13</v>
      </c>
      <c r="D5847" t="s">
        <v>15</v>
      </c>
      <c r="E5847">
        <v>1.7275111000000001</v>
      </c>
      <c r="F5847">
        <v>1.6607767</v>
      </c>
      <c r="G5847" t="s">
        <v>69</v>
      </c>
      <c r="H5847">
        <v>2109.665</v>
      </c>
      <c r="I5847" s="49">
        <v>10495.960999999999</v>
      </c>
      <c r="J5847">
        <v>90.854870000000005</v>
      </c>
      <c r="M5847">
        <v>6.4817299999999994E-2</v>
      </c>
      <c r="N5847" s="49">
        <v>6.6734399999999999E-2</v>
      </c>
      <c r="O5847" s="49">
        <v>-1.6231740000000001E-2</v>
      </c>
      <c r="P5847" s="49">
        <v>3.2381229999999997E-2</v>
      </c>
      <c r="Q5847" s="49">
        <v>6.6734399999999999E-2</v>
      </c>
      <c r="R5847" s="49">
        <v>0.10108757</v>
      </c>
      <c r="S5847" s="49">
        <v>0.14970053999999999</v>
      </c>
      <c r="T5847" s="49" t="s">
        <v>91</v>
      </c>
    </row>
    <row r="5848" spans="1:20" x14ac:dyDescent="0.25">
      <c r="A5848" s="49" t="str">
        <f t="shared" si="91"/>
        <v>41850Stockton6+7_7SmartAC Only</v>
      </c>
      <c r="B5848" s="7">
        <v>41850</v>
      </c>
      <c r="C5848">
        <v>7</v>
      </c>
      <c r="D5848" t="s">
        <v>15</v>
      </c>
      <c r="E5848">
        <v>0.82606201000000001</v>
      </c>
      <c r="F5848">
        <v>0.85626988000000004</v>
      </c>
      <c r="G5848" t="s">
        <v>69</v>
      </c>
      <c r="H5848">
        <v>2109.665</v>
      </c>
      <c r="I5848" s="49">
        <v>10495.960999999999</v>
      </c>
      <c r="J5848">
        <v>71.499629999999996</v>
      </c>
      <c r="M5848">
        <v>3.23009E-2</v>
      </c>
      <c r="N5848" s="49">
        <v>-3.0207870000000001E-2</v>
      </c>
      <c r="O5848" s="49">
        <v>-7.1553019999999995E-2</v>
      </c>
      <c r="P5848" s="49">
        <v>-4.7327349999999997E-2</v>
      </c>
      <c r="Q5848" s="49">
        <v>-3.0207870000000001E-2</v>
      </c>
      <c r="R5848" s="49">
        <v>-1.308839E-2</v>
      </c>
      <c r="S5848" s="49">
        <v>1.1137279999999999E-2</v>
      </c>
      <c r="T5848" s="49" t="s">
        <v>91</v>
      </c>
    </row>
    <row r="5849" spans="1:20" x14ac:dyDescent="0.25">
      <c r="A5849" s="49" t="str">
        <f t="shared" si="91"/>
        <v>41850Stockton6+7_8SmartAC Only</v>
      </c>
      <c r="B5849" s="7">
        <v>41850</v>
      </c>
      <c r="C5849">
        <v>8</v>
      </c>
      <c r="D5849" t="s">
        <v>15</v>
      </c>
      <c r="E5849">
        <v>0.88751809999999998</v>
      </c>
      <c r="F5849">
        <v>0.88857775999999999</v>
      </c>
      <c r="G5849" t="s">
        <v>69</v>
      </c>
      <c r="H5849">
        <v>2109.665</v>
      </c>
      <c r="I5849" s="49">
        <v>10495.960999999999</v>
      </c>
      <c r="J5849">
        <v>73.838419999999999</v>
      </c>
      <c r="M5849">
        <v>3.4822199999999998E-2</v>
      </c>
      <c r="N5849" s="49">
        <v>-1.05966E-3</v>
      </c>
      <c r="O5849" s="49">
        <v>-4.5632079999999998E-2</v>
      </c>
      <c r="P5849" s="49">
        <v>-1.951543E-2</v>
      </c>
      <c r="Q5849" s="49">
        <v>-1.05966E-3</v>
      </c>
      <c r="R5849" s="49">
        <v>1.7396109999999999E-2</v>
      </c>
      <c r="S5849" s="49">
        <v>4.3512759999999998E-2</v>
      </c>
      <c r="T5849" s="49" t="s">
        <v>91</v>
      </c>
    </row>
    <row r="5850" spans="1:20" x14ac:dyDescent="0.25">
      <c r="A5850" s="49" t="str">
        <f t="shared" si="91"/>
        <v>41850Stockton6+7_24SmartAC Only</v>
      </c>
      <c r="B5850" s="7">
        <v>41850</v>
      </c>
      <c r="C5850">
        <v>24</v>
      </c>
      <c r="D5850" t="s">
        <v>15</v>
      </c>
      <c r="E5850">
        <v>1.5175437000000001</v>
      </c>
      <c r="F5850">
        <v>1.6197348</v>
      </c>
      <c r="G5850" t="s">
        <v>69</v>
      </c>
      <c r="H5850">
        <v>2109.665</v>
      </c>
      <c r="I5850" s="49">
        <v>10495.960999999999</v>
      </c>
      <c r="J5850">
        <v>79.635009999999994</v>
      </c>
      <c r="M5850">
        <v>5.5983400000000003E-2</v>
      </c>
      <c r="N5850" s="49">
        <v>-0.10219110000000001</v>
      </c>
      <c r="O5850" s="49">
        <v>-0.17384985</v>
      </c>
      <c r="P5850" s="49">
        <v>-0.13186229999999999</v>
      </c>
      <c r="Q5850" s="49">
        <v>-0.10219110000000001</v>
      </c>
      <c r="R5850" s="49">
        <v>-7.2519899999999998E-2</v>
      </c>
      <c r="S5850" s="49">
        <v>-3.053235E-2</v>
      </c>
      <c r="T5850" s="49" t="s">
        <v>91</v>
      </c>
    </row>
    <row r="5851" spans="1:20" x14ac:dyDescent="0.25">
      <c r="A5851" s="49" t="str">
        <f t="shared" si="91"/>
        <v>41850Stockton6+7_1SmartAC Only</v>
      </c>
      <c r="B5851" s="7">
        <v>41850</v>
      </c>
      <c r="C5851">
        <v>1</v>
      </c>
      <c r="D5851" t="s">
        <v>15</v>
      </c>
      <c r="E5851">
        <v>1.1894416999999999</v>
      </c>
      <c r="F5851">
        <v>1.1583037</v>
      </c>
      <c r="G5851" t="s">
        <v>69</v>
      </c>
      <c r="H5851">
        <v>2109.665</v>
      </c>
      <c r="I5851" s="49">
        <v>10495.960999999999</v>
      </c>
      <c r="J5851">
        <v>80.660640000000001</v>
      </c>
      <c r="M5851">
        <v>4.7030799999999998E-2</v>
      </c>
      <c r="N5851" s="49">
        <v>3.1137999999999999E-2</v>
      </c>
      <c r="O5851" s="49">
        <v>-2.9061420000000001E-2</v>
      </c>
      <c r="P5851" s="49">
        <v>6.2116799999999998E-3</v>
      </c>
      <c r="Q5851" s="49">
        <v>3.1137999999999999E-2</v>
      </c>
      <c r="R5851" s="49">
        <v>5.6064320000000001E-2</v>
      </c>
      <c r="S5851" s="49">
        <v>9.1337420000000002E-2</v>
      </c>
      <c r="T5851" s="49" t="s">
        <v>91</v>
      </c>
    </row>
    <row r="5852" spans="1:20" x14ac:dyDescent="0.25">
      <c r="A5852" s="49" t="str">
        <f t="shared" si="91"/>
        <v>41850Stockton6+7_3SmartAC Only</v>
      </c>
      <c r="B5852" s="7">
        <v>41850</v>
      </c>
      <c r="C5852">
        <v>3</v>
      </c>
      <c r="D5852" t="s">
        <v>15</v>
      </c>
      <c r="E5852">
        <v>0.85964211999999995</v>
      </c>
      <c r="F5852">
        <v>0.84297776000000002</v>
      </c>
      <c r="G5852" t="s">
        <v>69</v>
      </c>
      <c r="H5852">
        <v>2109.665</v>
      </c>
      <c r="I5852" s="49">
        <v>10495.960999999999</v>
      </c>
      <c r="J5852">
        <v>77.660899999999998</v>
      </c>
      <c r="M5852">
        <v>3.5632799999999999E-2</v>
      </c>
      <c r="N5852" s="49">
        <v>1.666436E-2</v>
      </c>
      <c r="O5852" s="49">
        <v>-2.8945619999999998E-2</v>
      </c>
      <c r="P5852" s="49">
        <v>-2.2210200000000002E-3</v>
      </c>
      <c r="Q5852" s="49">
        <v>1.666436E-2</v>
      </c>
      <c r="R5852" s="49">
        <v>3.5549740000000003E-2</v>
      </c>
      <c r="S5852" s="49">
        <v>6.2274339999999997E-2</v>
      </c>
      <c r="T5852" s="49" t="s">
        <v>91</v>
      </c>
    </row>
    <row r="5853" spans="1:20" x14ac:dyDescent="0.25">
      <c r="A5853" s="49" t="str">
        <f t="shared" si="91"/>
        <v>41850Stockton6+7_6SmartAC Only</v>
      </c>
      <c r="B5853" s="7">
        <v>41850</v>
      </c>
      <c r="C5853">
        <v>6</v>
      </c>
      <c r="D5853" t="s">
        <v>15</v>
      </c>
      <c r="E5853">
        <v>0.78320856999999999</v>
      </c>
      <c r="F5853">
        <v>0.78371566000000004</v>
      </c>
      <c r="G5853" t="s">
        <v>69</v>
      </c>
      <c r="H5853">
        <v>2109.665</v>
      </c>
      <c r="I5853" s="49">
        <v>10495.960999999999</v>
      </c>
      <c r="J5853">
        <v>72.864199999999997</v>
      </c>
      <c r="M5853">
        <v>3.0606499999999998E-2</v>
      </c>
      <c r="N5853" s="49">
        <v>-5.0708999999999997E-4</v>
      </c>
      <c r="O5853" s="49">
        <v>-3.9683410000000002E-2</v>
      </c>
      <c r="P5853" s="49">
        <v>-1.672854E-2</v>
      </c>
      <c r="Q5853" s="49">
        <v>-5.0708999999999997E-4</v>
      </c>
      <c r="R5853" s="49">
        <v>1.5714349999999998E-2</v>
      </c>
      <c r="S5853" s="49">
        <v>3.8669229999999999E-2</v>
      </c>
      <c r="T5853" s="49" t="s">
        <v>91</v>
      </c>
    </row>
    <row r="5854" spans="1:20" x14ac:dyDescent="0.25">
      <c r="A5854" s="49" t="str">
        <f t="shared" si="91"/>
        <v>41850Stockton6+7_9SmartAC Only</v>
      </c>
      <c r="B5854" s="7">
        <v>41850</v>
      </c>
      <c r="C5854">
        <v>9</v>
      </c>
      <c r="D5854" t="s">
        <v>15</v>
      </c>
      <c r="E5854">
        <v>0.90594708999999995</v>
      </c>
      <c r="F5854">
        <v>0.90350083000000003</v>
      </c>
      <c r="G5854" t="s">
        <v>69</v>
      </c>
      <c r="H5854">
        <v>2109.665</v>
      </c>
      <c r="I5854" s="49">
        <v>10495.960999999999</v>
      </c>
      <c r="J5854">
        <v>76.516090000000005</v>
      </c>
      <c r="M5854">
        <v>3.4186500000000002E-2</v>
      </c>
      <c r="N5854" s="49">
        <v>2.44626E-3</v>
      </c>
      <c r="O5854" s="49">
        <v>-4.1312460000000002E-2</v>
      </c>
      <c r="P5854" s="49">
        <v>-1.567259E-2</v>
      </c>
      <c r="Q5854" s="49">
        <v>2.44626E-3</v>
      </c>
      <c r="R5854" s="49">
        <v>2.0565099999999999E-2</v>
      </c>
      <c r="S5854" s="49">
        <v>4.620498E-2</v>
      </c>
      <c r="T5854" s="49" t="s">
        <v>91</v>
      </c>
    </row>
    <row r="5855" spans="1:20" x14ac:dyDescent="0.25">
      <c r="A5855" s="49" t="str">
        <f t="shared" si="91"/>
        <v>41850Stockton6+7_21SmartAC Only</v>
      </c>
      <c r="B5855" s="7">
        <v>41850</v>
      </c>
      <c r="C5855">
        <v>21</v>
      </c>
      <c r="D5855" t="s">
        <v>15</v>
      </c>
      <c r="E5855">
        <v>2.7673272</v>
      </c>
      <c r="F5855">
        <v>3.0424446000000001</v>
      </c>
      <c r="G5855" t="s">
        <v>69</v>
      </c>
      <c r="H5855">
        <v>2109.665</v>
      </c>
      <c r="I5855" s="49">
        <v>10495.960999999999</v>
      </c>
      <c r="J5855">
        <v>88.931920000000005</v>
      </c>
      <c r="M5855">
        <v>7.4933600000000003E-2</v>
      </c>
      <c r="N5855" s="49">
        <v>-0.27511740000000001</v>
      </c>
      <c r="O5855" s="49">
        <v>-0.37103240999999998</v>
      </c>
      <c r="P5855" s="49">
        <v>-0.31483221</v>
      </c>
      <c r="Q5855" s="49">
        <v>-0.27511740000000001</v>
      </c>
      <c r="R5855" s="49">
        <v>-0.23540258999999999</v>
      </c>
      <c r="S5855" s="49">
        <v>-0.17920238999999999</v>
      </c>
      <c r="T5855" s="49" t="s">
        <v>91</v>
      </c>
    </row>
    <row r="5856" spans="1:20" x14ac:dyDescent="0.25">
      <c r="A5856" s="49" t="str">
        <f t="shared" si="91"/>
        <v>41850Stockton6+7_10SmartAC Only</v>
      </c>
      <c r="B5856" s="7">
        <v>41850</v>
      </c>
      <c r="C5856">
        <v>10</v>
      </c>
      <c r="D5856" t="s">
        <v>15</v>
      </c>
      <c r="E5856">
        <v>1.0127098999999999</v>
      </c>
      <c r="F5856">
        <v>1.0001629999999999</v>
      </c>
      <c r="G5856" t="s">
        <v>69</v>
      </c>
      <c r="H5856">
        <v>2109.665</v>
      </c>
      <c r="I5856" s="49">
        <v>10495.960999999999</v>
      </c>
      <c r="J5856">
        <v>80.083910000000003</v>
      </c>
      <c r="M5856">
        <v>4.0236300000000003E-2</v>
      </c>
      <c r="N5856" s="49">
        <v>1.25469E-2</v>
      </c>
      <c r="O5856" s="49">
        <v>-3.895556E-2</v>
      </c>
      <c r="P5856" s="49">
        <v>-8.7783400000000008E-3</v>
      </c>
      <c r="Q5856" s="49">
        <v>1.25469E-2</v>
      </c>
      <c r="R5856" s="49">
        <v>3.3872140000000002E-2</v>
      </c>
      <c r="S5856" s="49">
        <v>6.404936E-2</v>
      </c>
      <c r="T5856" s="49" t="s">
        <v>91</v>
      </c>
    </row>
    <row r="5857" spans="1:20" x14ac:dyDescent="0.25">
      <c r="A5857" s="49" t="str">
        <f t="shared" si="91"/>
        <v>41850Stockton6+7_11SmartAC Only</v>
      </c>
      <c r="B5857" s="7">
        <v>41850</v>
      </c>
      <c r="C5857">
        <v>11</v>
      </c>
      <c r="D5857" t="s">
        <v>15</v>
      </c>
      <c r="E5857">
        <v>1.123057</v>
      </c>
      <c r="F5857">
        <v>1.1281871999999999</v>
      </c>
      <c r="G5857" t="s">
        <v>69</v>
      </c>
      <c r="H5857">
        <v>2109.665</v>
      </c>
      <c r="I5857" s="49">
        <v>10495.960999999999</v>
      </c>
      <c r="J5857">
        <v>83.854979999999998</v>
      </c>
      <c r="M5857">
        <v>4.8099099999999999E-2</v>
      </c>
      <c r="N5857" s="49">
        <v>-5.1301999999999997E-3</v>
      </c>
      <c r="O5857" s="49">
        <v>-6.6697049999999994E-2</v>
      </c>
      <c r="P5857" s="49">
        <v>-3.0622719999999999E-2</v>
      </c>
      <c r="Q5857" s="49">
        <v>-5.1301999999999997E-3</v>
      </c>
      <c r="R5857" s="49">
        <v>2.036232E-2</v>
      </c>
      <c r="S5857" s="49">
        <v>5.6436649999999998E-2</v>
      </c>
      <c r="T5857" s="49" t="s">
        <v>91</v>
      </c>
    </row>
    <row r="5858" spans="1:20" x14ac:dyDescent="0.25">
      <c r="A5858" s="49" t="str">
        <f t="shared" si="91"/>
        <v>41850Stockton8_1SmartAC Only</v>
      </c>
      <c r="B5858" s="7">
        <v>41850</v>
      </c>
      <c r="C5858">
        <v>1</v>
      </c>
      <c r="D5858" t="s">
        <v>15</v>
      </c>
      <c r="E5858">
        <v>1.1894416999999999</v>
      </c>
      <c r="F5858">
        <v>1.2102987999999999</v>
      </c>
      <c r="G5858">
        <v>8</v>
      </c>
      <c r="H5858">
        <v>1095.616</v>
      </c>
      <c r="I5858" s="49">
        <v>10495.960999999999</v>
      </c>
      <c r="J5858">
        <v>80.660640000000001</v>
      </c>
      <c r="M5858">
        <v>5.2075299999999998E-2</v>
      </c>
      <c r="N5858" s="49">
        <v>-2.08571E-2</v>
      </c>
      <c r="O5858" s="49">
        <v>-8.7513480000000005E-2</v>
      </c>
      <c r="P5858" s="49">
        <v>-4.8457010000000002E-2</v>
      </c>
      <c r="Q5858" s="49">
        <v>-2.08571E-2</v>
      </c>
      <c r="R5858" s="49">
        <v>6.7428100000000001E-3</v>
      </c>
      <c r="S5858" s="49">
        <v>4.5799279999999998E-2</v>
      </c>
      <c r="T5858" s="49" t="s">
        <v>91</v>
      </c>
    </row>
    <row r="5859" spans="1:20" x14ac:dyDescent="0.25">
      <c r="A5859" s="49" t="str">
        <f t="shared" si="91"/>
        <v>41850Stockton8_9SmartAC Only</v>
      </c>
      <c r="B5859" s="7">
        <v>41850</v>
      </c>
      <c r="C5859">
        <v>9</v>
      </c>
      <c r="D5859" t="s">
        <v>15</v>
      </c>
      <c r="E5859">
        <v>0.90594708999999995</v>
      </c>
      <c r="F5859">
        <v>0.91436582</v>
      </c>
      <c r="G5859">
        <v>8</v>
      </c>
      <c r="H5859">
        <v>1095.616</v>
      </c>
      <c r="I5859" s="49">
        <v>10495.960999999999</v>
      </c>
      <c r="J5859">
        <v>76.516090000000005</v>
      </c>
      <c r="M5859">
        <v>3.99155E-2</v>
      </c>
      <c r="N5859" s="49">
        <v>-8.4187299999999993E-3</v>
      </c>
      <c r="O5859" s="49">
        <v>-5.9510569999999999E-2</v>
      </c>
      <c r="P5859" s="49">
        <v>-2.9573950000000002E-2</v>
      </c>
      <c r="Q5859" s="49">
        <v>-8.4187299999999993E-3</v>
      </c>
      <c r="R5859" s="49">
        <v>1.273648E-2</v>
      </c>
      <c r="S5859" s="49">
        <v>4.267311E-2</v>
      </c>
      <c r="T5859" s="49" t="s">
        <v>91</v>
      </c>
    </row>
    <row r="5860" spans="1:20" x14ac:dyDescent="0.25">
      <c r="A5860" s="49" t="str">
        <f t="shared" si="91"/>
        <v>41850Stockton8_13SmartAC Only</v>
      </c>
      <c r="B5860" s="7">
        <v>41850</v>
      </c>
      <c r="C5860">
        <v>13</v>
      </c>
      <c r="D5860" t="s">
        <v>15</v>
      </c>
      <c r="E5860">
        <v>1.7275111000000001</v>
      </c>
      <c r="F5860">
        <v>1.7613641</v>
      </c>
      <c r="G5860">
        <v>8</v>
      </c>
      <c r="H5860">
        <v>1095.616</v>
      </c>
      <c r="I5860" s="49">
        <v>10495.960999999999</v>
      </c>
      <c r="J5860">
        <v>90.854870000000005</v>
      </c>
      <c r="M5860">
        <v>7.65406E-2</v>
      </c>
      <c r="N5860" s="49">
        <v>-3.3853000000000001E-2</v>
      </c>
      <c r="O5860" s="49">
        <v>-0.13182497000000001</v>
      </c>
      <c r="P5860" s="49">
        <v>-7.4419520000000003E-2</v>
      </c>
      <c r="Q5860" s="49">
        <v>-3.3853000000000001E-2</v>
      </c>
      <c r="R5860" s="49">
        <v>6.7135199999999997E-3</v>
      </c>
      <c r="S5860" s="49">
        <v>6.4118969999999997E-2</v>
      </c>
      <c r="T5860" s="49" t="s">
        <v>91</v>
      </c>
    </row>
    <row r="5861" spans="1:20" x14ac:dyDescent="0.25">
      <c r="A5861" s="49" t="str">
        <f t="shared" si="91"/>
        <v>41850Stockton8_3SmartAC Only</v>
      </c>
      <c r="B5861" s="7">
        <v>41850</v>
      </c>
      <c r="C5861">
        <v>3</v>
      </c>
      <c r="D5861" t="s">
        <v>15</v>
      </c>
      <c r="E5861">
        <v>0.85964211999999995</v>
      </c>
      <c r="F5861">
        <v>0.89393478000000004</v>
      </c>
      <c r="G5861">
        <v>8</v>
      </c>
      <c r="H5861">
        <v>1095.616</v>
      </c>
      <c r="I5861" s="49">
        <v>10495.960999999999</v>
      </c>
      <c r="J5861">
        <v>77.660899999999998</v>
      </c>
      <c r="M5861">
        <v>4.0102100000000002E-2</v>
      </c>
      <c r="N5861" s="49">
        <v>-3.4292660000000003E-2</v>
      </c>
      <c r="O5861" s="49">
        <v>-8.5623350000000001E-2</v>
      </c>
      <c r="P5861" s="49">
        <v>-5.5546770000000002E-2</v>
      </c>
      <c r="Q5861" s="49">
        <v>-3.4292660000000003E-2</v>
      </c>
      <c r="R5861" s="49">
        <v>-1.3038549999999999E-2</v>
      </c>
      <c r="S5861" s="49">
        <v>1.7038029999999999E-2</v>
      </c>
      <c r="T5861" s="49" t="s">
        <v>91</v>
      </c>
    </row>
    <row r="5862" spans="1:20" x14ac:dyDescent="0.25">
      <c r="A5862" s="49" t="str">
        <f t="shared" si="91"/>
        <v>41850Stockton8_12SmartAC Only</v>
      </c>
      <c r="B5862" s="7">
        <v>41850</v>
      </c>
      <c r="C5862">
        <v>12</v>
      </c>
      <c r="D5862" t="s">
        <v>15</v>
      </c>
      <c r="E5862">
        <v>1.3641744</v>
      </c>
      <c r="F5862">
        <v>1.4012009999999999</v>
      </c>
      <c r="G5862">
        <v>8</v>
      </c>
      <c r="H5862">
        <v>1095.616</v>
      </c>
      <c r="I5862" s="49">
        <v>10495.960999999999</v>
      </c>
      <c r="J5862">
        <v>86.558229999999995</v>
      </c>
      <c r="M5862">
        <v>6.5611100000000006E-2</v>
      </c>
      <c r="N5862" s="49">
        <v>-3.70266E-2</v>
      </c>
      <c r="O5862" s="49">
        <v>-0.12100880999999999</v>
      </c>
      <c r="P5862" s="49">
        <v>-7.180048E-2</v>
      </c>
      <c r="Q5862" s="49">
        <v>-3.70266E-2</v>
      </c>
      <c r="R5862" s="49">
        <v>-2.2527200000000002E-3</v>
      </c>
      <c r="S5862" s="49">
        <v>4.6955610000000002E-2</v>
      </c>
      <c r="T5862" s="49" t="s">
        <v>91</v>
      </c>
    </row>
    <row r="5863" spans="1:20" x14ac:dyDescent="0.25">
      <c r="A5863" s="49" t="str">
        <f t="shared" si="91"/>
        <v>41850Stockton8_14SmartAC Only</v>
      </c>
      <c r="B5863" s="7">
        <v>41850</v>
      </c>
      <c r="C5863">
        <v>14</v>
      </c>
      <c r="D5863" t="s">
        <v>15</v>
      </c>
      <c r="E5863">
        <v>2.0833998</v>
      </c>
      <c r="F5863">
        <v>2.1172886000000002</v>
      </c>
      <c r="G5863">
        <v>8</v>
      </c>
      <c r="H5863">
        <v>1095.616</v>
      </c>
      <c r="I5863" s="49">
        <v>10495.960999999999</v>
      </c>
      <c r="J5863">
        <v>94.312839999999994</v>
      </c>
      <c r="M5863">
        <v>8.2994499999999999E-2</v>
      </c>
      <c r="N5863" s="49">
        <v>-3.3888799999999997E-2</v>
      </c>
      <c r="O5863" s="49">
        <v>-0.14012176000000001</v>
      </c>
      <c r="P5863" s="49">
        <v>-7.7875890000000003E-2</v>
      </c>
      <c r="Q5863" s="49">
        <v>-3.3888799999999997E-2</v>
      </c>
      <c r="R5863" s="49">
        <v>1.0098279999999999E-2</v>
      </c>
      <c r="S5863" s="49">
        <v>7.2344160000000005E-2</v>
      </c>
      <c r="T5863" s="49" t="s">
        <v>91</v>
      </c>
    </row>
    <row r="5864" spans="1:20" x14ac:dyDescent="0.25">
      <c r="A5864" s="49" t="str">
        <f t="shared" si="91"/>
        <v>41850Stockton8_22SmartAC Only</v>
      </c>
      <c r="B5864" s="7">
        <v>41850</v>
      </c>
      <c r="C5864">
        <v>22</v>
      </c>
      <c r="D5864" t="s">
        <v>15</v>
      </c>
      <c r="E5864">
        <v>2.5096862</v>
      </c>
      <c r="F5864">
        <v>2.5869933000000001</v>
      </c>
      <c r="G5864">
        <v>8</v>
      </c>
      <c r="H5864">
        <v>1095.616</v>
      </c>
      <c r="I5864" s="49">
        <v>10495.960999999999</v>
      </c>
      <c r="J5864">
        <v>85.567400000000006</v>
      </c>
      <c r="M5864">
        <v>8.1711599999999995E-2</v>
      </c>
      <c r="N5864" s="49">
        <v>-7.7307100000000004E-2</v>
      </c>
      <c r="O5864" s="49">
        <v>-0.18189795</v>
      </c>
      <c r="P5864" s="49">
        <v>-0.12061425000000001</v>
      </c>
      <c r="Q5864" s="49">
        <v>-7.7307100000000004E-2</v>
      </c>
      <c r="R5864" s="49">
        <v>-3.3999950000000001E-2</v>
      </c>
      <c r="S5864" s="49">
        <v>2.7283749999999999E-2</v>
      </c>
      <c r="T5864" s="49" t="s">
        <v>91</v>
      </c>
    </row>
    <row r="5865" spans="1:20" x14ac:dyDescent="0.25">
      <c r="A5865" s="49" t="str">
        <f t="shared" si="91"/>
        <v>41850Stockton8_20SmartAC Only</v>
      </c>
      <c r="B5865" s="7">
        <v>41850</v>
      </c>
      <c r="C5865">
        <v>20</v>
      </c>
      <c r="D5865" t="s">
        <v>15</v>
      </c>
      <c r="E5865">
        <v>3.0365581000000001</v>
      </c>
      <c r="F5865">
        <v>3.2327984999999999</v>
      </c>
      <c r="G5865">
        <v>8</v>
      </c>
      <c r="H5865">
        <v>1095.616</v>
      </c>
      <c r="I5865" s="49">
        <v>10495.960999999999</v>
      </c>
      <c r="J5865">
        <v>93.431970000000007</v>
      </c>
      <c r="M5865">
        <v>8.6373400000000003E-2</v>
      </c>
      <c r="N5865" s="49">
        <v>-0.19624040000000001</v>
      </c>
      <c r="O5865" s="49">
        <v>-0.30679835</v>
      </c>
      <c r="P5865" s="49">
        <v>-0.24201829999999999</v>
      </c>
      <c r="Q5865" s="49">
        <v>-0.19624040000000001</v>
      </c>
      <c r="R5865" s="49">
        <v>-0.1504625</v>
      </c>
      <c r="S5865" s="49">
        <v>-8.5682449999999993E-2</v>
      </c>
      <c r="T5865" s="49" t="s">
        <v>91</v>
      </c>
    </row>
    <row r="5866" spans="1:20" x14ac:dyDescent="0.25">
      <c r="A5866" s="49" t="str">
        <f t="shared" si="91"/>
        <v>41850Stockton8_18SmartAC Only</v>
      </c>
      <c r="B5866" s="7">
        <v>41850</v>
      </c>
      <c r="C5866">
        <v>18</v>
      </c>
      <c r="D5866" t="s">
        <v>15</v>
      </c>
      <c r="E5866">
        <v>3.3021701000000001</v>
      </c>
      <c r="F5866">
        <v>3.0469933999999999</v>
      </c>
      <c r="G5866">
        <v>8</v>
      </c>
      <c r="H5866">
        <v>1095.616</v>
      </c>
      <c r="I5866" s="49">
        <v>10495.960999999999</v>
      </c>
      <c r="J5866">
        <v>97.770809999999997</v>
      </c>
      <c r="M5866">
        <v>9.0154600000000001E-2</v>
      </c>
      <c r="N5866" s="49">
        <v>0.25517669999999998</v>
      </c>
      <c r="O5866" s="49">
        <v>0.13977881</v>
      </c>
      <c r="P5866" s="49">
        <v>0.20739476000000001</v>
      </c>
      <c r="Q5866" s="49">
        <v>0.25517669999999998</v>
      </c>
      <c r="R5866" s="49">
        <v>0.30295864</v>
      </c>
      <c r="S5866" s="49">
        <v>0.37057458999999998</v>
      </c>
      <c r="T5866" s="49" t="s">
        <v>91</v>
      </c>
    </row>
    <row r="5867" spans="1:20" x14ac:dyDescent="0.25">
      <c r="A5867" s="49" t="str">
        <f t="shared" si="91"/>
        <v>41850Stockton8_2SmartAC Only</v>
      </c>
      <c r="B5867" s="7">
        <v>41850</v>
      </c>
      <c r="C5867">
        <v>2</v>
      </c>
      <c r="D5867" t="s">
        <v>15</v>
      </c>
      <c r="E5867">
        <v>1.0086565999999999</v>
      </c>
      <c r="F5867">
        <v>1.0267838</v>
      </c>
      <c r="G5867">
        <v>8</v>
      </c>
      <c r="H5867">
        <v>1095.616</v>
      </c>
      <c r="I5867" s="49">
        <v>10495.960999999999</v>
      </c>
      <c r="J5867">
        <v>77.567030000000003</v>
      </c>
      <c r="M5867">
        <v>4.55898E-2</v>
      </c>
      <c r="N5867" s="49">
        <v>-1.81272E-2</v>
      </c>
      <c r="O5867" s="49">
        <v>-7.6482140000000004E-2</v>
      </c>
      <c r="P5867" s="49">
        <v>-4.2289790000000001E-2</v>
      </c>
      <c r="Q5867" s="49">
        <v>-1.81272E-2</v>
      </c>
      <c r="R5867" s="49">
        <v>6.0353899999999999E-3</v>
      </c>
      <c r="S5867" s="49">
        <v>4.0227739999999998E-2</v>
      </c>
      <c r="T5867" s="49" t="s">
        <v>91</v>
      </c>
    </row>
    <row r="5868" spans="1:20" x14ac:dyDescent="0.25">
      <c r="A5868" s="49" t="str">
        <f t="shared" si="91"/>
        <v>41850Stockton8_7SmartAC Only</v>
      </c>
      <c r="B5868" s="7">
        <v>41850</v>
      </c>
      <c r="C5868">
        <v>7</v>
      </c>
      <c r="D5868" t="s">
        <v>15</v>
      </c>
      <c r="E5868">
        <v>0.82606201000000001</v>
      </c>
      <c r="F5868">
        <v>0.83063195000000001</v>
      </c>
      <c r="G5868">
        <v>8</v>
      </c>
      <c r="H5868">
        <v>1095.616</v>
      </c>
      <c r="I5868" s="49">
        <v>10495.960999999999</v>
      </c>
      <c r="J5868">
        <v>71.499629999999996</v>
      </c>
      <c r="M5868">
        <v>3.5636000000000001E-2</v>
      </c>
      <c r="N5868" s="49">
        <v>-4.5699399999999998E-3</v>
      </c>
      <c r="O5868" s="49">
        <v>-5.0184020000000003E-2</v>
      </c>
      <c r="P5868" s="49">
        <v>-2.3457019999999999E-2</v>
      </c>
      <c r="Q5868" s="49">
        <v>-4.5699399999999998E-3</v>
      </c>
      <c r="R5868" s="49">
        <v>1.4317140000000001E-2</v>
      </c>
      <c r="S5868" s="49">
        <v>4.104414E-2</v>
      </c>
      <c r="T5868" s="49" t="s">
        <v>91</v>
      </c>
    </row>
    <row r="5869" spans="1:20" x14ac:dyDescent="0.25">
      <c r="A5869" s="49" t="str">
        <f t="shared" si="91"/>
        <v>41850Stockton8_8SmartAC Only</v>
      </c>
      <c r="B5869" s="7">
        <v>41850</v>
      </c>
      <c r="C5869">
        <v>8</v>
      </c>
      <c r="D5869" t="s">
        <v>15</v>
      </c>
      <c r="E5869">
        <v>0.88751809999999998</v>
      </c>
      <c r="F5869">
        <v>0.86691355000000003</v>
      </c>
      <c r="G5869">
        <v>8</v>
      </c>
      <c r="H5869">
        <v>1095.616</v>
      </c>
      <c r="I5869" s="49">
        <v>10495.960999999999</v>
      </c>
      <c r="J5869">
        <v>73.838419999999999</v>
      </c>
      <c r="M5869">
        <v>3.82983E-2</v>
      </c>
      <c r="N5869" s="49">
        <v>2.0604549999999999E-2</v>
      </c>
      <c r="O5869" s="49">
        <v>-2.8417270000000001E-2</v>
      </c>
      <c r="P5869" s="49">
        <v>3.0644999999999999E-4</v>
      </c>
      <c r="Q5869" s="49">
        <v>2.0604549999999999E-2</v>
      </c>
      <c r="R5869" s="49">
        <v>4.0902649999999999E-2</v>
      </c>
      <c r="S5869" s="49">
        <v>6.9626370000000007E-2</v>
      </c>
      <c r="T5869" s="49" t="s">
        <v>91</v>
      </c>
    </row>
    <row r="5870" spans="1:20" x14ac:dyDescent="0.25">
      <c r="A5870" s="49" t="str">
        <f t="shared" si="91"/>
        <v>41850Stockton8_6SmartAC Only</v>
      </c>
      <c r="B5870" s="7">
        <v>41850</v>
      </c>
      <c r="C5870">
        <v>6</v>
      </c>
      <c r="D5870" t="s">
        <v>15</v>
      </c>
      <c r="E5870">
        <v>0.78320856999999999</v>
      </c>
      <c r="F5870">
        <v>0.79821030999999998</v>
      </c>
      <c r="G5870">
        <v>8</v>
      </c>
      <c r="H5870">
        <v>1095.616</v>
      </c>
      <c r="I5870" s="49">
        <v>10495.960999999999</v>
      </c>
      <c r="J5870">
        <v>72.864199999999997</v>
      </c>
      <c r="M5870">
        <v>3.4621399999999997E-2</v>
      </c>
      <c r="N5870" s="49">
        <v>-1.500174E-2</v>
      </c>
      <c r="O5870" s="49">
        <v>-5.9317130000000003E-2</v>
      </c>
      <c r="P5870" s="49">
        <v>-3.3351079999999998E-2</v>
      </c>
      <c r="Q5870" s="49">
        <v>-1.500174E-2</v>
      </c>
      <c r="R5870" s="49">
        <v>3.3476000000000001E-3</v>
      </c>
      <c r="S5870" s="49">
        <v>2.931365E-2</v>
      </c>
      <c r="T5870" s="49" t="s">
        <v>91</v>
      </c>
    </row>
    <row r="5871" spans="1:20" x14ac:dyDescent="0.25">
      <c r="A5871" s="49" t="str">
        <f t="shared" si="91"/>
        <v>41850Stockton8_10SmartAC Only</v>
      </c>
      <c r="B5871" s="7">
        <v>41850</v>
      </c>
      <c r="C5871">
        <v>10</v>
      </c>
      <c r="D5871" t="s">
        <v>15</v>
      </c>
      <c r="E5871">
        <v>1.0127098999999999</v>
      </c>
      <c r="F5871">
        <v>1.0140150000000001</v>
      </c>
      <c r="G5871">
        <v>8</v>
      </c>
      <c r="H5871">
        <v>1095.616</v>
      </c>
      <c r="I5871" s="49">
        <v>10495.960999999999</v>
      </c>
      <c r="J5871">
        <v>80.083910000000003</v>
      </c>
      <c r="M5871">
        <v>4.7542599999999997E-2</v>
      </c>
      <c r="N5871" s="49">
        <v>-1.3051E-3</v>
      </c>
      <c r="O5871" s="49">
        <v>-6.215963E-2</v>
      </c>
      <c r="P5871" s="49">
        <v>-2.6502680000000001E-2</v>
      </c>
      <c r="Q5871" s="49">
        <v>-1.3051E-3</v>
      </c>
      <c r="R5871" s="49">
        <v>2.3892480000000001E-2</v>
      </c>
      <c r="S5871" s="49">
        <v>5.954943E-2</v>
      </c>
      <c r="T5871" s="49" t="s">
        <v>91</v>
      </c>
    </row>
    <row r="5872" spans="1:20" x14ac:dyDescent="0.25">
      <c r="A5872" s="49" t="str">
        <f t="shared" si="91"/>
        <v>41850Stockton8_4SmartAC Only</v>
      </c>
      <c r="B5872" s="7">
        <v>41850</v>
      </c>
      <c r="C5872">
        <v>4</v>
      </c>
      <c r="D5872" t="s">
        <v>15</v>
      </c>
      <c r="E5872">
        <v>0.79160984000000001</v>
      </c>
      <c r="F5872">
        <v>0.84090880000000001</v>
      </c>
      <c r="G5872">
        <v>8</v>
      </c>
      <c r="H5872">
        <v>1095.616</v>
      </c>
      <c r="I5872" s="49">
        <v>10495.960999999999</v>
      </c>
      <c r="J5872">
        <v>77.228719999999996</v>
      </c>
      <c r="M5872">
        <v>3.6481399999999997E-2</v>
      </c>
      <c r="N5872" s="49">
        <v>-4.9298960000000003E-2</v>
      </c>
      <c r="O5872" s="49">
        <v>-9.5995150000000001E-2</v>
      </c>
      <c r="P5872" s="49">
        <v>-6.8634100000000003E-2</v>
      </c>
      <c r="Q5872" s="49">
        <v>-4.9298960000000003E-2</v>
      </c>
      <c r="R5872" s="49">
        <v>-2.9963819999999999E-2</v>
      </c>
      <c r="S5872" s="49">
        <v>-2.6027699999999999E-3</v>
      </c>
      <c r="T5872" s="49" t="s">
        <v>91</v>
      </c>
    </row>
    <row r="5873" spans="1:20" x14ac:dyDescent="0.25">
      <c r="A5873" s="49" t="str">
        <f t="shared" si="91"/>
        <v>41850Stockton8_11SmartAC Only</v>
      </c>
      <c r="B5873" s="7">
        <v>41850</v>
      </c>
      <c r="C5873">
        <v>11</v>
      </c>
      <c r="D5873" t="s">
        <v>15</v>
      </c>
      <c r="E5873">
        <v>1.123057</v>
      </c>
      <c r="F5873">
        <v>1.1815726</v>
      </c>
      <c r="G5873">
        <v>8</v>
      </c>
      <c r="H5873">
        <v>1095.616</v>
      </c>
      <c r="I5873" s="49">
        <v>10495.960999999999</v>
      </c>
      <c r="J5873">
        <v>83.854979999999998</v>
      </c>
      <c r="M5873">
        <v>5.5972300000000003E-2</v>
      </c>
      <c r="N5873" s="49">
        <v>-5.8515600000000001E-2</v>
      </c>
      <c r="O5873" s="49">
        <v>-0.13016014000000001</v>
      </c>
      <c r="P5873" s="49">
        <v>-8.8180919999999996E-2</v>
      </c>
      <c r="Q5873" s="49">
        <v>-5.8515600000000001E-2</v>
      </c>
      <c r="R5873" s="49">
        <v>-2.8850279999999999E-2</v>
      </c>
      <c r="S5873" s="49">
        <v>1.312894E-2</v>
      </c>
      <c r="T5873" s="49" t="s">
        <v>91</v>
      </c>
    </row>
    <row r="5874" spans="1:20" x14ac:dyDescent="0.25">
      <c r="A5874" s="49" t="str">
        <f t="shared" si="91"/>
        <v>41850Stockton8_19SmartAC Only</v>
      </c>
      <c r="B5874" s="7">
        <v>41850</v>
      </c>
      <c r="C5874">
        <v>19</v>
      </c>
      <c r="D5874" t="s">
        <v>15</v>
      </c>
      <c r="E5874">
        <v>3.2554102</v>
      </c>
      <c r="F5874">
        <v>2.5964271999999999</v>
      </c>
      <c r="G5874">
        <v>8</v>
      </c>
      <c r="H5874">
        <v>1095.616</v>
      </c>
      <c r="I5874" s="49">
        <v>10495.960999999999</v>
      </c>
      <c r="J5874">
        <v>96.931970000000007</v>
      </c>
      <c r="M5874">
        <v>8.2867300000000005E-2</v>
      </c>
      <c r="N5874" s="49">
        <v>0.65898299999999999</v>
      </c>
      <c r="O5874" s="49">
        <v>0.55291285999999995</v>
      </c>
      <c r="P5874" s="49">
        <v>0.61506333000000002</v>
      </c>
      <c r="Q5874" s="49">
        <v>0.65898299999999999</v>
      </c>
      <c r="R5874" s="49">
        <v>0.70290266999999995</v>
      </c>
      <c r="S5874" s="49">
        <v>0.76505314000000002</v>
      </c>
      <c r="T5874" s="49" t="s">
        <v>91</v>
      </c>
    </row>
    <row r="5875" spans="1:20" x14ac:dyDescent="0.25">
      <c r="A5875" s="49" t="str">
        <f t="shared" si="91"/>
        <v>41850Stockton8_21SmartAC Only</v>
      </c>
      <c r="B5875" s="7">
        <v>41850</v>
      </c>
      <c r="C5875">
        <v>21</v>
      </c>
      <c r="D5875" t="s">
        <v>15</v>
      </c>
      <c r="E5875">
        <v>2.7673272</v>
      </c>
      <c r="F5875">
        <v>2.9783906999999998</v>
      </c>
      <c r="G5875">
        <v>8</v>
      </c>
      <c r="H5875">
        <v>1095.616</v>
      </c>
      <c r="I5875" s="49">
        <v>10495.960999999999</v>
      </c>
      <c r="J5875">
        <v>88.931920000000005</v>
      </c>
      <c r="M5875">
        <v>8.5259100000000004E-2</v>
      </c>
      <c r="N5875" s="49">
        <v>-0.21106349999999999</v>
      </c>
      <c r="O5875" s="49">
        <v>-0.32019514999999998</v>
      </c>
      <c r="P5875" s="49">
        <v>-0.25625081999999999</v>
      </c>
      <c r="Q5875" s="49">
        <v>-0.21106349999999999</v>
      </c>
      <c r="R5875" s="49">
        <v>-0.16587618000000001</v>
      </c>
      <c r="S5875" s="49">
        <v>-0.10193185</v>
      </c>
      <c r="T5875" s="49" t="s">
        <v>91</v>
      </c>
    </row>
    <row r="5876" spans="1:20" x14ac:dyDescent="0.25">
      <c r="A5876" s="49" t="str">
        <f t="shared" si="91"/>
        <v>41850Stockton8_23SmartAC Only</v>
      </c>
      <c r="B5876" s="7">
        <v>41850</v>
      </c>
      <c r="C5876">
        <v>23</v>
      </c>
      <c r="D5876" t="s">
        <v>15</v>
      </c>
      <c r="E5876">
        <v>1.9868943999999999</v>
      </c>
      <c r="F5876">
        <v>2.0758367999999998</v>
      </c>
      <c r="G5876">
        <v>8</v>
      </c>
      <c r="H5876">
        <v>1095.616</v>
      </c>
      <c r="I5876" s="49">
        <v>10495.960999999999</v>
      </c>
      <c r="J5876">
        <v>82.864099999999993</v>
      </c>
      <c r="M5876">
        <v>7.3377200000000004E-2</v>
      </c>
      <c r="N5876" s="49">
        <v>-8.8942400000000005E-2</v>
      </c>
      <c r="O5876" s="49">
        <v>-0.18286521999999999</v>
      </c>
      <c r="P5876" s="49">
        <v>-0.12783232</v>
      </c>
      <c r="Q5876" s="49">
        <v>-8.8942400000000005E-2</v>
      </c>
      <c r="R5876" s="49">
        <v>-5.0052480000000003E-2</v>
      </c>
      <c r="S5876" s="49">
        <v>4.9804200000000002E-3</v>
      </c>
      <c r="T5876" s="49" t="s">
        <v>91</v>
      </c>
    </row>
    <row r="5877" spans="1:20" x14ac:dyDescent="0.25">
      <c r="A5877" s="49" t="str">
        <f t="shared" si="91"/>
        <v>41850Stockton8_17SmartAC Only</v>
      </c>
      <c r="B5877" s="7">
        <v>41850</v>
      </c>
      <c r="C5877">
        <v>17</v>
      </c>
      <c r="D5877" t="s">
        <v>15</v>
      </c>
      <c r="E5877">
        <v>3.0875314</v>
      </c>
      <c r="F5877">
        <v>3.1627155999999998</v>
      </c>
      <c r="G5877">
        <v>8</v>
      </c>
      <c r="H5877">
        <v>1095.616</v>
      </c>
      <c r="I5877" s="49">
        <v>10495.960999999999</v>
      </c>
      <c r="J5877">
        <v>99.135270000000006</v>
      </c>
      <c r="M5877">
        <v>9.4610700000000006E-2</v>
      </c>
      <c r="N5877" s="49">
        <v>-7.5184200000000007E-2</v>
      </c>
      <c r="O5877" s="49">
        <v>-0.19628590000000001</v>
      </c>
      <c r="P5877" s="49">
        <v>-0.12532787000000001</v>
      </c>
      <c r="Q5877" s="49">
        <v>-7.5184200000000007E-2</v>
      </c>
      <c r="R5877" s="49">
        <v>-2.5040529999999998E-2</v>
      </c>
      <c r="S5877" s="49">
        <v>4.59175E-2</v>
      </c>
      <c r="T5877" s="49" t="s">
        <v>91</v>
      </c>
    </row>
    <row r="5878" spans="1:20" x14ac:dyDescent="0.25">
      <c r="A5878" s="49" t="str">
        <f t="shared" si="91"/>
        <v>41850Stockton8_24SmartAC Only</v>
      </c>
      <c r="B5878" s="7">
        <v>41850</v>
      </c>
      <c r="C5878">
        <v>24</v>
      </c>
      <c r="D5878" t="s">
        <v>15</v>
      </c>
      <c r="E5878">
        <v>1.5175437000000001</v>
      </c>
      <c r="F5878">
        <v>1.5878671</v>
      </c>
      <c r="G5878">
        <v>8</v>
      </c>
      <c r="H5878">
        <v>1095.616</v>
      </c>
      <c r="I5878" s="49">
        <v>10495.960999999999</v>
      </c>
      <c r="J5878">
        <v>79.635009999999994</v>
      </c>
      <c r="M5878">
        <v>6.17201E-2</v>
      </c>
      <c r="N5878" s="49">
        <v>-7.0323399999999994E-2</v>
      </c>
      <c r="O5878" s="49">
        <v>-0.14932513</v>
      </c>
      <c r="P5878" s="49">
        <v>-0.10303505</v>
      </c>
      <c r="Q5878" s="49">
        <v>-7.0323399999999994E-2</v>
      </c>
      <c r="R5878" s="49">
        <v>-3.7611749999999999E-2</v>
      </c>
      <c r="S5878" s="49">
        <v>8.6783299999999997E-3</v>
      </c>
      <c r="T5878" s="49" t="s">
        <v>91</v>
      </c>
    </row>
    <row r="5879" spans="1:20" x14ac:dyDescent="0.25">
      <c r="A5879" s="49" t="str">
        <f t="shared" si="91"/>
        <v>41850Stockton8_16SmartAC Only</v>
      </c>
      <c r="B5879" s="7">
        <v>41850</v>
      </c>
      <c r="C5879">
        <v>16</v>
      </c>
      <c r="D5879" t="s">
        <v>15</v>
      </c>
      <c r="E5879">
        <v>2.7368842</v>
      </c>
      <c r="F5879">
        <v>2.8277489999999998</v>
      </c>
      <c r="G5879">
        <v>8</v>
      </c>
      <c r="H5879">
        <v>1095.616</v>
      </c>
      <c r="I5879" s="49">
        <v>10495.960999999999</v>
      </c>
      <c r="J5879">
        <v>97.838520000000003</v>
      </c>
      <c r="M5879">
        <v>9.2312900000000003E-2</v>
      </c>
      <c r="N5879" s="49">
        <v>-9.0864799999999996E-2</v>
      </c>
      <c r="O5879" s="49">
        <v>-0.20902530999999999</v>
      </c>
      <c r="P5879" s="49">
        <v>-0.13979063999999999</v>
      </c>
      <c r="Q5879" s="49">
        <v>-9.0864799999999996E-2</v>
      </c>
      <c r="R5879" s="49">
        <v>-4.1938959999999997E-2</v>
      </c>
      <c r="S5879" s="49">
        <v>2.7295710000000001E-2</v>
      </c>
      <c r="T5879" s="49" t="s">
        <v>91</v>
      </c>
    </row>
    <row r="5880" spans="1:20" x14ac:dyDescent="0.25">
      <c r="A5880" s="49" t="str">
        <f t="shared" si="91"/>
        <v>41850Stockton8_15SmartAC Only</v>
      </c>
      <c r="B5880" s="7">
        <v>41850</v>
      </c>
      <c r="C5880">
        <v>15</v>
      </c>
      <c r="D5880" t="s">
        <v>15</v>
      </c>
      <c r="E5880">
        <v>2.4145124</v>
      </c>
      <c r="F5880">
        <v>2.4552811000000001</v>
      </c>
      <c r="G5880">
        <v>8</v>
      </c>
      <c r="H5880">
        <v>1095.616</v>
      </c>
      <c r="I5880" s="49">
        <v>10495.960999999999</v>
      </c>
      <c r="J5880">
        <v>95.541820000000001</v>
      </c>
      <c r="M5880">
        <v>8.9812500000000003E-2</v>
      </c>
      <c r="N5880" s="49">
        <v>-4.0768699999999998E-2</v>
      </c>
      <c r="O5880" s="49">
        <v>-0.1557287</v>
      </c>
      <c r="P5880" s="49">
        <v>-8.8369329999999996E-2</v>
      </c>
      <c r="Q5880" s="49">
        <v>-4.0768699999999998E-2</v>
      </c>
      <c r="R5880" s="49">
        <v>6.83192E-3</v>
      </c>
      <c r="S5880" s="49">
        <v>7.4191300000000002E-2</v>
      </c>
      <c r="T5880" s="49" t="s">
        <v>91</v>
      </c>
    </row>
    <row r="5881" spans="1:20" x14ac:dyDescent="0.25">
      <c r="A5881" s="49" t="str">
        <f t="shared" si="91"/>
        <v>41850Stockton8_5SmartAC Only</v>
      </c>
      <c r="B5881" s="7">
        <v>41850</v>
      </c>
      <c r="C5881">
        <v>5</v>
      </c>
      <c r="D5881" t="s">
        <v>15</v>
      </c>
      <c r="E5881">
        <v>0.76769734999999995</v>
      </c>
      <c r="F5881">
        <v>0.78070536000000001</v>
      </c>
      <c r="G5881">
        <v>8</v>
      </c>
      <c r="H5881">
        <v>1095.616</v>
      </c>
      <c r="I5881" s="49">
        <v>10495.960999999999</v>
      </c>
      <c r="J5881">
        <v>74.29665</v>
      </c>
      <c r="M5881">
        <v>3.27929E-2</v>
      </c>
      <c r="N5881" s="49">
        <v>-1.300801E-2</v>
      </c>
      <c r="O5881" s="49">
        <v>-5.4982919999999998E-2</v>
      </c>
      <c r="P5881" s="49">
        <v>-3.0388249999999999E-2</v>
      </c>
      <c r="Q5881" s="49">
        <v>-1.300801E-2</v>
      </c>
      <c r="R5881" s="49">
        <v>4.3722300000000004E-3</v>
      </c>
      <c r="S5881" s="49">
        <v>2.89669E-2</v>
      </c>
      <c r="T5881" s="49" t="s">
        <v>91</v>
      </c>
    </row>
    <row r="5882" spans="1:20" x14ac:dyDescent="0.25">
      <c r="A5882" s="49" t="str">
        <f t="shared" si="91"/>
        <v>41850Stockton9_24SmartAC Only</v>
      </c>
      <c r="B5882" s="7">
        <v>41850</v>
      </c>
      <c r="C5882">
        <v>24</v>
      </c>
      <c r="D5882" t="s">
        <v>15</v>
      </c>
      <c r="E5882">
        <v>1.5175437000000001</v>
      </c>
      <c r="F5882">
        <v>1.6135221</v>
      </c>
      <c r="G5882">
        <v>9</v>
      </c>
      <c r="H5882">
        <v>1003.979</v>
      </c>
      <c r="I5882" s="49">
        <v>10495.960999999999</v>
      </c>
      <c r="J5882">
        <v>79.635009999999994</v>
      </c>
      <c r="M5882">
        <v>6.6206799999999996E-2</v>
      </c>
      <c r="N5882" s="49">
        <v>-9.5978400000000005E-2</v>
      </c>
      <c r="O5882" s="49">
        <v>-0.1807231</v>
      </c>
      <c r="P5882" s="49">
        <v>-0.13106799999999999</v>
      </c>
      <c r="Q5882" s="49">
        <v>-9.5978400000000005E-2</v>
      </c>
      <c r="R5882" s="49">
        <v>-6.08888E-2</v>
      </c>
      <c r="S5882" s="49">
        <v>-1.1233699999999999E-2</v>
      </c>
      <c r="T5882" s="49" t="s">
        <v>91</v>
      </c>
    </row>
    <row r="5883" spans="1:20" x14ac:dyDescent="0.25">
      <c r="A5883" s="49" t="str">
        <f t="shared" si="91"/>
        <v>41850Stockton9_16SmartAC Only</v>
      </c>
      <c r="B5883" s="7">
        <v>41850</v>
      </c>
      <c r="C5883">
        <v>16</v>
      </c>
      <c r="D5883" t="s">
        <v>15</v>
      </c>
      <c r="E5883">
        <v>2.7368842</v>
      </c>
      <c r="F5883">
        <v>2.6586341</v>
      </c>
      <c r="G5883">
        <v>9</v>
      </c>
      <c r="H5883">
        <v>1003.979</v>
      </c>
      <c r="I5883" s="49">
        <v>10495.960999999999</v>
      </c>
      <c r="J5883">
        <v>97.838520000000003</v>
      </c>
      <c r="M5883">
        <v>9.3950000000000006E-2</v>
      </c>
      <c r="N5883" s="49">
        <v>7.8250100000000003E-2</v>
      </c>
      <c r="O5883" s="49">
        <v>-4.2005899999999999E-2</v>
      </c>
      <c r="P5883" s="49">
        <v>2.8456599999999999E-2</v>
      </c>
      <c r="Q5883" s="49">
        <v>7.8250100000000003E-2</v>
      </c>
      <c r="R5883" s="49">
        <v>0.12804360000000001</v>
      </c>
      <c r="S5883" s="49">
        <v>0.19850609999999999</v>
      </c>
      <c r="T5883" s="49" t="s">
        <v>91</v>
      </c>
    </row>
    <row r="5884" spans="1:20" x14ac:dyDescent="0.25">
      <c r="A5884" s="49" t="str">
        <f t="shared" si="91"/>
        <v>41850Stockton9_15SmartAC Only</v>
      </c>
      <c r="B5884" s="7">
        <v>41850</v>
      </c>
      <c r="C5884">
        <v>15</v>
      </c>
      <c r="D5884" t="s">
        <v>15</v>
      </c>
      <c r="E5884">
        <v>2.4145124</v>
      </c>
      <c r="F5884">
        <v>2.3409936</v>
      </c>
      <c r="G5884">
        <v>9</v>
      </c>
      <c r="H5884">
        <v>1003.979</v>
      </c>
      <c r="I5884" s="49">
        <v>10495.960999999999</v>
      </c>
      <c r="J5884">
        <v>95.541820000000001</v>
      </c>
      <c r="M5884">
        <v>9.1624999999999998E-2</v>
      </c>
      <c r="N5884" s="49">
        <v>7.3518799999999995E-2</v>
      </c>
      <c r="O5884" s="49">
        <v>-4.37612E-2</v>
      </c>
      <c r="P5884" s="49">
        <v>2.4957549999999998E-2</v>
      </c>
      <c r="Q5884" s="49">
        <v>7.3518799999999995E-2</v>
      </c>
      <c r="R5884" s="49">
        <v>0.12208005</v>
      </c>
      <c r="S5884" s="49">
        <v>0.19079879999999999</v>
      </c>
      <c r="T5884" s="49" t="s">
        <v>91</v>
      </c>
    </row>
    <row r="5885" spans="1:20" x14ac:dyDescent="0.25">
      <c r="A5885" s="49" t="str">
        <f t="shared" si="91"/>
        <v>41850Stockton9_23SmartAC Only</v>
      </c>
      <c r="B5885" s="7">
        <v>41850</v>
      </c>
      <c r="C5885">
        <v>23</v>
      </c>
      <c r="D5885" t="s">
        <v>15</v>
      </c>
      <c r="E5885">
        <v>1.9868943999999999</v>
      </c>
      <c r="F5885">
        <v>2.0360474000000002</v>
      </c>
      <c r="G5885">
        <v>9</v>
      </c>
      <c r="H5885">
        <v>1003.979</v>
      </c>
      <c r="I5885" s="49">
        <v>10495.960999999999</v>
      </c>
      <c r="J5885">
        <v>82.864099999999993</v>
      </c>
      <c r="M5885">
        <v>7.53027E-2</v>
      </c>
      <c r="N5885" s="49">
        <v>-4.9153000000000002E-2</v>
      </c>
      <c r="O5885" s="49">
        <v>-0.14554046000000001</v>
      </c>
      <c r="P5885" s="49">
        <v>-8.9063429999999999E-2</v>
      </c>
      <c r="Q5885" s="49">
        <v>-4.9153000000000002E-2</v>
      </c>
      <c r="R5885" s="49">
        <v>-9.2425700000000003E-3</v>
      </c>
      <c r="S5885" s="49">
        <v>4.7234459999999999E-2</v>
      </c>
      <c r="T5885" s="49" t="s">
        <v>91</v>
      </c>
    </row>
    <row r="5886" spans="1:20" x14ac:dyDescent="0.25">
      <c r="A5886" s="49" t="str">
        <f t="shared" si="91"/>
        <v>41850Stockton9_11SmartAC Only</v>
      </c>
      <c r="B5886" s="7">
        <v>41850</v>
      </c>
      <c r="C5886">
        <v>11</v>
      </c>
      <c r="D5886" t="s">
        <v>15</v>
      </c>
      <c r="E5886">
        <v>1.123057</v>
      </c>
      <c r="F5886">
        <v>1.230173</v>
      </c>
      <c r="G5886">
        <v>9</v>
      </c>
      <c r="H5886">
        <v>1003.979</v>
      </c>
      <c r="I5886" s="49">
        <v>10495.960999999999</v>
      </c>
      <c r="J5886">
        <v>83.854979999999998</v>
      </c>
      <c r="M5886">
        <v>6.0104900000000003E-2</v>
      </c>
      <c r="N5886" s="49">
        <v>-0.107116</v>
      </c>
      <c r="O5886" s="49">
        <v>-0.18405026999999999</v>
      </c>
      <c r="P5886" s="49">
        <v>-0.1389716</v>
      </c>
      <c r="Q5886" s="49">
        <v>-0.107116</v>
      </c>
      <c r="R5886" s="49">
        <v>-7.5260400000000005E-2</v>
      </c>
      <c r="S5886" s="49">
        <v>-3.018173E-2</v>
      </c>
      <c r="T5886" s="49" t="s">
        <v>91</v>
      </c>
    </row>
    <row r="5887" spans="1:20" x14ac:dyDescent="0.25">
      <c r="A5887" s="49" t="str">
        <f t="shared" si="91"/>
        <v>41850Stockton9_5SmartAC Only</v>
      </c>
      <c r="B5887" s="7">
        <v>41850</v>
      </c>
      <c r="C5887">
        <v>5</v>
      </c>
      <c r="D5887" t="s">
        <v>15</v>
      </c>
      <c r="E5887">
        <v>0.76769734999999995</v>
      </c>
      <c r="F5887">
        <v>0.74060968999999999</v>
      </c>
      <c r="G5887">
        <v>9</v>
      </c>
      <c r="H5887">
        <v>1003.979</v>
      </c>
      <c r="I5887" s="49">
        <v>10495.960999999999</v>
      </c>
      <c r="J5887">
        <v>74.29665</v>
      </c>
      <c r="M5887">
        <v>3.45419E-2</v>
      </c>
      <c r="N5887" s="49">
        <v>2.708766E-2</v>
      </c>
      <c r="O5887" s="49">
        <v>-1.7125970000000001E-2</v>
      </c>
      <c r="P5887" s="49">
        <v>8.7804500000000004E-3</v>
      </c>
      <c r="Q5887" s="49">
        <v>2.708766E-2</v>
      </c>
      <c r="R5887" s="49">
        <v>4.5394869999999997E-2</v>
      </c>
      <c r="S5887" s="49">
        <v>7.1301290000000003E-2</v>
      </c>
      <c r="T5887" s="49" t="s">
        <v>91</v>
      </c>
    </row>
    <row r="5888" spans="1:20" x14ac:dyDescent="0.25">
      <c r="A5888" s="49" t="str">
        <f t="shared" si="91"/>
        <v>41850Stockton9_7SmartAC Only</v>
      </c>
      <c r="B5888" s="7">
        <v>41850</v>
      </c>
      <c r="C5888">
        <v>7</v>
      </c>
      <c r="D5888" t="s">
        <v>15</v>
      </c>
      <c r="E5888">
        <v>0.82606201000000001</v>
      </c>
      <c r="F5888">
        <v>0.80147115000000002</v>
      </c>
      <c r="G5888">
        <v>9</v>
      </c>
      <c r="H5888">
        <v>1003.979</v>
      </c>
      <c r="I5888" s="49">
        <v>10495.960999999999</v>
      </c>
      <c r="J5888">
        <v>71.499629999999996</v>
      </c>
      <c r="M5888">
        <v>3.6153499999999998E-2</v>
      </c>
      <c r="N5888" s="49">
        <v>2.4590859999999999E-2</v>
      </c>
      <c r="O5888" s="49">
        <v>-2.1685619999999999E-2</v>
      </c>
      <c r="P5888" s="49">
        <v>5.4295000000000003E-3</v>
      </c>
      <c r="Q5888" s="49">
        <v>2.4590859999999999E-2</v>
      </c>
      <c r="R5888" s="49">
        <v>4.375221E-2</v>
      </c>
      <c r="S5888" s="49">
        <v>7.0867340000000001E-2</v>
      </c>
      <c r="T5888" s="49" t="s">
        <v>91</v>
      </c>
    </row>
    <row r="5889" spans="1:20" x14ac:dyDescent="0.25">
      <c r="A5889" s="49" t="str">
        <f t="shared" si="91"/>
        <v>41850Stockton9_14SmartAC Only</v>
      </c>
      <c r="B5889" s="7">
        <v>41850</v>
      </c>
      <c r="C5889">
        <v>14</v>
      </c>
      <c r="D5889" t="s">
        <v>15</v>
      </c>
      <c r="E5889">
        <v>2.0833998</v>
      </c>
      <c r="F5889">
        <v>2.0540166000000002</v>
      </c>
      <c r="G5889">
        <v>9</v>
      </c>
      <c r="H5889">
        <v>1003.979</v>
      </c>
      <c r="I5889" s="49">
        <v>10495.960999999999</v>
      </c>
      <c r="J5889">
        <v>94.312839999999994</v>
      </c>
      <c r="M5889">
        <v>8.5777300000000001E-2</v>
      </c>
      <c r="N5889" s="49">
        <v>2.9383200000000002E-2</v>
      </c>
      <c r="O5889" s="49">
        <v>-8.0411739999999995E-2</v>
      </c>
      <c r="P5889" s="49">
        <v>-1.6078769999999999E-2</v>
      </c>
      <c r="Q5889" s="49">
        <v>2.9383200000000002E-2</v>
      </c>
      <c r="R5889" s="49">
        <v>7.4845170000000003E-2</v>
      </c>
      <c r="S5889" s="49">
        <v>0.13917814000000001</v>
      </c>
      <c r="T5889" s="49" t="s">
        <v>91</v>
      </c>
    </row>
    <row r="5890" spans="1:20" x14ac:dyDescent="0.25">
      <c r="A5890" s="49" t="str">
        <f t="shared" si="91"/>
        <v>41850Stockton9_18SmartAC Only</v>
      </c>
      <c r="B5890" s="7">
        <v>41850</v>
      </c>
      <c r="C5890">
        <v>18</v>
      </c>
      <c r="D5890" t="s">
        <v>15</v>
      </c>
      <c r="E5890">
        <v>3.3021701000000001</v>
      </c>
      <c r="F5890">
        <v>3.0880835000000002</v>
      </c>
      <c r="G5890">
        <v>9</v>
      </c>
      <c r="H5890">
        <v>1003.979</v>
      </c>
      <c r="I5890" s="49">
        <v>10495.960999999999</v>
      </c>
      <c r="J5890">
        <v>97.770809999999997</v>
      </c>
      <c r="M5890">
        <v>9.4464900000000004E-2</v>
      </c>
      <c r="N5890" s="49">
        <v>0.21408659999999999</v>
      </c>
      <c r="O5890" s="49">
        <v>9.3171530000000002E-2</v>
      </c>
      <c r="P5890" s="49">
        <v>0.1640202</v>
      </c>
      <c r="Q5890" s="49">
        <v>0.21408659999999999</v>
      </c>
      <c r="R5890" s="49">
        <v>0.26415300000000003</v>
      </c>
      <c r="S5890" s="49">
        <v>0.33500166999999997</v>
      </c>
      <c r="T5890" s="49" t="s">
        <v>91</v>
      </c>
    </row>
    <row r="5891" spans="1:20" x14ac:dyDescent="0.25">
      <c r="A5891" s="49" t="str">
        <f t="shared" ref="A5891:A5954" si="92">CONCATENATE(B5891,D5891,G5891,"_",C5891,T5891)</f>
        <v>41850Stockton9_19SmartAC Only</v>
      </c>
      <c r="B5891" s="7">
        <v>41850</v>
      </c>
      <c r="C5891">
        <v>19</v>
      </c>
      <c r="D5891" t="s">
        <v>15</v>
      </c>
      <c r="E5891">
        <v>3.2554102</v>
      </c>
      <c r="F5891">
        <v>2.9505431</v>
      </c>
      <c r="G5891">
        <v>9</v>
      </c>
      <c r="H5891">
        <v>1003.979</v>
      </c>
      <c r="I5891" s="49">
        <v>10495.960999999999</v>
      </c>
      <c r="J5891">
        <v>96.931970000000007</v>
      </c>
      <c r="M5891">
        <v>8.9450199999999994E-2</v>
      </c>
      <c r="N5891" s="49">
        <v>0.3048671</v>
      </c>
      <c r="O5891" s="49">
        <v>0.19037084000000001</v>
      </c>
      <c r="P5891" s="49">
        <v>0.25745848999999998</v>
      </c>
      <c r="Q5891" s="49">
        <v>0.3048671</v>
      </c>
      <c r="R5891" s="49">
        <v>0.35227571000000002</v>
      </c>
      <c r="S5891" s="49">
        <v>0.41936336000000002</v>
      </c>
      <c r="T5891" s="49" t="s">
        <v>91</v>
      </c>
    </row>
    <row r="5892" spans="1:20" x14ac:dyDescent="0.25">
      <c r="A5892" s="49" t="str">
        <f t="shared" si="92"/>
        <v>41850Stockton9_20SmartAC Only</v>
      </c>
      <c r="B5892" s="7">
        <v>41850</v>
      </c>
      <c r="C5892">
        <v>20</v>
      </c>
      <c r="D5892" t="s">
        <v>15</v>
      </c>
      <c r="E5892">
        <v>3.0365581000000001</v>
      </c>
      <c r="F5892">
        <v>2.3894750999999999</v>
      </c>
      <c r="G5892">
        <v>9</v>
      </c>
      <c r="H5892">
        <v>1003.979</v>
      </c>
      <c r="I5892" s="49">
        <v>10495.960999999999</v>
      </c>
      <c r="J5892">
        <v>93.431970000000007</v>
      </c>
      <c r="M5892">
        <v>7.96047E-2</v>
      </c>
      <c r="N5892" s="49">
        <v>0.64708299999999996</v>
      </c>
      <c r="O5892" s="49">
        <v>0.54518898000000005</v>
      </c>
      <c r="P5892" s="49">
        <v>0.60489250999999999</v>
      </c>
      <c r="Q5892" s="49">
        <v>0.64708299999999996</v>
      </c>
      <c r="R5892" s="49">
        <v>0.68927349000000004</v>
      </c>
      <c r="S5892" s="49">
        <v>0.74897701999999999</v>
      </c>
      <c r="T5892" s="49" t="s">
        <v>91</v>
      </c>
    </row>
    <row r="5893" spans="1:20" x14ac:dyDescent="0.25">
      <c r="A5893" s="49" t="str">
        <f t="shared" si="92"/>
        <v>41850Stockton9_9SmartAC Only</v>
      </c>
      <c r="B5893" s="7">
        <v>41850</v>
      </c>
      <c r="C5893">
        <v>9</v>
      </c>
      <c r="D5893" t="s">
        <v>15</v>
      </c>
      <c r="E5893">
        <v>0.90594708999999995</v>
      </c>
      <c r="F5893">
        <v>0.89974348999999998</v>
      </c>
      <c r="G5893">
        <v>9</v>
      </c>
      <c r="H5893">
        <v>1003.979</v>
      </c>
      <c r="I5893" s="49">
        <v>10495.960999999999</v>
      </c>
      <c r="J5893">
        <v>76.516090000000005</v>
      </c>
      <c r="M5893">
        <v>4.1697499999999998E-2</v>
      </c>
      <c r="N5893" s="49">
        <v>6.2036000000000001E-3</v>
      </c>
      <c r="O5893" s="49">
        <v>-4.7169200000000001E-2</v>
      </c>
      <c r="P5893" s="49">
        <v>-1.589608E-2</v>
      </c>
      <c r="Q5893" s="49">
        <v>6.2036000000000001E-3</v>
      </c>
      <c r="R5893" s="49">
        <v>2.8303269999999998E-2</v>
      </c>
      <c r="S5893" s="49">
        <v>5.9576400000000002E-2</v>
      </c>
      <c r="T5893" s="49" t="s">
        <v>91</v>
      </c>
    </row>
    <row r="5894" spans="1:20" x14ac:dyDescent="0.25">
      <c r="A5894" s="49" t="str">
        <f t="shared" si="92"/>
        <v>41850Stockton9_21SmartAC Only</v>
      </c>
      <c r="B5894" s="7">
        <v>41850</v>
      </c>
      <c r="C5894">
        <v>21</v>
      </c>
      <c r="D5894" t="s">
        <v>15</v>
      </c>
      <c r="E5894">
        <v>2.7673272</v>
      </c>
      <c r="F5894">
        <v>2.8918339999999998</v>
      </c>
      <c r="G5894">
        <v>9</v>
      </c>
      <c r="H5894">
        <v>1003.979</v>
      </c>
      <c r="I5894" s="49">
        <v>10495.960999999999</v>
      </c>
      <c r="J5894">
        <v>88.931920000000005</v>
      </c>
      <c r="M5894">
        <v>8.7602399999999997E-2</v>
      </c>
      <c r="N5894" s="49">
        <v>-0.1245068</v>
      </c>
      <c r="O5894" s="49">
        <v>-0.23663787</v>
      </c>
      <c r="P5894" s="49">
        <v>-0.17093607</v>
      </c>
      <c r="Q5894" s="49">
        <v>-0.1245068</v>
      </c>
      <c r="R5894" s="49">
        <v>-7.8077530000000006E-2</v>
      </c>
      <c r="S5894" s="49">
        <v>-1.237573E-2</v>
      </c>
      <c r="T5894" s="49" t="s">
        <v>91</v>
      </c>
    </row>
    <row r="5895" spans="1:20" x14ac:dyDescent="0.25">
      <c r="A5895" s="49" t="str">
        <f t="shared" si="92"/>
        <v>41850Stockton9_17SmartAC Only</v>
      </c>
      <c r="B5895" s="7">
        <v>41850</v>
      </c>
      <c r="C5895">
        <v>17</v>
      </c>
      <c r="D5895" t="s">
        <v>15</v>
      </c>
      <c r="E5895">
        <v>3.0875314</v>
      </c>
      <c r="F5895">
        <v>2.9496188999999999</v>
      </c>
      <c r="G5895">
        <v>9</v>
      </c>
      <c r="H5895">
        <v>1003.979</v>
      </c>
      <c r="I5895" s="49">
        <v>10495.960999999999</v>
      </c>
      <c r="J5895">
        <v>99.135270000000006</v>
      </c>
      <c r="M5895">
        <v>9.5716300000000004E-2</v>
      </c>
      <c r="N5895" s="49">
        <v>0.13791249999999999</v>
      </c>
      <c r="O5895" s="49">
        <v>1.539564E-2</v>
      </c>
      <c r="P5895" s="49">
        <v>8.7182860000000001E-2</v>
      </c>
      <c r="Q5895" s="49">
        <v>0.13791249999999999</v>
      </c>
      <c r="R5895" s="49">
        <v>0.18864214000000001</v>
      </c>
      <c r="S5895" s="49">
        <v>0.26042936</v>
      </c>
      <c r="T5895" s="49" t="s">
        <v>91</v>
      </c>
    </row>
    <row r="5896" spans="1:20" x14ac:dyDescent="0.25">
      <c r="A5896" s="49" t="str">
        <f t="shared" si="92"/>
        <v>41850Stockton9_2SmartAC Only</v>
      </c>
      <c r="B5896" s="7">
        <v>41850</v>
      </c>
      <c r="C5896">
        <v>2</v>
      </c>
      <c r="D5896" t="s">
        <v>15</v>
      </c>
      <c r="E5896">
        <v>1.0086565999999999</v>
      </c>
      <c r="F5896">
        <v>0.93445694000000001</v>
      </c>
      <c r="G5896">
        <v>9</v>
      </c>
      <c r="H5896">
        <v>1003.979</v>
      </c>
      <c r="I5896" s="49">
        <v>10495.960999999999</v>
      </c>
      <c r="J5896">
        <v>77.567030000000003</v>
      </c>
      <c r="M5896">
        <v>4.5605300000000001E-2</v>
      </c>
      <c r="N5896" s="49">
        <v>7.4199660000000001E-2</v>
      </c>
      <c r="O5896" s="49">
        <v>1.582488E-2</v>
      </c>
      <c r="P5896" s="49">
        <v>5.002885E-2</v>
      </c>
      <c r="Q5896" s="49">
        <v>7.4199660000000001E-2</v>
      </c>
      <c r="R5896" s="49">
        <v>9.8370470000000002E-2</v>
      </c>
      <c r="S5896" s="49">
        <v>0.13257443999999999</v>
      </c>
      <c r="T5896" s="49" t="s">
        <v>91</v>
      </c>
    </row>
    <row r="5897" spans="1:20" x14ac:dyDescent="0.25">
      <c r="A5897" s="49" t="str">
        <f t="shared" si="92"/>
        <v>41850Stockton9_6SmartAC Only</v>
      </c>
      <c r="B5897" s="7">
        <v>41850</v>
      </c>
      <c r="C5897">
        <v>6</v>
      </c>
      <c r="D5897" t="s">
        <v>15</v>
      </c>
      <c r="E5897">
        <v>0.78320856999999999</v>
      </c>
      <c r="F5897">
        <v>0.75390581000000001</v>
      </c>
      <c r="G5897">
        <v>9</v>
      </c>
      <c r="H5897">
        <v>1003.979</v>
      </c>
      <c r="I5897" s="49">
        <v>10495.960999999999</v>
      </c>
      <c r="J5897">
        <v>72.864199999999997</v>
      </c>
      <c r="M5897">
        <v>3.4469399999999997E-2</v>
      </c>
      <c r="N5897" s="49">
        <v>2.9302760000000001E-2</v>
      </c>
      <c r="O5897" s="49">
        <v>-1.4818069999999999E-2</v>
      </c>
      <c r="P5897" s="49">
        <v>1.1033980000000001E-2</v>
      </c>
      <c r="Q5897" s="49">
        <v>2.9302760000000001E-2</v>
      </c>
      <c r="R5897" s="49">
        <v>4.7571540000000002E-2</v>
      </c>
      <c r="S5897" s="49">
        <v>7.3423589999999997E-2</v>
      </c>
      <c r="T5897" s="49" t="s">
        <v>91</v>
      </c>
    </row>
    <row r="5898" spans="1:20" x14ac:dyDescent="0.25">
      <c r="A5898" s="49" t="str">
        <f t="shared" si="92"/>
        <v>41850Stockton9_4SmartAC Only</v>
      </c>
      <c r="B5898" s="7">
        <v>41850</v>
      </c>
      <c r="C5898">
        <v>4</v>
      </c>
      <c r="D5898" t="s">
        <v>15</v>
      </c>
      <c r="E5898">
        <v>0.79160984000000001</v>
      </c>
      <c r="F5898">
        <v>0.77079202999999996</v>
      </c>
      <c r="G5898">
        <v>9</v>
      </c>
      <c r="H5898">
        <v>1003.979</v>
      </c>
      <c r="I5898" s="49">
        <v>10495.960999999999</v>
      </c>
      <c r="J5898">
        <v>77.228719999999996</v>
      </c>
      <c r="M5898">
        <v>3.6777200000000003E-2</v>
      </c>
      <c r="N5898" s="49">
        <v>2.0817809999999999E-2</v>
      </c>
      <c r="O5898" s="49">
        <v>-2.6257010000000001E-2</v>
      </c>
      <c r="P5898" s="49">
        <v>1.3258899999999999E-3</v>
      </c>
      <c r="Q5898" s="49">
        <v>2.0817809999999999E-2</v>
      </c>
      <c r="R5898" s="49">
        <v>4.0309730000000002E-2</v>
      </c>
      <c r="S5898" s="49">
        <v>6.7892629999999995E-2</v>
      </c>
      <c r="T5898" s="49" t="s">
        <v>91</v>
      </c>
    </row>
    <row r="5899" spans="1:20" x14ac:dyDescent="0.25">
      <c r="A5899" s="49" t="str">
        <f t="shared" si="92"/>
        <v>41850Stockton9_8SmartAC Only</v>
      </c>
      <c r="B5899" s="7">
        <v>41850</v>
      </c>
      <c r="C5899">
        <v>8</v>
      </c>
      <c r="D5899" t="s">
        <v>15</v>
      </c>
      <c r="E5899">
        <v>0.88751809999999998</v>
      </c>
      <c r="F5899">
        <v>0.89723034999999995</v>
      </c>
      <c r="G5899">
        <v>9</v>
      </c>
      <c r="H5899">
        <v>1003.979</v>
      </c>
      <c r="I5899" s="49">
        <v>10495.960999999999</v>
      </c>
      <c r="J5899">
        <v>73.838419999999999</v>
      </c>
      <c r="M5899">
        <v>4.2900099999999997E-2</v>
      </c>
      <c r="N5899" s="49">
        <v>-9.7122500000000004E-3</v>
      </c>
      <c r="O5899" s="49">
        <v>-6.4624379999999995E-2</v>
      </c>
      <c r="P5899" s="49">
        <v>-3.24493E-2</v>
      </c>
      <c r="Q5899" s="49">
        <v>-9.7122500000000004E-3</v>
      </c>
      <c r="R5899" s="49">
        <v>1.30248E-2</v>
      </c>
      <c r="S5899" s="49">
        <v>4.5199879999999998E-2</v>
      </c>
      <c r="T5899" s="49" t="s">
        <v>91</v>
      </c>
    </row>
    <row r="5900" spans="1:20" x14ac:dyDescent="0.25">
      <c r="A5900" s="49" t="str">
        <f t="shared" si="92"/>
        <v>41850Stockton9_3SmartAC Only</v>
      </c>
      <c r="B5900" s="7">
        <v>41850</v>
      </c>
      <c r="C5900">
        <v>3</v>
      </c>
      <c r="D5900" t="s">
        <v>15</v>
      </c>
      <c r="E5900">
        <v>0.85964211999999995</v>
      </c>
      <c r="F5900">
        <v>0.82100969000000001</v>
      </c>
      <c r="G5900">
        <v>9</v>
      </c>
      <c r="H5900">
        <v>1003.979</v>
      </c>
      <c r="I5900" s="49">
        <v>10495.960999999999</v>
      </c>
      <c r="J5900">
        <v>77.660899999999998</v>
      </c>
      <c r="M5900">
        <v>4.0678400000000003E-2</v>
      </c>
      <c r="N5900" s="49">
        <v>3.8632430000000002E-2</v>
      </c>
      <c r="O5900" s="49">
        <v>-1.3435920000000001E-2</v>
      </c>
      <c r="P5900" s="49">
        <v>1.7072879999999999E-2</v>
      </c>
      <c r="Q5900" s="49">
        <v>3.8632430000000002E-2</v>
      </c>
      <c r="R5900" s="49">
        <v>6.0191979999999999E-2</v>
      </c>
      <c r="S5900" s="49">
        <v>9.0700779999999995E-2</v>
      </c>
      <c r="T5900" s="49" t="s">
        <v>91</v>
      </c>
    </row>
    <row r="5901" spans="1:20" x14ac:dyDescent="0.25">
      <c r="A5901" s="49" t="str">
        <f t="shared" si="92"/>
        <v>41850Stockton9_22SmartAC Only</v>
      </c>
      <c r="B5901" s="7">
        <v>41850</v>
      </c>
      <c r="C5901">
        <v>22</v>
      </c>
      <c r="D5901" t="s">
        <v>15</v>
      </c>
      <c r="E5901">
        <v>2.5096862</v>
      </c>
      <c r="F5901">
        <v>2.5337839</v>
      </c>
      <c r="G5901">
        <v>9</v>
      </c>
      <c r="H5901">
        <v>1003.979</v>
      </c>
      <c r="I5901" s="49">
        <v>10495.960999999999</v>
      </c>
      <c r="J5901">
        <v>85.567400000000006</v>
      </c>
      <c r="M5901">
        <v>8.4617399999999995E-2</v>
      </c>
      <c r="N5901" s="49">
        <v>-2.40977E-2</v>
      </c>
      <c r="O5901" s="49">
        <v>-0.13240797000000001</v>
      </c>
      <c r="P5901" s="49">
        <v>-6.8944920000000007E-2</v>
      </c>
      <c r="Q5901" s="49">
        <v>-2.40977E-2</v>
      </c>
      <c r="R5901" s="49">
        <v>2.074952E-2</v>
      </c>
      <c r="S5901" s="49">
        <v>8.421257E-2</v>
      </c>
      <c r="T5901" s="49" t="s">
        <v>91</v>
      </c>
    </row>
    <row r="5902" spans="1:20" x14ac:dyDescent="0.25">
      <c r="A5902" s="49" t="str">
        <f t="shared" si="92"/>
        <v>41850Stockton9_12SmartAC Only</v>
      </c>
      <c r="B5902" s="7">
        <v>41850</v>
      </c>
      <c r="C5902">
        <v>12</v>
      </c>
      <c r="D5902" t="s">
        <v>15</v>
      </c>
      <c r="E5902">
        <v>1.3641744</v>
      </c>
      <c r="F5902">
        <v>1.4002421</v>
      </c>
      <c r="G5902">
        <v>9</v>
      </c>
      <c r="H5902">
        <v>1003.979</v>
      </c>
      <c r="I5902" s="49">
        <v>10495.960999999999</v>
      </c>
      <c r="J5902">
        <v>86.558229999999995</v>
      </c>
      <c r="M5902">
        <v>6.8968199999999993E-2</v>
      </c>
      <c r="N5902" s="49">
        <v>-3.6067700000000001E-2</v>
      </c>
      <c r="O5902" s="49">
        <v>-0.124347</v>
      </c>
      <c r="P5902" s="49">
        <v>-7.2620850000000001E-2</v>
      </c>
      <c r="Q5902" s="49">
        <v>-3.6067700000000001E-2</v>
      </c>
      <c r="R5902" s="49">
        <v>4.8545000000000001E-4</v>
      </c>
      <c r="S5902" s="49">
        <v>5.2211599999999997E-2</v>
      </c>
      <c r="T5902" s="49" t="s">
        <v>91</v>
      </c>
    </row>
    <row r="5903" spans="1:20" x14ac:dyDescent="0.25">
      <c r="A5903" s="49" t="str">
        <f t="shared" si="92"/>
        <v>41850Stockton9_13SmartAC Only</v>
      </c>
      <c r="B5903" s="7">
        <v>41850</v>
      </c>
      <c r="C5903">
        <v>13</v>
      </c>
      <c r="D5903" t="s">
        <v>15</v>
      </c>
      <c r="E5903">
        <v>1.7275111000000001</v>
      </c>
      <c r="F5903">
        <v>1.6944144000000001</v>
      </c>
      <c r="G5903">
        <v>9</v>
      </c>
      <c r="H5903">
        <v>1003.979</v>
      </c>
      <c r="I5903" s="49">
        <v>10495.960999999999</v>
      </c>
      <c r="J5903">
        <v>90.854870000000005</v>
      </c>
      <c r="M5903">
        <v>7.8347799999999995E-2</v>
      </c>
      <c r="N5903" s="49">
        <v>3.30967E-2</v>
      </c>
      <c r="O5903" s="49">
        <v>-6.7188479999999995E-2</v>
      </c>
      <c r="P5903" s="49">
        <v>-8.4276300000000002E-3</v>
      </c>
      <c r="Q5903" s="49">
        <v>3.30967E-2</v>
      </c>
      <c r="R5903" s="49">
        <v>7.4621030000000005E-2</v>
      </c>
      <c r="S5903" s="49">
        <v>0.13338188000000001</v>
      </c>
      <c r="T5903" s="49" t="s">
        <v>91</v>
      </c>
    </row>
    <row r="5904" spans="1:20" x14ac:dyDescent="0.25">
      <c r="A5904" s="49" t="str">
        <f t="shared" si="92"/>
        <v>41850Stockton9_1SmartAC Only</v>
      </c>
      <c r="B5904" s="7">
        <v>41850</v>
      </c>
      <c r="C5904">
        <v>1</v>
      </c>
      <c r="D5904" t="s">
        <v>15</v>
      </c>
      <c r="E5904">
        <v>1.1894416999999999</v>
      </c>
      <c r="F5904">
        <v>1.0980703999999999</v>
      </c>
      <c r="G5904">
        <v>9</v>
      </c>
      <c r="H5904">
        <v>1003.979</v>
      </c>
      <c r="I5904" s="49">
        <v>10495.960999999999</v>
      </c>
      <c r="J5904">
        <v>80.660640000000001</v>
      </c>
      <c r="M5904">
        <v>5.2018799999999997E-2</v>
      </c>
      <c r="N5904" s="49">
        <v>9.1371300000000003E-2</v>
      </c>
      <c r="O5904" s="49">
        <v>2.4787239999999999E-2</v>
      </c>
      <c r="P5904" s="49">
        <v>6.3801339999999998E-2</v>
      </c>
      <c r="Q5904" s="49">
        <v>9.1371300000000003E-2</v>
      </c>
      <c r="R5904" s="49">
        <v>0.11894125999999999</v>
      </c>
      <c r="S5904" s="49">
        <v>0.15795535999999999</v>
      </c>
      <c r="T5904" s="49" t="s">
        <v>91</v>
      </c>
    </row>
    <row r="5905" spans="1:20" x14ac:dyDescent="0.25">
      <c r="A5905" s="49" t="str">
        <f t="shared" si="92"/>
        <v>41850Stockton9_10SmartAC Only</v>
      </c>
      <c r="B5905" s="7">
        <v>41850</v>
      </c>
      <c r="C5905">
        <v>10</v>
      </c>
      <c r="D5905" t="s">
        <v>15</v>
      </c>
      <c r="E5905">
        <v>1.0127098999999999</v>
      </c>
      <c r="F5905">
        <v>1.0237289999999999</v>
      </c>
      <c r="G5905">
        <v>9</v>
      </c>
      <c r="H5905">
        <v>1003.979</v>
      </c>
      <c r="I5905" s="49">
        <v>10495.960999999999</v>
      </c>
      <c r="J5905">
        <v>80.083910000000003</v>
      </c>
      <c r="M5905">
        <v>4.9331699999999999E-2</v>
      </c>
      <c r="N5905" s="49">
        <v>-1.10191E-2</v>
      </c>
      <c r="O5905" s="49">
        <v>-7.4163679999999996E-2</v>
      </c>
      <c r="P5905" s="49">
        <v>-3.7164900000000001E-2</v>
      </c>
      <c r="Q5905" s="49">
        <v>-1.10191E-2</v>
      </c>
      <c r="R5905" s="49">
        <v>1.51267E-2</v>
      </c>
      <c r="S5905" s="49">
        <v>5.2125480000000002E-2</v>
      </c>
      <c r="T5905" s="49" t="s">
        <v>91</v>
      </c>
    </row>
    <row r="5906" spans="1:20" x14ac:dyDescent="0.25">
      <c r="A5906" s="49" t="str">
        <f t="shared" si="92"/>
        <v>41852StocktonN/A_17SmartAC Only</v>
      </c>
      <c r="B5906" s="7">
        <v>41852</v>
      </c>
      <c r="C5906">
        <v>17</v>
      </c>
      <c r="D5906" t="s">
        <v>15</v>
      </c>
      <c r="E5906">
        <v>3.2175258000000002</v>
      </c>
      <c r="F5906">
        <v>2.4714654</v>
      </c>
      <c r="G5906" t="s">
        <v>33</v>
      </c>
      <c r="H5906">
        <v>2063.3429999999998</v>
      </c>
      <c r="I5906" s="49">
        <v>10424.464</v>
      </c>
      <c r="J5906">
        <v>102.0675</v>
      </c>
      <c r="M5906">
        <v>4.6008E-2</v>
      </c>
      <c r="N5906" s="49">
        <v>0.74606039999999996</v>
      </c>
      <c r="O5906" s="49">
        <v>0.68717015999999997</v>
      </c>
      <c r="P5906" s="49">
        <v>0.72167616000000001</v>
      </c>
      <c r="Q5906" s="49">
        <v>0.74606039999999996</v>
      </c>
      <c r="R5906" s="49">
        <v>0.77044464000000001</v>
      </c>
      <c r="S5906" s="49">
        <v>0.80495064000000005</v>
      </c>
      <c r="T5906" s="49" t="s">
        <v>91</v>
      </c>
    </row>
    <row r="5907" spans="1:20" x14ac:dyDescent="0.25">
      <c r="A5907" s="49" t="str">
        <f t="shared" si="92"/>
        <v>41852StocktonN/A_11SmartAC Only</v>
      </c>
      <c r="B5907" s="7">
        <v>41852</v>
      </c>
      <c r="C5907">
        <v>11</v>
      </c>
      <c r="D5907" t="s">
        <v>15</v>
      </c>
      <c r="E5907">
        <v>1.2719682000000001</v>
      </c>
      <c r="F5907">
        <v>1.2838944999999999</v>
      </c>
      <c r="G5907" t="s">
        <v>33</v>
      </c>
      <c r="H5907">
        <v>2063.3429999999998</v>
      </c>
      <c r="I5907" s="49">
        <v>10424.464</v>
      </c>
      <c r="J5907">
        <v>87.420240000000007</v>
      </c>
      <c r="M5907">
        <v>3.6482500000000001E-2</v>
      </c>
      <c r="N5907" s="49">
        <v>-1.1926300000000001E-2</v>
      </c>
      <c r="O5907" s="49">
        <v>-5.86239E-2</v>
      </c>
      <c r="P5907" s="49">
        <v>-3.1262020000000001E-2</v>
      </c>
      <c r="Q5907" s="49">
        <v>-1.1926300000000001E-2</v>
      </c>
      <c r="R5907" s="49">
        <v>7.4094299999999998E-3</v>
      </c>
      <c r="S5907" s="49">
        <v>3.4771299999999998E-2</v>
      </c>
      <c r="T5907" s="49" t="s">
        <v>91</v>
      </c>
    </row>
    <row r="5908" spans="1:20" x14ac:dyDescent="0.25">
      <c r="A5908" s="49" t="str">
        <f t="shared" si="92"/>
        <v>41852StocktonN/A_1SmartAC Only</v>
      </c>
      <c r="B5908" s="7">
        <v>41852</v>
      </c>
      <c r="C5908">
        <v>1</v>
      </c>
      <c r="D5908" t="s">
        <v>15</v>
      </c>
      <c r="E5908">
        <v>1.1912640000000001</v>
      </c>
      <c r="F5908">
        <v>1.1955365</v>
      </c>
      <c r="G5908" t="s">
        <v>33</v>
      </c>
      <c r="H5908">
        <v>2063.3429999999998</v>
      </c>
      <c r="I5908" s="49">
        <v>10424.464</v>
      </c>
      <c r="J5908">
        <v>79.526319999999998</v>
      </c>
      <c r="M5908">
        <v>2.8669300000000002E-2</v>
      </c>
      <c r="N5908" s="49">
        <v>-4.2725000000000003E-3</v>
      </c>
      <c r="O5908" s="49">
        <v>-4.0969199999999997E-2</v>
      </c>
      <c r="P5908" s="49">
        <v>-1.9467229999999999E-2</v>
      </c>
      <c r="Q5908" s="49">
        <v>-4.2725000000000003E-3</v>
      </c>
      <c r="R5908" s="49">
        <v>1.092223E-2</v>
      </c>
      <c r="S5908" s="49">
        <v>3.24242E-2</v>
      </c>
      <c r="T5908" s="49" t="s">
        <v>91</v>
      </c>
    </row>
    <row r="5909" spans="1:20" x14ac:dyDescent="0.25">
      <c r="A5909" s="49" t="str">
        <f t="shared" si="92"/>
        <v>41852StocktonN/A_3SmartAC Only</v>
      </c>
      <c r="B5909" s="7">
        <v>41852</v>
      </c>
      <c r="C5909">
        <v>3</v>
      </c>
      <c r="D5909" t="s">
        <v>15</v>
      </c>
      <c r="E5909">
        <v>0.86915929999999997</v>
      </c>
      <c r="F5909">
        <v>0.84960020999999997</v>
      </c>
      <c r="G5909" t="s">
        <v>33</v>
      </c>
      <c r="H5909">
        <v>2063.3429999999998</v>
      </c>
      <c r="I5909" s="49">
        <v>10424.464</v>
      </c>
      <c r="J5909">
        <v>77.499579999999995</v>
      </c>
      <c r="M5909">
        <v>2.03261E-2</v>
      </c>
      <c r="N5909" s="49">
        <v>1.9559090000000001E-2</v>
      </c>
      <c r="O5909" s="49">
        <v>-6.45832E-3</v>
      </c>
      <c r="P5909" s="49">
        <v>8.7862600000000006E-3</v>
      </c>
      <c r="Q5909" s="49">
        <v>1.9559090000000001E-2</v>
      </c>
      <c r="R5909" s="49">
        <v>3.0331919999999998E-2</v>
      </c>
      <c r="S5909" s="49">
        <v>4.5576499999999999E-2</v>
      </c>
      <c r="T5909" s="49" t="s">
        <v>91</v>
      </c>
    </row>
    <row r="5910" spans="1:20" x14ac:dyDescent="0.25">
      <c r="A5910" s="49" t="str">
        <f t="shared" si="92"/>
        <v>41852StocktonN/A_4SmartAC Only</v>
      </c>
      <c r="B5910" s="7">
        <v>41852</v>
      </c>
      <c r="C5910">
        <v>4</v>
      </c>
      <c r="D5910" t="s">
        <v>15</v>
      </c>
      <c r="E5910">
        <v>0.79570233000000001</v>
      </c>
      <c r="F5910">
        <v>0.77101249999999999</v>
      </c>
      <c r="G5910" t="s">
        <v>33</v>
      </c>
      <c r="H5910">
        <v>2063.3429999999998</v>
      </c>
      <c r="I5910" s="49">
        <v>10424.464</v>
      </c>
      <c r="J5910">
        <v>74.905360000000002</v>
      </c>
      <c r="M5910">
        <v>1.82644E-2</v>
      </c>
      <c r="N5910" s="49">
        <v>2.4689829999999999E-2</v>
      </c>
      <c r="O5910" s="49">
        <v>1.3113999999999999E-3</v>
      </c>
      <c r="P5910" s="49">
        <v>1.5009700000000001E-2</v>
      </c>
      <c r="Q5910" s="49">
        <v>2.4689829999999999E-2</v>
      </c>
      <c r="R5910" s="49">
        <v>3.4369959999999998E-2</v>
      </c>
      <c r="S5910" s="49">
        <v>4.8068260000000002E-2</v>
      </c>
      <c r="T5910" s="49" t="s">
        <v>91</v>
      </c>
    </row>
    <row r="5911" spans="1:20" x14ac:dyDescent="0.25">
      <c r="A5911" s="49" t="str">
        <f t="shared" si="92"/>
        <v>41852StocktonN/A_5SmartAC Only</v>
      </c>
      <c r="B5911" s="7">
        <v>41852</v>
      </c>
      <c r="C5911">
        <v>5</v>
      </c>
      <c r="D5911" t="s">
        <v>15</v>
      </c>
      <c r="E5911">
        <v>0.75276677000000003</v>
      </c>
      <c r="F5911">
        <v>0.74919416999999999</v>
      </c>
      <c r="G5911" t="s">
        <v>33</v>
      </c>
      <c r="H5911">
        <v>2063.3429999999998</v>
      </c>
      <c r="I5911" s="49">
        <v>10424.464</v>
      </c>
      <c r="J5911">
        <v>74.135019999999997</v>
      </c>
      <c r="M5911">
        <v>1.7639999999999999E-2</v>
      </c>
      <c r="N5911" s="49">
        <v>3.5726E-3</v>
      </c>
      <c r="O5911" s="49">
        <v>-1.9006599999999998E-2</v>
      </c>
      <c r="P5911" s="49">
        <v>-5.7765999999999998E-3</v>
      </c>
      <c r="Q5911" s="49">
        <v>3.5726E-3</v>
      </c>
      <c r="R5911" s="49">
        <v>1.2921800000000001E-2</v>
      </c>
      <c r="S5911" s="49">
        <v>2.6151799999999999E-2</v>
      </c>
      <c r="T5911" s="49" t="s">
        <v>91</v>
      </c>
    </row>
    <row r="5912" spans="1:20" x14ac:dyDescent="0.25">
      <c r="A5912" s="49" t="str">
        <f t="shared" si="92"/>
        <v>41852StocktonN/A_9SmartAC Only</v>
      </c>
      <c r="B5912" s="7">
        <v>41852</v>
      </c>
      <c r="C5912">
        <v>9</v>
      </c>
      <c r="D5912" t="s">
        <v>15</v>
      </c>
      <c r="E5912">
        <v>0.95536394000000002</v>
      </c>
      <c r="F5912">
        <v>0.95289228999999998</v>
      </c>
      <c r="G5912" t="s">
        <v>33</v>
      </c>
      <c r="H5912">
        <v>2063.3429999999998</v>
      </c>
      <c r="I5912" s="49">
        <v>10424.464</v>
      </c>
      <c r="J5912">
        <v>79.784450000000007</v>
      </c>
      <c r="M5912">
        <v>2.5670700000000001E-2</v>
      </c>
      <c r="N5912" s="49">
        <v>2.4716500000000001E-3</v>
      </c>
      <c r="O5912" s="49">
        <v>-3.038685E-2</v>
      </c>
      <c r="P5912" s="49">
        <v>-1.1133819999999999E-2</v>
      </c>
      <c r="Q5912" s="49">
        <v>2.4716500000000001E-3</v>
      </c>
      <c r="R5912" s="49">
        <v>1.607712E-2</v>
      </c>
      <c r="S5912" s="49">
        <v>3.5330149999999998E-2</v>
      </c>
      <c r="T5912" s="49" t="s">
        <v>91</v>
      </c>
    </row>
    <row r="5913" spans="1:20" x14ac:dyDescent="0.25">
      <c r="A5913" s="49" t="str">
        <f t="shared" si="92"/>
        <v>41852StocktonN/A_13SmartAC Only</v>
      </c>
      <c r="B5913" s="7">
        <v>41852</v>
      </c>
      <c r="C5913">
        <v>13</v>
      </c>
      <c r="D5913" t="s">
        <v>15</v>
      </c>
      <c r="E5913">
        <v>1.8877801999999999</v>
      </c>
      <c r="F5913">
        <v>1.9148345</v>
      </c>
      <c r="G5913" t="s">
        <v>33</v>
      </c>
      <c r="H5913">
        <v>2063.3429999999998</v>
      </c>
      <c r="I5913" s="49">
        <v>10424.464</v>
      </c>
      <c r="J5913">
        <v>94.149479999999997</v>
      </c>
      <c r="M5913">
        <v>4.8169799999999999E-2</v>
      </c>
      <c r="N5913" s="49">
        <v>-2.70543E-2</v>
      </c>
      <c r="O5913" s="49">
        <v>-8.8711639999999994E-2</v>
      </c>
      <c r="P5913" s="49">
        <v>-5.2584289999999999E-2</v>
      </c>
      <c r="Q5913" s="49">
        <v>-2.70543E-2</v>
      </c>
      <c r="R5913" s="49">
        <v>-1.5243100000000001E-3</v>
      </c>
      <c r="S5913" s="49">
        <v>3.4603040000000002E-2</v>
      </c>
      <c r="T5913" s="49" t="s">
        <v>91</v>
      </c>
    </row>
    <row r="5914" spans="1:20" x14ac:dyDescent="0.25">
      <c r="A5914" s="49" t="str">
        <f t="shared" si="92"/>
        <v>41852StocktonN/A_10SmartAC Only</v>
      </c>
      <c r="B5914" s="7">
        <v>41852</v>
      </c>
      <c r="C5914">
        <v>10</v>
      </c>
      <c r="D5914" t="s">
        <v>15</v>
      </c>
      <c r="E5914">
        <v>1.0826842999999999</v>
      </c>
      <c r="F5914">
        <v>1.0836382</v>
      </c>
      <c r="G5914" t="s">
        <v>33</v>
      </c>
      <c r="H5914">
        <v>2063.3429999999998</v>
      </c>
      <c r="I5914" s="49">
        <v>10424.464</v>
      </c>
      <c r="J5914">
        <v>83.122950000000003</v>
      </c>
      <c r="M5914">
        <v>3.1425799999999997E-2</v>
      </c>
      <c r="N5914" s="49">
        <v>-9.5390000000000004E-4</v>
      </c>
      <c r="O5914" s="49">
        <v>-4.1178920000000001E-2</v>
      </c>
      <c r="P5914" s="49">
        <v>-1.7609570000000001E-2</v>
      </c>
      <c r="Q5914" s="49">
        <v>-9.5390000000000004E-4</v>
      </c>
      <c r="R5914" s="49">
        <v>1.570177E-2</v>
      </c>
      <c r="S5914" s="49">
        <v>3.927112E-2</v>
      </c>
      <c r="T5914" s="49" t="s">
        <v>91</v>
      </c>
    </row>
    <row r="5915" spans="1:20" x14ac:dyDescent="0.25">
      <c r="A5915" s="49" t="str">
        <f t="shared" si="92"/>
        <v>41852StocktonN/A_12SmartAC Only</v>
      </c>
      <c r="B5915" s="7">
        <v>41852</v>
      </c>
      <c r="C5915">
        <v>12</v>
      </c>
      <c r="D5915" t="s">
        <v>15</v>
      </c>
      <c r="E5915">
        <v>1.5607454999999999</v>
      </c>
      <c r="F5915">
        <v>1.5795908999999999</v>
      </c>
      <c r="G5915" t="s">
        <v>33</v>
      </c>
      <c r="H5915">
        <v>2063.3429999999998</v>
      </c>
      <c r="I5915" s="49">
        <v>10424.464</v>
      </c>
      <c r="J5915">
        <v>91.352289999999996</v>
      </c>
      <c r="M5915">
        <v>4.3427300000000002E-2</v>
      </c>
      <c r="N5915" s="49">
        <v>-1.8845400000000002E-2</v>
      </c>
      <c r="O5915" s="49">
        <v>-7.443234E-2</v>
      </c>
      <c r="P5915" s="49">
        <v>-4.1861870000000002E-2</v>
      </c>
      <c r="Q5915" s="49">
        <v>-1.8845400000000002E-2</v>
      </c>
      <c r="R5915" s="49">
        <v>4.1710699999999998E-3</v>
      </c>
      <c r="S5915" s="49">
        <v>3.6741540000000003E-2</v>
      </c>
      <c r="T5915" s="49" t="s">
        <v>91</v>
      </c>
    </row>
    <row r="5916" spans="1:20" x14ac:dyDescent="0.25">
      <c r="A5916" s="49" t="str">
        <f t="shared" si="92"/>
        <v>41852StocktonN/A_6SmartAC Only</v>
      </c>
      <c r="B5916" s="7">
        <v>41852</v>
      </c>
      <c r="C5916">
        <v>6</v>
      </c>
      <c r="D5916" t="s">
        <v>15</v>
      </c>
      <c r="E5916">
        <v>0.76866129999999999</v>
      </c>
      <c r="F5916">
        <v>0.76052582999999996</v>
      </c>
      <c r="G5916" t="s">
        <v>33</v>
      </c>
      <c r="H5916">
        <v>2063.3429999999998</v>
      </c>
      <c r="I5916" s="49">
        <v>10424.464</v>
      </c>
      <c r="J5916">
        <v>73.837459999999993</v>
      </c>
      <c r="M5916">
        <v>1.8281200000000001E-2</v>
      </c>
      <c r="N5916" s="49">
        <v>8.1354700000000005E-3</v>
      </c>
      <c r="O5916" s="49">
        <v>-1.526447E-2</v>
      </c>
      <c r="P5916" s="49">
        <v>-1.55357E-3</v>
      </c>
      <c r="Q5916" s="49">
        <v>8.1354700000000005E-3</v>
      </c>
      <c r="R5916" s="49">
        <v>1.7824509999999998E-2</v>
      </c>
      <c r="S5916" s="49">
        <v>3.153541E-2</v>
      </c>
      <c r="T5916" s="49" t="s">
        <v>91</v>
      </c>
    </row>
    <row r="5917" spans="1:20" x14ac:dyDescent="0.25">
      <c r="A5917" s="49" t="str">
        <f t="shared" si="92"/>
        <v>41852StocktonN/A_23SmartAC Only</v>
      </c>
      <c r="B5917" s="7">
        <v>41852</v>
      </c>
      <c r="C5917">
        <v>23</v>
      </c>
      <c r="D5917" t="s">
        <v>15</v>
      </c>
      <c r="E5917">
        <v>1.9563017</v>
      </c>
      <c r="F5917">
        <v>2.1058241999999998</v>
      </c>
      <c r="G5917" t="s">
        <v>33</v>
      </c>
      <c r="H5917">
        <v>2063.3429999999998</v>
      </c>
      <c r="I5917" s="49">
        <v>10424.464</v>
      </c>
      <c r="J5917">
        <v>81.796509999999998</v>
      </c>
      <c r="M5917">
        <v>4.1285500000000003E-2</v>
      </c>
      <c r="N5917" s="49">
        <v>-0.1495225</v>
      </c>
      <c r="O5917" s="49">
        <v>-0.20236794</v>
      </c>
      <c r="P5917" s="49">
        <v>-0.17140380999999999</v>
      </c>
      <c r="Q5917" s="49">
        <v>-0.1495225</v>
      </c>
      <c r="R5917" s="49">
        <v>-0.12764117999999999</v>
      </c>
      <c r="S5917" s="49">
        <v>-9.6677059999999995E-2</v>
      </c>
      <c r="T5917" s="49" t="s">
        <v>91</v>
      </c>
    </row>
    <row r="5918" spans="1:20" x14ac:dyDescent="0.25">
      <c r="A5918" s="49" t="str">
        <f t="shared" si="92"/>
        <v>41852StocktonN/A_16SmartAC Only</v>
      </c>
      <c r="B5918" s="7">
        <v>41852</v>
      </c>
      <c r="C5918">
        <v>16</v>
      </c>
      <c r="D5918" t="s">
        <v>15</v>
      </c>
      <c r="E5918">
        <v>2.9587604999999999</v>
      </c>
      <c r="F5918">
        <v>2.3146263999999999</v>
      </c>
      <c r="G5918" t="s">
        <v>33</v>
      </c>
      <c r="H5918">
        <v>2063.3429999999998</v>
      </c>
      <c r="I5918" s="49">
        <v>10424.464</v>
      </c>
      <c r="J5918">
        <v>101.3379</v>
      </c>
      <c r="M5918">
        <v>4.6495000000000002E-2</v>
      </c>
      <c r="N5918" s="49">
        <v>0.64413410000000004</v>
      </c>
      <c r="O5918" s="49">
        <v>0.58462049999999999</v>
      </c>
      <c r="P5918" s="49">
        <v>0.61949175000000001</v>
      </c>
      <c r="Q5918" s="49">
        <v>0.64413410000000004</v>
      </c>
      <c r="R5918" s="49">
        <v>0.66877644999999997</v>
      </c>
      <c r="S5918" s="49">
        <v>0.70364769999999999</v>
      </c>
      <c r="T5918" s="49" t="s">
        <v>91</v>
      </c>
    </row>
    <row r="5919" spans="1:20" x14ac:dyDescent="0.25">
      <c r="A5919" s="49" t="str">
        <f t="shared" si="92"/>
        <v>41852StocktonN/A_7SmartAC Only</v>
      </c>
      <c r="B5919" s="7">
        <v>41852</v>
      </c>
      <c r="C5919">
        <v>7</v>
      </c>
      <c r="D5919" t="s">
        <v>15</v>
      </c>
      <c r="E5919">
        <v>0.81919173999999995</v>
      </c>
      <c r="F5919">
        <v>0.79594401000000004</v>
      </c>
      <c r="G5919" t="s">
        <v>33</v>
      </c>
      <c r="H5919">
        <v>2063.3429999999998</v>
      </c>
      <c r="I5919" s="49">
        <v>10424.464</v>
      </c>
      <c r="J5919">
        <v>73.337509999999995</v>
      </c>
      <c r="M5919">
        <v>1.9292199999999999E-2</v>
      </c>
      <c r="N5919" s="49">
        <v>2.3247730000000001E-2</v>
      </c>
      <c r="O5919" s="49">
        <v>-1.44629E-3</v>
      </c>
      <c r="P5919" s="49">
        <v>1.3022860000000001E-2</v>
      </c>
      <c r="Q5919" s="49">
        <v>2.3247730000000001E-2</v>
      </c>
      <c r="R5919" s="49">
        <v>3.3472599999999998E-2</v>
      </c>
      <c r="S5919" s="49">
        <v>4.7941749999999998E-2</v>
      </c>
      <c r="T5919" s="49" t="s">
        <v>91</v>
      </c>
    </row>
    <row r="5920" spans="1:20" x14ac:dyDescent="0.25">
      <c r="A5920" s="49" t="str">
        <f t="shared" si="92"/>
        <v>41852StocktonN/A_2SmartAC Only</v>
      </c>
      <c r="B5920" s="7">
        <v>41852</v>
      </c>
      <c r="C5920">
        <v>2</v>
      </c>
      <c r="D5920" t="s">
        <v>15</v>
      </c>
      <c r="E5920">
        <v>1.0032456999999999</v>
      </c>
      <c r="F5920">
        <v>0.98018192999999998</v>
      </c>
      <c r="G5920" t="s">
        <v>33</v>
      </c>
      <c r="H5920">
        <v>2063.3429999999998</v>
      </c>
      <c r="I5920" s="49">
        <v>10424.464</v>
      </c>
      <c r="J5920">
        <v>77.729240000000004</v>
      </c>
      <c r="M5920">
        <v>2.4207599999999999E-2</v>
      </c>
      <c r="N5920" s="49">
        <v>2.3063770000000001E-2</v>
      </c>
      <c r="O5920" s="49">
        <v>-7.9219600000000005E-3</v>
      </c>
      <c r="P5920" s="49">
        <v>1.023374E-2</v>
      </c>
      <c r="Q5920" s="49">
        <v>2.3063770000000001E-2</v>
      </c>
      <c r="R5920" s="49">
        <v>3.5893799999999997E-2</v>
      </c>
      <c r="S5920" s="49">
        <v>5.40495E-2</v>
      </c>
      <c r="T5920" s="49" t="s">
        <v>91</v>
      </c>
    </row>
    <row r="5921" spans="1:20" x14ac:dyDescent="0.25">
      <c r="A5921" s="49" t="str">
        <f t="shared" si="92"/>
        <v>41852StocktonN/A_24SmartAC Only</v>
      </c>
      <c r="B5921" s="7">
        <v>41852</v>
      </c>
      <c r="C5921">
        <v>24</v>
      </c>
      <c r="D5921" t="s">
        <v>15</v>
      </c>
      <c r="E5921">
        <v>1.5495371</v>
      </c>
      <c r="F5921">
        <v>1.6897294</v>
      </c>
      <c r="G5921" t="s">
        <v>33</v>
      </c>
      <c r="H5921">
        <v>2063.3429999999998</v>
      </c>
      <c r="I5921" s="49">
        <v>10424.464</v>
      </c>
      <c r="J5921">
        <v>79.364099999999993</v>
      </c>
      <c r="M5921">
        <v>3.6855699999999998E-2</v>
      </c>
      <c r="N5921" s="49">
        <v>-0.14019229999999999</v>
      </c>
      <c r="O5921" s="49">
        <v>-0.1873676</v>
      </c>
      <c r="P5921" s="49">
        <v>-0.15972581999999999</v>
      </c>
      <c r="Q5921" s="49">
        <v>-0.14019229999999999</v>
      </c>
      <c r="R5921" s="49">
        <v>-0.12065877999999999</v>
      </c>
      <c r="S5921" s="49">
        <v>-9.3017000000000002E-2</v>
      </c>
      <c r="T5921" s="49" t="s">
        <v>91</v>
      </c>
    </row>
    <row r="5922" spans="1:20" x14ac:dyDescent="0.25">
      <c r="A5922" s="49" t="str">
        <f t="shared" si="92"/>
        <v>41852StocktonN/A_15SmartAC Only</v>
      </c>
      <c r="B5922" s="7">
        <v>41852</v>
      </c>
      <c r="C5922">
        <v>15</v>
      </c>
      <c r="D5922" t="s">
        <v>15</v>
      </c>
      <c r="E5922">
        <v>2.6302289000000001</v>
      </c>
      <c r="F5922">
        <v>2.4416324</v>
      </c>
      <c r="G5922" t="s">
        <v>33</v>
      </c>
      <c r="H5922">
        <v>2063.3429999999998</v>
      </c>
      <c r="I5922" s="49">
        <v>10424.464</v>
      </c>
      <c r="J5922">
        <v>100.33799999999999</v>
      </c>
      <c r="M5922">
        <v>5.2170899999999999E-2</v>
      </c>
      <c r="N5922" s="49">
        <v>0.1885965</v>
      </c>
      <c r="O5922" s="49">
        <v>0.12181775</v>
      </c>
      <c r="P5922" s="49">
        <v>0.16094591999999999</v>
      </c>
      <c r="Q5922" s="49">
        <v>0.1885965</v>
      </c>
      <c r="R5922" s="49">
        <v>0.21624708000000001</v>
      </c>
      <c r="S5922" s="49">
        <v>0.25537525</v>
      </c>
      <c r="T5922" s="49" t="s">
        <v>91</v>
      </c>
    </row>
    <row r="5923" spans="1:20" x14ac:dyDescent="0.25">
      <c r="A5923" s="49" t="str">
        <f t="shared" si="92"/>
        <v>41852StocktonN/A_8SmartAC Only</v>
      </c>
      <c r="B5923" s="7">
        <v>41852</v>
      </c>
      <c r="C5923">
        <v>8</v>
      </c>
      <c r="D5923" t="s">
        <v>15</v>
      </c>
      <c r="E5923">
        <v>0.87220582999999996</v>
      </c>
      <c r="F5923">
        <v>0.86437766000000005</v>
      </c>
      <c r="G5923" t="s">
        <v>33</v>
      </c>
      <c r="H5923">
        <v>2063.3429999999998</v>
      </c>
      <c r="I5923" s="49">
        <v>10424.464</v>
      </c>
      <c r="J5923">
        <v>74.946100000000001</v>
      </c>
      <c r="M5923">
        <v>2.1494200000000001E-2</v>
      </c>
      <c r="N5923" s="49">
        <v>7.8281700000000006E-3</v>
      </c>
      <c r="O5923" s="49">
        <v>-1.9684409999999999E-2</v>
      </c>
      <c r="P5923" s="49">
        <v>-3.56376E-3</v>
      </c>
      <c r="Q5923" s="49">
        <v>7.8281700000000006E-3</v>
      </c>
      <c r="R5923" s="49">
        <v>1.92201E-2</v>
      </c>
      <c r="S5923" s="49">
        <v>3.5340749999999997E-2</v>
      </c>
      <c r="T5923" s="49" t="s">
        <v>91</v>
      </c>
    </row>
    <row r="5924" spans="1:20" x14ac:dyDescent="0.25">
      <c r="A5924" s="49" t="str">
        <f t="shared" si="92"/>
        <v>41852StocktonN/A_20SmartAC Only</v>
      </c>
      <c r="B5924" s="7">
        <v>41852</v>
      </c>
      <c r="C5924">
        <v>20</v>
      </c>
      <c r="D5924" t="s">
        <v>15</v>
      </c>
      <c r="E5924">
        <v>3.0777725</v>
      </c>
      <c r="F5924">
        <v>3.3843242</v>
      </c>
      <c r="G5924" t="s">
        <v>33</v>
      </c>
      <c r="H5924">
        <v>2063.3429999999998</v>
      </c>
      <c r="I5924" s="49">
        <v>10424.464</v>
      </c>
      <c r="J5924">
        <v>94.270340000000004</v>
      </c>
      <c r="M5924">
        <v>5.1993400000000002E-2</v>
      </c>
      <c r="N5924" s="49">
        <v>-0.30655169999999998</v>
      </c>
      <c r="O5924" s="49">
        <v>-0.37310325</v>
      </c>
      <c r="P5924" s="49">
        <v>-0.33410820000000002</v>
      </c>
      <c r="Q5924" s="49">
        <v>-0.30655169999999998</v>
      </c>
      <c r="R5924" s="49">
        <v>-0.2789952</v>
      </c>
      <c r="S5924" s="49">
        <v>-0.24000015</v>
      </c>
      <c r="T5924" s="49" t="s">
        <v>91</v>
      </c>
    </row>
    <row r="5925" spans="1:20" x14ac:dyDescent="0.25">
      <c r="A5925" s="49" t="str">
        <f t="shared" si="92"/>
        <v>41852StocktonN/A_14SmartAC Only</v>
      </c>
      <c r="B5925" s="7">
        <v>41852</v>
      </c>
      <c r="C5925">
        <v>14</v>
      </c>
      <c r="D5925" t="s">
        <v>15</v>
      </c>
      <c r="E5925">
        <v>2.2694759000000002</v>
      </c>
      <c r="F5925">
        <v>2.2615832</v>
      </c>
      <c r="G5925" t="s">
        <v>33</v>
      </c>
      <c r="H5925">
        <v>2063.3429999999998</v>
      </c>
      <c r="I5925" s="49">
        <v>10424.464</v>
      </c>
      <c r="J5925">
        <v>96.811449999999994</v>
      </c>
      <c r="M5925">
        <v>5.2059399999999999E-2</v>
      </c>
      <c r="N5925" s="49">
        <v>7.8927000000000008E-3</v>
      </c>
      <c r="O5925" s="49">
        <v>-5.8743330000000003E-2</v>
      </c>
      <c r="P5925" s="49">
        <v>-1.9698779999999999E-2</v>
      </c>
      <c r="Q5925" s="49">
        <v>7.8927000000000008E-3</v>
      </c>
      <c r="R5925" s="49">
        <v>3.5484179999999997E-2</v>
      </c>
      <c r="S5925" s="49">
        <v>7.4528730000000001E-2</v>
      </c>
      <c r="T5925" s="49" t="s">
        <v>91</v>
      </c>
    </row>
    <row r="5926" spans="1:20" x14ac:dyDescent="0.25">
      <c r="A5926" s="49" t="str">
        <f t="shared" si="92"/>
        <v>41852StocktonN/A_19SmartAC Only</v>
      </c>
      <c r="B5926" s="7">
        <v>41852</v>
      </c>
      <c r="C5926">
        <v>19</v>
      </c>
      <c r="D5926" t="s">
        <v>15</v>
      </c>
      <c r="E5926">
        <v>3.3202416000000001</v>
      </c>
      <c r="F5926">
        <v>3.4612316999999999</v>
      </c>
      <c r="G5926" t="s">
        <v>33</v>
      </c>
      <c r="H5926">
        <v>2063.3429999999998</v>
      </c>
      <c r="I5926" s="49">
        <v>10424.464</v>
      </c>
      <c r="J5926">
        <v>98.203019999999995</v>
      </c>
      <c r="M5926">
        <v>5.2127600000000003E-2</v>
      </c>
      <c r="N5926" s="49">
        <v>-0.14099010000000001</v>
      </c>
      <c r="O5926" s="49">
        <v>-0.20771343</v>
      </c>
      <c r="P5926" s="49">
        <v>-0.16861772999999999</v>
      </c>
      <c r="Q5926" s="49">
        <v>-0.14099010000000001</v>
      </c>
      <c r="R5926" s="49">
        <v>-0.11336247000000001</v>
      </c>
      <c r="S5926" s="49">
        <v>-7.4266769999999996E-2</v>
      </c>
      <c r="T5926" s="49" t="s">
        <v>91</v>
      </c>
    </row>
    <row r="5927" spans="1:20" x14ac:dyDescent="0.25">
      <c r="A5927" s="49" t="str">
        <f t="shared" si="92"/>
        <v>41852StocktonN/A_21SmartAC Only</v>
      </c>
      <c r="B5927" s="7">
        <v>41852</v>
      </c>
      <c r="C5927">
        <v>21</v>
      </c>
      <c r="D5927" t="s">
        <v>15</v>
      </c>
      <c r="E5927">
        <v>2.7161748000000001</v>
      </c>
      <c r="F5927">
        <v>2.9704310999999999</v>
      </c>
      <c r="G5927" t="s">
        <v>33</v>
      </c>
      <c r="H5927">
        <v>2063.3429999999998</v>
      </c>
      <c r="I5927" s="49">
        <v>10424.464</v>
      </c>
      <c r="J5927">
        <v>89.702129999999997</v>
      </c>
      <c r="M5927">
        <v>4.8532800000000001E-2</v>
      </c>
      <c r="N5927" s="49">
        <v>-0.25425629999999999</v>
      </c>
      <c r="O5927" s="49">
        <v>-0.31637828000000001</v>
      </c>
      <c r="P5927" s="49">
        <v>-0.27997867999999998</v>
      </c>
      <c r="Q5927" s="49">
        <v>-0.25425629999999999</v>
      </c>
      <c r="R5927" s="49">
        <v>-0.22853392</v>
      </c>
      <c r="S5927" s="49">
        <v>-0.19213432</v>
      </c>
      <c r="T5927" s="49" t="s">
        <v>91</v>
      </c>
    </row>
    <row r="5928" spans="1:20" x14ac:dyDescent="0.25">
      <c r="A5928" s="49" t="str">
        <f t="shared" si="92"/>
        <v>41852StocktonN/A_22SmartAC Only</v>
      </c>
      <c r="B5928" s="7">
        <v>41852</v>
      </c>
      <c r="C5928">
        <v>22</v>
      </c>
      <c r="D5928" t="s">
        <v>15</v>
      </c>
      <c r="E5928">
        <v>2.3805472000000001</v>
      </c>
      <c r="F5928">
        <v>2.5759647999999999</v>
      </c>
      <c r="G5928" t="s">
        <v>33</v>
      </c>
      <c r="H5928">
        <v>2063.3429999999998</v>
      </c>
      <c r="I5928" s="49">
        <v>10424.464</v>
      </c>
      <c r="J5928">
        <v>86.634280000000004</v>
      </c>
      <c r="M5928">
        <v>4.54641E-2</v>
      </c>
      <c r="N5928" s="49">
        <v>-0.1954176</v>
      </c>
      <c r="O5928" s="49">
        <v>-0.25361165000000002</v>
      </c>
      <c r="P5928" s="49">
        <v>-0.21951356999999999</v>
      </c>
      <c r="Q5928" s="49">
        <v>-0.1954176</v>
      </c>
      <c r="R5928" s="49">
        <v>-0.17132163</v>
      </c>
      <c r="S5928" s="49">
        <v>-0.13722355</v>
      </c>
      <c r="T5928" s="49" t="s">
        <v>91</v>
      </c>
    </row>
    <row r="5929" spans="1:20" x14ac:dyDescent="0.25">
      <c r="A5929" s="49" t="str">
        <f t="shared" si="92"/>
        <v>41852StocktonN/A_18SmartAC Only</v>
      </c>
      <c r="B5929" s="7">
        <v>41852</v>
      </c>
      <c r="C5929">
        <v>18</v>
      </c>
      <c r="D5929" t="s">
        <v>15</v>
      </c>
      <c r="E5929">
        <v>3.3713899000000001</v>
      </c>
      <c r="F5929">
        <v>2.5259819999999999</v>
      </c>
      <c r="G5929" t="s">
        <v>33</v>
      </c>
      <c r="H5929">
        <v>2063.3429999999998</v>
      </c>
      <c r="I5929" s="49">
        <v>10424.464</v>
      </c>
      <c r="J5929">
        <v>101.0676</v>
      </c>
      <c r="M5929">
        <v>4.4579899999999999E-2</v>
      </c>
      <c r="N5929" s="49">
        <v>0.84540789999999999</v>
      </c>
      <c r="O5929" s="49">
        <v>0.78834563000000002</v>
      </c>
      <c r="P5929" s="49">
        <v>0.82178055000000005</v>
      </c>
      <c r="Q5929" s="49">
        <v>0.84540789999999999</v>
      </c>
      <c r="R5929" s="49">
        <v>0.86903525000000004</v>
      </c>
      <c r="S5929" s="49">
        <v>0.90247016999999996</v>
      </c>
      <c r="T5929" s="49" t="s">
        <v>91</v>
      </c>
    </row>
    <row r="5930" spans="1:20" x14ac:dyDescent="0.25">
      <c r="A5930" s="49" t="str">
        <f t="shared" si="92"/>
        <v>41893StocktonN/A_17SmartAC Only</v>
      </c>
      <c r="B5930" s="7">
        <v>41893</v>
      </c>
      <c r="C5930">
        <v>17</v>
      </c>
      <c r="D5930" t="s">
        <v>15</v>
      </c>
      <c r="E5930">
        <v>2.1961233999999998</v>
      </c>
      <c r="F5930">
        <v>1.7762857999999999</v>
      </c>
      <c r="G5930" t="s">
        <v>33</v>
      </c>
      <c r="H5930">
        <v>9343.9529999999995</v>
      </c>
      <c r="I5930" s="49">
        <v>10385.191000000001</v>
      </c>
      <c r="J5930">
        <v>96.662679999999995</v>
      </c>
      <c r="M5930">
        <v>6.3336100000000006E-2</v>
      </c>
      <c r="N5930" s="49">
        <v>0.41983759999999998</v>
      </c>
      <c r="O5930" s="49">
        <v>0.33876739</v>
      </c>
      <c r="P5930" s="49">
        <v>0.38626947</v>
      </c>
      <c r="Q5930" s="49">
        <v>0.41983759999999998</v>
      </c>
      <c r="R5930" s="49">
        <v>0.45340573000000001</v>
      </c>
      <c r="S5930" s="49">
        <v>0.50090780999999995</v>
      </c>
      <c r="T5930" s="49" t="s">
        <v>91</v>
      </c>
    </row>
    <row r="5931" spans="1:20" x14ac:dyDescent="0.25">
      <c r="A5931" s="49" t="str">
        <f t="shared" si="92"/>
        <v>41893StocktonN/A_4SmartAC Only</v>
      </c>
      <c r="B5931" s="7">
        <v>41893</v>
      </c>
      <c r="C5931">
        <v>4</v>
      </c>
      <c r="D5931" t="s">
        <v>15</v>
      </c>
      <c r="E5931">
        <v>0.57697301999999995</v>
      </c>
      <c r="F5931">
        <v>0.58637282000000002</v>
      </c>
      <c r="G5931" t="s">
        <v>33</v>
      </c>
      <c r="H5931">
        <v>9343.9529999999995</v>
      </c>
      <c r="I5931" s="49">
        <v>10385.191000000001</v>
      </c>
      <c r="J5931">
        <v>69.268940000000001</v>
      </c>
      <c r="M5931">
        <v>1.7366900000000001E-2</v>
      </c>
      <c r="N5931" s="49">
        <v>-9.3997999999999998E-3</v>
      </c>
      <c r="O5931" s="49">
        <v>-3.162943E-2</v>
      </c>
      <c r="P5931" s="49">
        <v>-1.8604260000000001E-2</v>
      </c>
      <c r="Q5931" s="49">
        <v>-9.3997999999999998E-3</v>
      </c>
      <c r="R5931" s="49">
        <v>-1.9534000000000001E-4</v>
      </c>
      <c r="S5931" s="49">
        <v>1.282983E-2</v>
      </c>
      <c r="T5931" s="49" t="s">
        <v>91</v>
      </c>
    </row>
    <row r="5932" spans="1:20" x14ac:dyDescent="0.25">
      <c r="A5932" s="49" t="str">
        <f t="shared" si="92"/>
        <v>41893StocktonN/A_14SmartAC Only</v>
      </c>
      <c r="B5932" s="7">
        <v>41893</v>
      </c>
      <c r="C5932">
        <v>14</v>
      </c>
      <c r="D5932" t="s">
        <v>15</v>
      </c>
      <c r="E5932">
        <v>1.1659303999999999</v>
      </c>
      <c r="F5932">
        <v>1.1710780000000001</v>
      </c>
      <c r="G5932" t="s">
        <v>33</v>
      </c>
      <c r="H5932">
        <v>9343.9529999999995</v>
      </c>
      <c r="I5932" s="49">
        <v>10385.191000000001</v>
      </c>
      <c r="J5932">
        <v>92.173789999999997</v>
      </c>
      <c r="M5932">
        <v>4.9992799999999997E-2</v>
      </c>
      <c r="N5932" s="49">
        <v>-5.1475999999999996E-3</v>
      </c>
      <c r="O5932" s="49">
        <v>-6.9138379999999999E-2</v>
      </c>
      <c r="P5932" s="49">
        <v>-3.1643780000000003E-2</v>
      </c>
      <c r="Q5932" s="49">
        <v>-5.1475999999999996E-3</v>
      </c>
      <c r="R5932" s="49">
        <v>2.1348579999999999E-2</v>
      </c>
      <c r="S5932" s="49">
        <v>5.8843180000000002E-2</v>
      </c>
      <c r="T5932" s="49" t="s">
        <v>91</v>
      </c>
    </row>
    <row r="5933" spans="1:20" x14ac:dyDescent="0.25">
      <c r="A5933" s="49" t="str">
        <f t="shared" si="92"/>
        <v>41893StocktonN/A_15SmartAC Only</v>
      </c>
      <c r="B5933" s="7">
        <v>41893</v>
      </c>
      <c r="C5933">
        <v>15</v>
      </c>
      <c r="D5933" t="s">
        <v>15</v>
      </c>
      <c r="E5933">
        <v>1.4774963000000001</v>
      </c>
      <c r="F5933">
        <v>1.3935711</v>
      </c>
      <c r="G5933" t="s">
        <v>33</v>
      </c>
      <c r="H5933">
        <v>9343.9529999999995</v>
      </c>
      <c r="I5933" s="49">
        <v>10385.191000000001</v>
      </c>
      <c r="J5933">
        <v>93.702129999999997</v>
      </c>
      <c r="M5933">
        <v>5.67526E-2</v>
      </c>
      <c r="N5933" s="49">
        <v>8.3925200000000005E-2</v>
      </c>
      <c r="O5933" s="49">
        <v>1.1281869999999999E-2</v>
      </c>
      <c r="P5933" s="49">
        <v>5.3846320000000003E-2</v>
      </c>
      <c r="Q5933" s="49">
        <v>8.3925200000000005E-2</v>
      </c>
      <c r="R5933" s="49">
        <v>0.11400407999999999</v>
      </c>
      <c r="S5933" s="49">
        <v>0.15656853000000001</v>
      </c>
      <c r="T5933" s="49" t="s">
        <v>91</v>
      </c>
    </row>
    <row r="5934" spans="1:20" x14ac:dyDescent="0.25">
      <c r="A5934" s="49" t="str">
        <f t="shared" si="92"/>
        <v>41893StocktonN/A_18SmartAC Only</v>
      </c>
      <c r="B5934" s="7">
        <v>41893</v>
      </c>
      <c r="C5934">
        <v>18</v>
      </c>
      <c r="D5934" t="s">
        <v>15</v>
      </c>
      <c r="E5934">
        <v>2.4576201000000002</v>
      </c>
      <c r="F5934">
        <v>1.9601527999999999</v>
      </c>
      <c r="G5934" t="s">
        <v>33</v>
      </c>
      <c r="H5934">
        <v>9343.9529999999995</v>
      </c>
      <c r="I5934" s="49">
        <v>10385.191000000001</v>
      </c>
      <c r="J5934">
        <v>95.595249999999993</v>
      </c>
      <c r="M5934">
        <v>6.3515000000000002E-2</v>
      </c>
      <c r="N5934" s="49">
        <v>0.4974673</v>
      </c>
      <c r="O5934" s="49">
        <v>0.41616809999999999</v>
      </c>
      <c r="P5934" s="49">
        <v>0.46380434999999998</v>
      </c>
      <c r="Q5934" s="49">
        <v>0.4974673</v>
      </c>
      <c r="R5934" s="49">
        <v>0.53113025000000003</v>
      </c>
      <c r="S5934" s="49">
        <v>0.57876649999999996</v>
      </c>
      <c r="T5934" s="49" t="s">
        <v>91</v>
      </c>
    </row>
    <row r="5935" spans="1:20" x14ac:dyDescent="0.25">
      <c r="A5935" s="49" t="str">
        <f t="shared" si="92"/>
        <v>41893StocktonN/A_21SmartAC Only</v>
      </c>
      <c r="B5935" s="7">
        <v>41893</v>
      </c>
      <c r="C5935">
        <v>21</v>
      </c>
      <c r="D5935" t="s">
        <v>15</v>
      </c>
      <c r="E5935">
        <v>2.0403422999999998</v>
      </c>
      <c r="F5935">
        <v>2.1712481000000001</v>
      </c>
      <c r="G5935" t="s">
        <v>33</v>
      </c>
      <c r="H5935">
        <v>9343.9529999999995</v>
      </c>
      <c r="I5935" s="49">
        <v>10385.191000000001</v>
      </c>
      <c r="J5935">
        <v>86.257189999999994</v>
      </c>
      <c r="M5935">
        <v>5.3528800000000001E-2</v>
      </c>
      <c r="N5935" s="49">
        <v>-0.13090579999999999</v>
      </c>
      <c r="O5935" s="49">
        <v>-0.19942266</v>
      </c>
      <c r="P5935" s="49">
        <v>-0.15927606</v>
      </c>
      <c r="Q5935" s="49">
        <v>-0.13090579999999999</v>
      </c>
      <c r="R5935" s="49">
        <v>-0.10253553999999999</v>
      </c>
      <c r="S5935" s="49">
        <v>-6.2388939999999997E-2</v>
      </c>
      <c r="T5935" s="49" t="s">
        <v>91</v>
      </c>
    </row>
    <row r="5936" spans="1:20" x14ac:dyDescent="0.25">
      <c r="A5936" s="49" t="str">
        <f t="shared" si="92"/>
        <v>41893StocktonN/A_23SmartAC Only</v>
      </c>
      <c r="B5936" s="7">
        <v>41893</v>
      </c>
      <c r="C5936">
        <v>23</v>
      </c>
      <c r="D5936" t="s">
        <v>15</v>
      </c>
      <c r="E5936">
        <v>1.3921828000000001</v>
      </c>
      <c r="F5936">
        <v>1.4133878</v>
      </c>
      <c r="G5936" t="s">
        <v>33</v>
      </c>
      <c r="H5936">
        <v>9343.9529999999995</v>
      </c>
      <c r="I5936" s="49">
        <v>10385.191000000001</v>
      </c>
      <c r="J5936">
        <v>79.555210000000002</v>
      </c>
      <c r="M5936">
        <v>4.2437999999999997E-2</v>
      </c>
      <c r="N5936" s="49">
        <v>-2.1205000000000002E-2</v>
      </c>
      <c r="O5936" s="49">
        <v>-7.5525640000000005E-2</v>
      </c>
      <c r="P5936" s="49">
        <v>-4.3697140000000002E-2</v>
      </c>
      <c r="Q5936" s="49">
        <v>-2.1205000000000002E-2</v>
      </c>
      <c r="R5936" s="49">
        <v>1.28714E-3</v>
      </c>
      <c r="S5936" s="49">
        <v>3.3115640000000002E-2</v>
      </c>
      <c r="T5936" s="49" t="s">
        <v>91</v>
      </c>
    </row>
    <row r="5937" spans="1:20" x14ac:dyDescent="0.25">
      <c r="A5937" s="49" t="str">
        <f t="shared" si="92"/>
        <v>41893StocktonN/A_6SmartAC Only</v>
      </c>
      <c r="B5937" s="7">
        <v>41893</v>
      </c>
      <c r="C5937">
        <v>6</v>
      </c>
      <c r="D5937" t="s">
        <v>15</v>
      </c>
      <c r="E5937">
        <v>0.61114217999999998</v>
      </c>
      <c r="F5937">
        <v>0.62354222999999998</v>
      </c>
      <c r="G5937" t="s">
        <v>33</v>
      </c>
      <c r="H5937">
        <v>9343.9529999999995</v>
      </c>
      <c r="I5937" s="49">
        <v>10385.191000000001</v>
      </c>
      <c r="J5937">
        <v>68.432090000000002</v>
      </c>
      <c r="M5937">
        <v>1.8309200000000001E-2</v>
      </c>
      <c r="N5937" s="49">
        <v>-1.2400049999999999E-2</v>
      </c>
      <c r="O5937" s="49">
        <v>-3.5835829999999999E-2</v>
      </c>
      <c r="P5937" s="49">
        <v>-2.2103930000000001E-2</v>
      </c>
      <c r="Q5937" s="49">
        <v>-1.2400049999999999E-2</v>
      </c>
      <c r="R5937" s="49">
        <v>-2.6961699999999999E-3</v>
      </c>
      <c r="S5937" s="49">
        <v>1.1035730000000001E-2</v>
      </c>
      <c r="T5937" s="49" t="s">
        <v>91</v>
      </c>
    </row>
    <row r="5938" spans="1:20" x14ac:dyDescent="0.25">
      <c r="A5938" s="49" t="str">
        <f t="shared" si="92"/>
        <v>41893StocktonN/A_1SmartAC Only</v>
      </c>
      <c r="B5938" s="7">
        <v>41893</v>
      </c>
      <c r="C5938">
        <v>1</v>
      </c>
      <c r="D5938" t="s">
        <v>15</v>
      </c>
      <c r="E5938">
        <v>0.72075781999999999</v>
      </c>
      <c r="F5938">
        <v>0.76222818000000003</v>
      </c>
      <c r="G5938" t="s">
        <v>33</v>
      </c>
      <c r="H5938">
        <v>9343.9529999999995</v>
      </c>
      <c r="I5938" s="49">
        <v>10385.191000000001</v>
      </c>
      <c r="J5938">
        <v>74.622749999999996</v>
      </c>
      <c r="M5938">
        <v>2.15628E-2</v>
      </c>
      <c r="N5938" s="49">
        <v>-4.1470359999999998E-2</v>
      </c>
      <c r="O5938" s="49">
        <v>-6.9070740000000005E-2</v>
      </c>
      <c r="P5938" s="49">
        <v>-5.2898639999999997E-2</v>
      </c>
      <c r="Q5938" s="49">
        <v>-4.1470359999999998E-2</v>
      </c>
      <c r="R5938" s="49">
        <v>-3.0042079999999999E-2</v>
      </c>
      <c r="S5938" s="49">
        <v>-1.3869980000000001E-2</v>
      </c>
      <c r="T5938" s="49" t="s">
        <v>91</v>
      </c>
    </row>
    <row r="5939" spans="1:20" x14ac:dyDescent="0.25">
      <c r="A5939" s="49" t="str">
        <f t="shared" si="92"/>
        <v>41893StocktonN/A_16SmartAC Only</v>
      </c>
      <c r="B5939" s="7">
        <v>41893</v>
      </c>
      <c r="C5939">
        <v>16</v>
      </c>
      <c r="D5939" t="s">
        <v>15</v>
      </c>
      <c r="E5939">
        <v>1.8330071999999999</v>
      </c>
      <c r="F5939">
        <v>1.5368283</v>
      </c>
      <c r="G5939" t="s">
        <v>33</v>
      </c>
      <c r="H5939">
        <v>9343.9529999999995</v>
      </c>
      <c r="I5939" s="49">
        <v>10385.191000000001</v>
      </c>
      <c r="J5939">
        <v>95.067220000000006</v>
      </c>
      <c r="M5939">
        <v>5.9582499999999997E-2</v>
      </c>
      <c r="N5939" s="49">
        <v>0.29617890000000002</v>
      </c>
      <c r="O5939" s="49">
        <v>0.21991330000000001</v>
      </c>
      <c r="P5939" s="49">
        <v>0.26460017000000002</v>
      </c>
      <c r="Q5939" s="49">
        <v>0.29617890000000002</v>
      </c>
      <c r="R5939" s="49">
        <v>0.32775762000000003</v>
      </c>
      <c r="S5939" s="49">
        <v>0.37244450000000001</v>
      </c>
      <c r="T5939" s="49" t="s">
        <v>91</v>
      </c>
    </row>
    <row r="5940" spans="1:20" x14ac:dyDescent="0.25">
      <c r="A5940" s="49" t="str">
        <f t="shared" si="92"/>
        <v>41893StocktonN/A_7SmartAC Only</v>
      </c>
      <c r="B5940" s="7">
        <v>41893</v>
      </c>
      <c r="C5940">
        <v>7</v>
      </c>
      <c r="D5940" t="s">
        <v>15</v>
      </c>
      <c r="E5940">
        <v>0.73290299999999997</v>
      </c>
      <c r="F5940">
        <v>0.72396552999999997</v>
      </c>
      <c r="G5940" t="s">
        <v>33</v>
      </c>
      <c r="H5940">
        <v>9343.9529999999995</v>
      </c>
      <c r="I5940" s="49">
        <v>10385.191000000001</v>
      </c>
      <c r="J5940">
        <v>67.038449999999997</v>
      </c>
      <c r="M5940">
        <v>2.2862899999999999E-2</v>
      </c>
      <c r="N5940" s="49">
        <v>8.9374699999999994E-3</v>
      </c>
      <c r="O5940" s="49">
        <v>-2.0327040000000001E-2</v>
      </c>
      <c r="P5940" s="49">
        <v>-3.17987E-3</v>
      </c>
      <c r="Q5940" s="49">
        <v>8.9374699999999994E-3</v>
      </c>
      <c r="R5940" s="49">
        <v>2.105481E-2</v>
      </c>
      <c r="S5940" s="49">
        <v>3.8201980000000003E-2</v>
      </c>
      <c r="T5940" s="49" t="s">
        <v>91</v>
      </c>
    </row>
    <row r="5941" spans="1:20" x14ac:dyDescent="0.25">
      <c r="A5941" s="49" t="str">
        <f t="shared" si="92"/>
        <v>41893StocktonN/A_9SmartAC Only</v>
      </c>
      <c r="B5941" s="7">
        <v>41893</v>
      </c>
      <c r="C5941">
        <v>9</v>
      </c>
      <c r="D5941" t="s">
        <v>15</v>
      </c>
      <c r="E5941">
        <v>0.70123714999999998</v>
      </c>
      <c r="F5941">
        <v>0.71023778999999998</v>
      </c>
      <c r="G5941" t="s">
        <v>33</v>
      </c>
      <c r="H5941">
        <v>9343.9529999999995</v>
      </c>
      <c r="I5941" s="49">
        <v>10385.191000000001</v>
      </c>
      <c r="J5941">
        <v>72.241169999999997</v>
      </c>
      <c r="M5941">
        <v>2.42688E-2</v>
      </c>
      <c r="N5941" s="49">
        <v>-9.0006400000000007E-3</v>
      </c>
      <c r="O5941" s="49">
        <v>-4.0064700000000002E-2</v>
      </c>
      <c r="P5941" s="49">
        <v>-2.18631E-2</v>
      </c>
      <c r="Q5941" s="49">
        <v>-9.0006400000000007E-3</v>
      </c>
      <c r="R5941" s="49">
        <v>3.8618200000000002E-3</v>
      </c>
      <c r="S5941" s="49">
        <v>2.206342E-2</v>
      </c>
      <c r="T5941" s="49" t="s">
        <v>91</v>
      </c>
    </row>
    <row r="5942" spans="1:20" x14ac:dyDescent="0.25">
      <c r="A5942" s="49" t="str">
        <f t="shared" si="92"/>
        <v>41893StocktonN/A_13SmartAC Only</v>
      </c>
      <c r="B5942" s="7">
        <v>41893</v>
      </c>
      <c r="C5942">
        <v>13</v>
      </c>
      <c r="D5942" t="s">
        <v>15</v>
      </c>
      <c r="E5942">
        <v>0.93959101</v>
      </c>
      <c r="F5942">
        <v>0.94254194000000002</v>
      </c>
      <c r="G5942" t="s">
        <v>33</v>
      </c>
      <c r="H5942">
        <v>9343.9529999999995</v>
      </c>
      <c r="I5942" s="49">
        <v>10385.191000000001</v>
      </c>
      <c r="J5942">
        <v>89.308760000000007</v>
      </c>
      <c r="M5942">
        <v>4.39079E-2</v>
      </c>
      <c r="N5942" s="49">
        <v>-2.95093E-3</v>
      </c>
      <c r="O5942" s="49">
        <v>-5.9153039999999997E-2</v>
      </c>
      <c r="P5942" s="49">
        <v>-2.6222120000000002E-2</v>
      </c>
      <c r="Q5942" s="49">
        <v>-2.95093E-3</v>
      </c>
      <c r="R5942" s="49">
        <v>2.032026E-2</v>
      </c>
      <c r="S5942" s="49">
        <v>5.3251180000000002E-2</v>
      </c>
      <c r="T5942" s="49" t="s">
        <v>91</v>
      </c>
    </row>
    <row r="5943" spans="1:20" x14ac:dyDescent="0.25">
      <c r="A5943" s="49" t="str">
        <f t="shared" si="92"/>
        <v>41893StocktonN/A_19SmartAC Only</v>
      </c>
      <c r="B5943" s="7">
        <v>41893</v>
      </c>
      <c r="C5943">
        <v>19</v>
      </c>
      <c r="D5943" t="s">
        <v>15</v>
      </c>
      <c r="E5943">
        <v>2.4389558999999998</v>
      </c>
      <c r="F5943">
        <v>2.5816921000000002</v>
      </c>
      <c r="G5943" t="s">
        <v>33</v>
      </c>
      <c r="H5943">
        <v>9343.9529999999995</v>
      </c>
      <c r="I5943" s="49">
        <v>10385.191000000001</v>
      </c>
      <c r="J5943">
        <v>94.758039999999994</v>
      </c>
      <c r="M5943">
        <v>6.2996300000000005E-2</v>
      </c>
      <c r="N5943" s="49">
        <v>-0.14273620000000001</v>
      </c>
      <c r="O5943" s="49">
        <v>-0.22337145999999999</v>
      </c>
      <c r="P5943" s="49">
        <v>-0.17612423999999999</v>
      </c>
      <c r="Q5943" s="49">
        <v>-0.14273620000000001</v>
      </c>
      <c r="R5943" s="49">
        <v>-0.10934816</v>
      </c>
      <c r="S5943" s="49">
        <v>-6.210094E-2</v>
      </c>
      <c r="T5943" s="49" t="s">
        <v>91</v>
      </c>
    </row>
    <row r="5944" spans="1:20" x14ac:dyDescent="0.25">
      <c r="A5944" s="49" t="str">
        <f t="shared" si="92"/>
        <v>41893StocktonN/A_24SmartAC Only</v>
      </c>
      <c r="B5944" s="7">
        <v>41893</v>
      </c>
      <c r="C5944">
        <v>24</v>
      </c>
      <c r="D5944" t="s">
        <v>15</v>
      </c>
      <c r="E5944">
        <v>1.0201289</v>
      </c>
      <c r="F5944">
        <v>1.0816079000000001</v>
      </c>
      <c r="G5944" t="s">
        <v>33</v>
      </c>
      <c r="H5944">
        <v>9343.9529999999995</v>
      </c>
      <c r="I5944" s="49">
        <v>10385.191000000001</v>
      </c>
      <c r="J5944">
        <v>77.555369999999996</v>
      </c>
      <c r="M5944">
        <v>3.2741699999999999E-2</v>
      </c>
      <c r="N5944" s="49">
        <v>-6.1478999999999999E-2</v>
      </c>
      <c r="O5944" s="49">
        <v>-0.10338838</v>
      </c>
      <c r="P5944" s="49">
        <v>-7.8832100000000002E-2</v>
      </c>
      <c r="Q5944" s="49">
        <v>-6.1478999999999999E-2</v>
      </c>
      <c r="R5944" s="49">
        <v>-4.4125900000000003E-2</v>
      </c>
      <c r="S5944" s="49">
        <v>-1.9569619999999999E-2</v>
      </c>
      <c r="T5944" s="49" t="s">
        <v>91</v>
      </c>
    </row>
    <row r="5945" spans="1:20" x14ac:dyDescent="0.25">
      <c r="A5945" s="49" t="str">
        <f t="shared" si="92"/>
        <v>41893StocktonN/A_2SmartAC Only</v>
      </c>
      <c r="B5945" s="7">
        <v>41893</v>
      </c>
      <c r="C5945">
        <v>2</v>
      </c>
      <c r="D5945" t="s">
        <v>15</v>
      </c>
      <c r="E5945">
        <v>0.63015664000000005</v>
      </c>
      <c r="F5945">
        <v>0.66215025000000005</v>
      </c>
      <c r="G5945" t="s">
        <v>33</v>
      </c>
      <c r="H5945">
        <v>9343.9529999999995</v>
      </c>
      <c r="I5945" s="49">
        <v>10385.191000000001</v>
      </c>
      <c r="J5945">
        <v>71.892690000000002</v>
      </c>
      <c r="M5945">
        <v>1.9158100000000001E-2</v>
      </c>
      <c r="N5945" s="49">
        <v>-3.1993609999999999E-2</v>
      </c>
      <c r="O5945" s="49">
        <v>-5.651598E-2</v>
      </c>
      <c r="P5945" s="49">
        <v>-4.2147400000000002E-2</v>
      </c>
      <c r="Q5945" s="49">
        <v>-3.1993609999999999E-2</v>
      </c>
      <c r="R5945" s="49">
        <v>-2.1839819999999999E-2</v>
      </c>
      <c r="S5945" s="49">
        <v>-7.4712399999999997E-3</v>
      </c>
      <c r="T5945" s="49" t="s">
        <v>91</v>
      </c>
    </row>
    <row r="5946" spans="1:20" x14ac:dyDescent="0.25">
      <c r="A5946" s="49" t="str">
        <f t="shared" si="92"/>
        <v>41893StocktonN/A_8SmartAC Only</v>
      </c>
      <c r="B5946" s="7">
        <v>41893</v>
      </c>
      <c r="C5946">
        <v>8</v>
      </c>
      <c r="D5946" t="s">
        <v>15</v>
      </c>
      <c r="E5946">
        <v>0.76763939999999997</v>
      </c>
      <c r="F5946">
        <v>0.74998308000000002</v>
      </c>
      <c r="G5946" t="s">
        <v>33</v>
      </c>
      <c r="H5946">
        <v>9343.9529999999995</v>
      </c>
      <c r="I5946" s="49">
        <v>10385.191000000001</v>
      </c>
      <c r="J5946">
        <v>68.471069999999997</v>
      </c>
      <c r="M5946">
        <v>2.4604999999999998E-2</v>
      </c>
      <c r="N5946" s="49">
        <v>1.765632E-2</v>
      </c>
      <c r="O5946" s="49">
        <v>-1.3838080000000001E-2</v>
      </c>
      <c r="P5946" s="49">
        <v>4.6156699999999997E-3</v>
      </c>
      <c r="Q5946" s="49">
        <v>1.765632E-2</v>
      </c>
      <c r="R5946" s="49">
        <v>3.0696970000000001E-2</v>
      </c>
      <c r="S5946" s="49">
        <v>4.9150720000000002E-2</v>
      </c>
      <c r="T5946" s="49" t="s">
        <v>91</v>
      </c>
    </row>
    <row r="5947" spans="1:20" x14ac:dyDescent="0.25">
      <c r="A5947" s="49" t="str">
        <f t="shared" si="92"/>
        <v>41893StocktonN/A_3SmartAC Only</v>
      </c>
      <c r="B5947" s="7">
        <v>41893</v>
      </c>
      <c r="C5947">
        <v>3</v>
      </c>
      <c r="D5947" t="s">
        <v>15</v>
      </c>
      <c r="E5947">
        <v>0.58899999999999997</v>
      </c>
      <c r="F5947">
        <v>0.61358329</v>
      </c>
      <c r="G5947" t="s">
        <v>33</v>
      </c>
      <c r="H5947">
        <v>9343.9529999999995</v>
      </c>
      <c r="I5947" s="49">
        <v>10385.191000000001</v>
      </c>
      <c r="J5947">
        <v>69.729849999999999</v>
      </c>
      <c r="M5947">
        <v>1.7599500000000001E-2</v>
      </c>
      <c r="N5947" s="49">
        <v>-2.4583290000000001E-2</v>
      </c>
      <c r="O5947" s="49">
        <v>-4.7110649999999997E-2</v>
      </c>
      <c r="P5947" s="49">
        <v>-3.3911030000000002E-2</v>
      </c>
      <c r="Q5947" s="49">
        <v>-2.4583290000000001E-2</v>
      </c>
      <c r="R5947" s="49">
        <v>-1.525556E-2</v>
      </c>
      <c r="S5947" s="49">
        <v>-2.0559300000000001E-3</v>
      </c>
      <c r="T5947" s="49" t="s">
        <v>91</v>
      </c>
    </row>
    <row r="5948" spans="1:20" x14ac:dyDescent="0.25">
      <c r="A5948" s="49" t="str">
        <f t="shared" si="92"/>
        <v>41893StocktonN/A_11SmartAC Only</v>
      </c>
      <c r="B5948" s="7">
        <v>41893</v>
      </c>
      <c r="C5948">
        <v>11</v>
      </c>
      <c r="D5948" t="s">
        <v>15</v>
      </c>
      <c r="E5948">
        <v>0.71374422000000004</v>
      </c>
      <c r="F5948">
        <v>0.72666425999999995</v>
      </c>
      <c r="G5948" t="s">
        <v>33</v>
      </c>
      <c r="H5948">
        <v>9343.9529999999995</v>
      </c>
      <c r="I5948" s="49">
        <v>10385.191000000001</v>
      </c>
      <c r="J5948">
        <v>81.646129999999999</v>
      </c>
      <c r="M5948">
        <v>3.1594799999999999E-2</v>
      </c>
      <c r="N5948" s="49">
        <v>-1.2920040000000001E-2</v>
      </c>
      <c r="O5948" s="49">
        <v>-5.336138E-2</v>
      </c>
      <c r="P5948" s="49">
        <v>-2.9665279999999999E-2</v>
      </c>
      <c r="Q5948" s="49">
        <v>-1.2920040000000001E-2</v>
      </c>
      <c r="R5948" s="49">
        <v>3.8252E-3</v>
      </c>
      <c r="S5948" s="49">
        <v>2.7521299999999999E-2</v>
      </c>
      <c r="T5948" s="49" t="s">
        <v>91</v>
      </c>
    </row>
    <row r="5949" spans="1:20" x14ac:dyDescent="0.25">
      <c r="A5949" s="49" t="str">
        <f t="shared" si="92"/>
        <v>41893StocktonN/A_20SmartAC Only</v>
      </c>
      <c r="B5949" s="7">
        <v>41893</v>
      </c>
      <c r="C5949">
        <v>20</v>
      </c>
      <c r="D5949" t="s">
        <v>15</v>
      </c>
      <c r="E5949">
        <v>2.2285827</v>
      </c>
      <c r="F5949">
        <v>2.4542793000000001</v>
      </c>
      <c r="G5949" t="s">
        <v>33</v>
      </c>
      <c r="H5949">
        <v>9343.9529999999995</v>
      </c>
      <c r="I5949" s="49">
        <v>10385.191000000001</v>
      </c>
      <c r="J5949">
        <v>90.757450000000006</v>
      </c>
      <c r="M5949">
        <v>5.7153799999999998E-2</v>
      </c>
      <c r="N5949" s="49">
        <v>-0.2256966</v>
      </c>
      <c r="O5949" s="49">
        <v>-0.29885346000000002</v>
      </c>
      <c r="P5949" s="49">
        <v>-0.25598810999999999</v>
      </c>
      <c r="Q5949" s="49">
        <v>-0.2256966</v>
      </c>
      <c r="R5949" s="49">
        <v>-0.19540509</v>
      </c>
      <c r="S5949" s="49">
        <v>-0.15253974000000001</v>
      </c>
      <c r="T5949" s="49" t="s">
        <v>91</v>
      </c>
    </row>
    <row r="5950" spans="1:20" x14ac:dyDescent="0.25">
      <c r="A5950" s="49" t="str">
        <f t="shared" si="92"/>
        <v>41893StocktonN/A_10SmartAC Only</v>
      </c>
      <c r="B5950" s="7">
        <v>41893</v>
      </c>
      <c r="C5950">
        <v>10</v>
      </c>
      <c r="D5950" t="s">
        <v>15</v>
      </c>
      <c r="E5950">
        <v>0.69389785999999998</v>
      </c>
      <c r="F5950">
        <v>0.70037870000000002</v>
      </c>
      <c r="G5950" t="s">
        <v>33</v>
      </c>
      <c r="H5950">
        <v>9343.9529999999995</v>
      </c>
      <c r="I5950" s="49">
        <v>10385.191000000001</v>
      </c>
      <c r="J5950">
        <v>77.376459999999994</v>
      </c>
      <c r="M5950">
        <v>2.7546899999999999E-2</v>
      </c>
      <c r="N5950" s="49">
        <v>-6.4808399999999999E-3</v>
      </c>
      <c r="O5950" s="49">
        <v>-4.1740869999999999E-2</v>
      </c>
      <c r="P5950" s="49">
        <v>-2.1080700000000001E-2</v>
      </c>
      <c r="Q5950" s="49">
        <v>-6.4808399999999999E-3</v>
      </c>
      <c r="R5950" s="49">
        <v>8.1190199999999994E-3</v>
      </c>
      <c r="S5950" s="49">
        <v>2.877919E-2</v>
      </c>
      <c r="T5950" s="49" t="s">
        <v>91</v>
      </c>
    </row>
    <row r="5951" spans="1:20" x14ac:dyDescent="0.25">
      <c r="A5951" s="49" t="str">
        <f t="shared" si="92"/>
        <v>41893StocktonN/A_12SmartAC Only</v>
      </c>
      <c r="B5951" s="7">
        <v>41893</v>
      </c>
      <c r="C5951">
        <v>12</v>
      </c>
      <c r="D5951" t="s">
        <v>15</v>
      </c>
      <c r="E5951">
        <v>0.78186487999999998</v>
      </c>
      <c r="F5951">
        <v>0.78812892999999995</v>
      </c>
      <c r="G5951" t="s">
        <v>33</v>
      </c>
      <c r="H5951">
        <v>9343.9529999999995</v>
      </c>
      <c r="I5951" s="49">
        <v>10385.191000000001</v>
      </c>
      <c r="J5951">
        <v>85.943780000000004</v>
      </c>
      <c r="M5951">
        <v>3.6290000000000003E-2</v>
      </c>
      <c r="N5951" s="49">
        <v>-6.2640500000000002E-3</v>
      </c>
      <c r="O5951" s="49">
        <v>-5.2715249999999998E-2</v>
      </c>
      <c r="P5951" s="49">
        <v>-2.549775E-2</v>
      </c>
      <c r="Q5951" s="49">
        <v>-6.2640500000000002E-3</v>
      </c>
      <c r="R5951" s="49">
        <v>1.2969649999999999E-2</v>
      </c>
      <c r="S5951" s="49">
        <v>4.0187149999999998E-2</v>
      </c>
      <c r="T5951" s="49" t="s">
        <v>91</v>
      </c>
    </row>
    <row r="5952" spans="1:20" x14ac:dyDescent="0.25">
      <c r="A5952" s="49" t="str">
        <f t="shared" si="92"/>
        <v>41893StocktonN/A_22SmartAC Only</v>
      </c>
      <c r="B5952" s="7">
        <v>41893</v>
      </c>
      <c r="C5952">
        <v>22</v>
      </c>
      <c r="D5952" t="s">
        <v>15</v>
      </c>
      <c r="E5952">
        <v>1.7682656999999999</v>
      </c>
      <c r="F5952">
        <v>1.8267226999999999</v>
      </c>
      <c r="G5952" t="s">
        <v>33</v>
      </c>
      <c r="H5952">
        <v>9343.9529999999995</v>
      </c>
      <c r="I5952" s="49">
        <v>10385.191000000001</v>
      </c>
      <c r="J5952">
        <v>82.487729999999999</v>
      </c>
      <c r="M5952">
        <v>4.9469699999999998E-2</v>
      </c>
      <c r="N5952" s="49">
        <v>-5.8457000000000002E-2</v>
      </c>
      <c r="O5952" s="49">
        <v>-0.12177822000000001</v>
      </c>
      <c r="P5952" s="49">
        <v>-8.4675940000000005E-2</v>
      </c>
      <c r="Q5952" s="49">
        <v>-5.8457000000000002E-2</v>
      </c>
      <c r="R5952" s="49">
        <v>-3.2238059999999999E-2</v>
      </c>
      <c r="S5952" s="49">
        <v>4.8642199999999998E-3</v>
      </c>
      <c r="T5952" s="49" t="s">
        <v>91</v>
      </c>
    </row>
    <row r="5953" spans="1:20" x14ac:dyDescent="0.25">
      <c r="A5953" s="49" t="str">
        <f t="shared" si="92"/>
        <v>41893StocktonN/A_5SmartAC Only</v>
      </c>
      <c r="B5953" s="7">
        <v>41893</v>
      </c>
      <c r="C5953">
        <v>5</v>
      </c>
      <c r="D5953" t="s">
        <v>15</v>
      </c>
      <c r="E5953">
        <v>0.59189786</v>
      </c>
      <c r="F5953">
        <v>0.58535046999999996</v>
      </c>
      <c r="G5953" t="s">
        <v>33</v>
      </c>
      <c r="H5953">
        <v>9343.9529999999995</v>
      </c>
      <c r="I5953" s="49">
        <v>10385.191000000001</v>
      </c>
      <c r="J5953">
        <v>69.134180000000001</v>
      </c>
      <c r="M5953">
        <v>1.8055499999999999E-2</v>
      </c>
      <c r="N5953" s="49">
        <v>6.5473900000000002E-3</v>
      </c>
      <c r="O5953" s="49">
        <v>-1.6563649999999999E-2</v>
      </c>
      <c r="P5953" s="49">
        <v>-3.0220199999999998E-3</v>
      </c>
      <c r="Q5953" s="49">
        <v>6.5473900000000002E-3</v>
      </c>
      <c r="R5953" s="49">
        <v>1.6116809999999999E-2</v>
      </c>
      <c r="S5953" s="49">
        <v>2.965843E-2</v>
      </c>
      <c r="T5953" s="49" t="s">
        <v>91</v>
      </c>
    </row>
    <row r="5954" spans="1:20" x14ac:dyDescent="0.25">
      <c r="A5954" s="49" t="str">
        <f t="shared" si="92"/>
        <v>41820Greater Bay AreaN/A_AvgSmartAC Only</v>
      </c>
      <c r="B5954" s="7">
        <v>41820</v>
      </c>
      <c r="C5954" t="s">
        <v>94</v>
      </c>
      <c r="D5954" t="s">
        <v>10</v>
      </c>
      <c r="E5954">
        <v>2.3318620000000001</v>
      </c>
      <c r="F5954">
        <v>1.7778871999999999</v>
      </c>
      <c r="G5954" t="s">
        <v>33</v>
      </c>
      <c r="J5954">
        <v>91.45702</v>
      </c>
      <c r="M5954">
        <v>1.40076E-2</v>
      </c>
      <c r="N5954" s="49">
        <v>0.55397479999999999</v>
      </c>
      <c r="O5954" s="49">
        <v>0.53604507000000001</v>
      </c>
      <c r="P5954" s="49">
        <v>0.54655076999999996</v>
      </c>
      <c r="Q5954" s="49">
        <v>0.55397479999999999</v>
      </c>
      <c r="R5954" s="49">
        <v>0.56139883000000002</v>
      </c>
      <c r="S5954" s="49">
        <v>0.57190452999999997</v>
      </c>
      <c r="T5954" t="s">
        <v>91</v>
      </c>
    </row>
    <row r="5955" spans="1:20" x14ac:dyDescent="0.25">
      <c r="A5955" s="49" t="str">
        <f t="shared" ref="A5955:A6018" si="93">CONCATENATE(B5955,D5955,G5955,"_",C5955,T5955)</f>
        <v>41820OtherN/A_AvgSmartAC Only</v>
      </c>
      <c r="B5955" s="7">
        <v>41820</v>
      </c>
      <c r="C5955" t="s">
        <v>94</v>
      </c>
      <c r="D5955" t="s">
        <v>13</v>
      </c>
      <c r="E5955">
        <v>2.8814677</v>
      </c>
      <c r="F5955">
        <v>2.2306007000000001</v>
      </c>
      <c r="G5955" t="s">
        <v>33</v>
      </c>
      <c r="J5955">
        <v>101.6434</v>
      </c>
      <c r="M5955">
        <v>1.7091700000000001E-2</v>
      </c>
      <c r="N5955" s="49">
        <v>0.65086699999999997</v>
      </c>
      <c r="O5955" s="49">
        <v>0.62898962000000003</v>
      </c>
      <c r="P5955" s="49">
        <v>0.64180839999999995</v>
      </c>
      <c r="Q5955" s="49">
        <v>0.65086699999999997</v>
      </c>
      <c r="R5955" s="49">
        <v>0.6599256</v>
      </c>
      <c r="S5955" s="49">
        <v>0.67274438000000003</v>
      </c>
      <c r="T5955" s="49" t="s">
        <v>91</v>
      </c>
    </row>
    <row r="5956" spans="1:20" x14ac:dyDescent="0.25">
      <c r="A5956" s="49" t="str">
        <f t="shared" si="93"/>
        <v>41820ALLN/A_AvgAll</v>
      </c>
      <c r="B5956" s="7">
        <v>41820</v>
      </c>
      <c r="C5956" t="s">
        <v>94</v>
      </c>
      <c r="D5956" t="s">
        <v>16</v>
      </c>
      <c r="E5956">
        <v>2.7307234</v>
      </c>
      <c r="F5956">
        <v>2.1141654000000001</v>
      </c>
      <c r="G5956" t="s">
        <v>33</v>
      </c>
      <c r="J5956">
        <v>97.604900000000001</v>
      </c>
      <c r="M5956">
        <v>8.3190999999999994E-3</v>
      </c>
      <c r="N5956" s="49">
        <v>0.61655800000000005</v>
      </c>
      <c r="O5956" s="49">
        <v>0.60590955000000002</v>
      </c>
      <c r="P5956" s="49">
        <v>0.61214888000000001</v>
      </c>
      <c r="Q5956" s="49">
        <v>0.61655800000000005</v>
      </c>
      <c r="R5956" s="49">
        <v>0.62096711999999998</v>
      </c>
      <c r="S5956" s="49">
        <v>0.62720644999999997</v>
      </c>
      <c r="T5956" s="49" t="s">
        <v>19</v>
      </c>
    </row>
    <row r="5957" spans="1:20" x14ac:dyDescent="0.25">
      <c r="A5957" s="49" t="str">
        <f t="shared" si="93"/>
        <v>41820StocktonN/A_AvgSmartAC Only</v>
      </c>
      <c r="B5957" s="7">
        <v>41820</v>
      </c>
      <c r="C5957" t="s">
        <v>94</v>
      </c>
      <c r="D5957" t="s">
        <v>15</v>
      </c>
      <c r="E5957">
        <v>3.0823121000000002</v>
      </c>
      <c r="F5957">
        <v>2.331836</v>
      </c>
      <c r="G5957" t="s">
        <v>33</v>
      </c>
      <c r="J5957">
        <v>100.45399999999999</v>
      </c>
      <c r="M5957">
        <v>2.64047E-2</v>
      </c>
      <c r="N5957" s="49">
        <v>0.75047609999999998</v>
      </c>
      <c r="O5957" s="49">
        <v>0.71667808</v>
      </c>
      <c r="P5957" s="49">
        <v>0.73648161000000001</v>
      </c>
      <c r="Q5957" s="49">
        <v>0.75047609999999998</v>
      </c>
      <c r="R5957" s="49">
        <v>0.76447058999999995</v>
      </c>
      <c r="S5957" s="49">
        <v>0.78427411999999996</v>
      </c>
      <c r="T5957" s="49" t="s">
        <v>91</v>
      </c>
    </row>
    <row r="5958" spans="1:20" x14ac:dyDescent="0.25">
      <c r="A5958" s="49" t="str">
        <f t="shared" si="93"/>
        <v>41820ALLN/A_AvgSmartAC Only</v>
      </c>
      <c r="B5958" s="7">
        <v>41820</v>
      </c>
      <c r="C5958" t="s">
        <v>94</v>
      </c>
      <c r="D5958" t="s">
        <v>16</v>
      </c>
      <c r="E5958">
        <v>2.7307234</v>
      </c>
      <c r="F5958">
        <v>2.1141654000000001</v>
      </c>
      <c r="G5958" t="s">
        <v>33</v>
      </c>
      <c r="J5958">
        <v>97.604900000000001</v>
      </c>
      <c r="M5958">
        <v>8.3190999999999994E-3</v>
      </c>
      <c r="N5958" s="49">
        <v>0.61655800000000005</v>
      </c>
      <c r="O5958" s="49">
        <v>0.60590955000000002</v>
      </c>
      <c r="P5958" s="49">
        <v>0.61214888000000001</v>
      </c>
      <c r="Q5958" s="49">
        <v>0.61655800000000005</v>
      </c>
      <c r="R5958" s="49">
        <v>0.62096711999999998</v>
      </c>
      <c r="S5958" s="49">
        <v>0.62720644999999997</v>
      </c>
      <c r="T5958" s="49" t="s">
        <v>91</v>
      </c>
    </row>
    <row r="5959" spans="1:20" x14ac:dyDescent="0.25">
      <c r="A5959" s="49" t="str">
        <f t="shared" si="93"/>
        <v>41820SierraN/A_AvgSmartAC Only</v>
      </c>
      <c r="B5959" s="7">
        <v>41820</v>
      </c>
      <c r="C5959" t="s">
        <v>94</v>
      </c>
      <c r="D5959" t="s">
        <v>14</v>
      </c>
      <c r="E5959">
        <v>3.0041882000000002</v>
      </c>
      <c r="F5959">
        <v>2.3752566000000002</v>
      </c>
      <c r="G5959" t="s">
        <v>33</v>
      </c>
      <c r="J5959">
        <v>99.717219999999998</v>
      </c>
      <c r="M5959">
        <v>2.5797199999999999E-2</v>
      </c>
      <c r="N5959" s="49">
        <v>0.62893160000000004</v>
      </c>
      <c r="O5959" s="49">
        <v>0.59591117999999998</v>
      </c>
      <c r="P5959" s="49">
        <v>0.61525907999999996</v>
      </c>
      <c r="Q5959" s="49">
        <v>0.62893160000000004</v>
      </c>
      <c r="R5959" s="49">
        <v>0.64260412</v>
      </c>
      <c r="S5959" s="49">
        <v>0.66195201999999997</v>
      </c>
      <c r="T5959" s="49" t="s">
        <v>91</v>
      </c>
    </row>
    <row r="5960" spans="1:20" x14ac:dyDescent="0.25">
      <c r="A5960" s="49" t="str">
        <f t="shared" si="93"/>
        <v>41820North Coast and North BayN/A_AvgAll</v>
      </c>
      <c r="B5960" s="7">
        <v>41820</v>
      </c>
      <c r="C5960" t="s">
        <v>94</v>
      </c>
      <c r="D5960" t="s">
        <v>47</v>
      </c>
      <c r="E5960">
        <v>2.0070706</v>
      </c>
      <c r="F5960">
        <v>1.6111854999999999</v>
      </c>
      <c r="G5960" t="s">
        <v>33</v>
      </c>
      <c r="J5960">
        <v>89.347819999999999</v>
      </c>
      <c r="M5960">
        <v>2.9837700000000002E-2</v>
      </c>
      <c r="N5960" s="49">
        <v>0.39588509999999999</v>
      </c>
      <c r="O5960" s="49">
        <v>0.35769284000000001</v>
      </c>
      <c r="P5960" s="49">
        <v>0.38007111999999998</v>
      </c>
      <c r="Q5960" s="49">
        <v>0.39588509999999999</v>
      </c>
      <c r="R5960" s="49">
        <v>0.41169908</v>
      </c>
      <c r="S5960" s="49">
        <v>0.43407736000000002</v>
      </c>
      <c r="T5960" s="49" t="s">
        <v>19</v>
      </c>
    </row>
    <row r="5961" spans="1:20" x14ac:dyDescent="0.25">
      <c r="A5961" s="49" t="str">
        <f t="shared" si="93"/>
        <v>41820Greater Fresno AreaN/A_AvgAll</v>
      </c>
      <c r="B5961" s="7">
        <v>41820</v>
      </c>
      <c r="C5961" t="s">
        <v>94</v>
      </c>
      <c r="D5961" t="s">
        <v>38</v>
      </c>
      <c r="E5961">
        <v>3.1847555999999999</v>
      </c>
      <c r="F5961">
        <v>2.5449497000000001</v>
      </c>
      <c r="G5961" t="s">
        <v>33</v>
      </c>
      <c r="J5961">
        <v>104.66670000000001</v>
      </c>
      <c r="M5961">
        <v>2.4519699999999998E-2</v>
      </c>
      <c r="N5961" s="49">
        <v>0.63980590000000004</v>
      </c>
      <c r="O5961" s="49">
        <v>0.60842068000000005</v>
      </c>
      <c r="P5961" s="49">
        <v>0.62681045999999996</v>
      </c>
      <c r="Q5961" s="49">
        <v>0.63980590000000004</v>
      </c>
      <c r="R5961" s="49">
        <v>0.65280134000000001</v>
      </c>
      <c r="S5961" s="49">
        <v>0.67119112000000003</v>
      </c>
      <c r="T5961" s="49" t="s">
        <v>19</v>
      </c>
    </row>
    <row r="5962" spans="1:20" x14ac:dyDescent="0.25">
      <c r="A5962" s="49" t="str">
        <f t="shared" si="93"/>
        <v>41820Greater Bay AreaN/A_AvgAll</v>
      </c>
      <c r="B5962" s="7">
        <v>41820</v>
      </c>
      <c r="C5962" t="s">
        <v>94</v>
      </c>
      <c r="D5962" t="s">
        <v>10</v>
      </c>
      <c r="E5962">
        <v>2.3318620000000001</v>
      </c>
      <c r="F5962">
        <v>1.7778871999999999</v>
      </c>
      <c r="G5962" t="s">
        <v>33</v>
      </c>
      <c r="J5962">
        <v>91.45702</v>
      </c>
      <c r="M5962">
        <v>1.40076E-2</v>
      </c>
      <c r="N5962" s="49">
        <v>0.55397479999999999</v>
      </c>
      <c r="O5962" s="49">
        <v>0.53604507000000001</v>
      </c>
      <c r="P5962" s="49">
        <v>0.54655076999999996</v>
      </c>
      <c r="Q5962" s="49">
        <v>0.55397479999999999</v>
      </c>
      <c r="R5962" s="49">
        <v>0.56139883000000002</v>
      </c>
      <c r="S5962" s="49">
        <v>0.57190452999999997</v>
      </c>
      <c r="T5962" s="49" t="s">
        <v>19</v>
      </c>
    </row>
    <row r="5963" spans="1:20" x14ac:dyDescent="0.25">
      <c r="A5963" s="49" t="str">
        <f t="shared" si="93"/>
        <v>41820SierraN/A_AvgAll</v>
      </c>
      <c r="B5963" s="7">
        <v>41820</v>
      </c>
      <c r="C5963" t="s">
        <v>94</v>
      </c>
      <c r="D5963" t="s">
        <v>14</v>
      </c>
      <c r="E5963">
        <v>3.0041882000000002</v>
      </c>
      <c r="F5963">
        <v>2.3752566000000002</v>
      </c>
      <c r="G5963" t="s">
        <v>33</v>
      </c>
      <c r="J5963">
        <v>99.717219999999998</v>
      </c>
      <c r="M5963">
        <v>2.5797199999999999E-2</v>
      </c>
      <c r="N5963" s="49">
        <v>0.62893160000000004</v>
      </c>
      <c r="O5963" s="49">
        <v>0.59591117999999998</v>
      </c>
      <c r="P5963" s="49">
        <v>0.61525907999999996</v>
      </c>
      <c r="Q5963" s="49">
        <v>0.62893160000000004</v>
      </c>
      <c r="R5963" s="49">
        <v>0.64260412</v>
      </c>
      <c r="S5963" s="49">
        <v>0.66195201999999997</v>
      </c>
      <c r="T5963" s="49" t="s">
        <v>19</v>
      </c>
    </row>
    <row r="5964" spans="1:20" x14ac:dyDescent="0.25">
      <c r="A5964" s="49" t="str">
        <f t="shared" si="93"/>
        <v>41820OtherN/A_AvgAll</v>
      </c>
      <c r="B5964" s="7">
        <v>41820</v>
      </c>
      <c r="C5964" t="s">
        <v>94</v>
      </c>
      <c r="D5964" t="s">
        <v>13</v>
      </c>
      <c r="E5964">
        <v>2.8814677</v>
      </c>
      <c r="F5964">
        <v>2.2306007000000001</v>
      </c>
      <c r="G5964" t="s">
        <v>33</v>
      </c>
      <c r="J5964">
        <v>101.6434</v>
      </c>
      <c r="M5964">
        <v>1.7091700000000001E-2</v>
      </c>
      <c r="N5964" s="49">
        <v>0.65086699999999997</v>
      </c>
      <c r="O5964" s="49">
        <v>0.62898962000000003</v>
      </c>
      <c r="P5964" s="49">
        <v>0.64180839999999995</v>
      </c>
      <c r="Q5964" s="49">
        <v>0.65086699999999997</v>
      </c>
      <c r="R5964" s="49">
        <v>0.6599256</v>
      </c>
      <c r="S5964" s="49">
        <v>0.67274438000000003</v>
      </c>
      <c r="T5964" s="49" t="s">
        <v>19</v>
      </c>
    </row>
    <row r="5965" spans="1:20" x14ac:dyDescent="0.25">
      <c r="A5965" s="49" t="str">
        <f t="shared" si="93"/>
        <v>41820KernN/A_AvgSmartAC Only</v>
      </c>
      <c r="B5965" s="7">
        <v>41820</v>
      </c>
      <c r="C5965" t="s">
        <v>94</v>
      </c>
      <c r="D5965" t="s">
        <v>11</v>
      </c>
      <c r="E5965">
        <v>3.2381221</v>
      </c>
      <c r="F5965">
        <v>2.5213744999999999</v>
      </c>
      <c r="G5965" t="s">
        <v>33</v>
      </c>
      <c r="J5965">
        <v>103.33329999999999</v>
      </c>
      <c r="M5965">
        <v>3.6127699999999999E-2</v>
      </c>
      <c r="N5965" s="49">
        <v>0.71674760000000004</v>
      </c>
      <c r="O5965" s="49">
        <v>0.67050414000000003</v>
      </c>
      <c r="P5965" s="49">
        <v>0.69759992000000004</v>
      </c>
      <c r="Q5965" s="49">
        <v>0.71674760000000004</v>
      </c>
      <c r="R5965" s="49">
        <v>0.73589528000000004</v>
      </c>
      <c r="S5965" s="49">
        <v>0.76299106000000005</v>
      </c>
      <c r="T5965" s="49" t="s">
        <v>91</v>
      </c>
    </row>
    <row r="5966" spans="1:20" x14ac:dyDescent="0.25">
      <c r="A5966" s="49" t="str">
        <f t="shared" si="93"/>
        <v>41820North Coast and North BayN/A_AvgSmartAC Only</v>
      </c>
      <c r="B5966" s="7">
        <v>41820</v>
      </c>
      <c r="C5966" t="s">
        <v>94</v>
      </c>
      <c r="D5966" t="s">
        <v>47</v>
      </c>
      <c r="E5966">
        <v>2.0070706</v>
      </c>
      <c r="F5966">
        <v>1.6111854999999999</v>
      </c>
      <c r="G5966" t="s">
        <v>33</v>
      </c>
      <c r="J5966">
        <v>89.347819999999999</v>
      </c>
      <c r="M5966">
        <v>2.9837700000000002E-2</v>
      </c>
      <c r="N5966" s="49">
        <v>0.39588509999999999</v>
      </c>
      <c r="O5966" s="49">
        <v>0.35769284000000001</v>
      </c>
      <c r="P5966" s="49">
        <v>0.38007111999999998</v>
      </c>
      <c r="Q5966" s="49">
        <v>0.39588509999999999</v>
      </c>
      <c r="R5966" s="49">
        <v>0.41169908</v>
      </c>
      <c r="S5966" s="49">
        <v>0.43407736000000002</v>
      </c>
      <c r="T5966" s="49" t="s">
        <v>91</v>
      </c>
    </row>
    <row r="5967" spans="1:20" x14ac:dyDescent="0.25">
      <c r="A5967" s="49" t="str">
        <f t="shared" si="93"/>
        <v>41820KernN/A_AvgAll</v>
      </c>
      <c r="B5967" s="7">
        <v>41820</v>
      </c>
      <c r="C5967" t="s">
        <v>94</v>
      </c>
      <c r="D5967" t="s">
        <v>11</v>
      </c>
      <c r="E5967">
        <v>3.2381221</v>
      </c>
      <c r="F5967">
        <v>2.5213744999999999</v>
      </c>
      <c r="G5967" t="s">
        <v>33</v>
      </c>
      <c r="J5967">
        <v>103.33329999999999</v>
      </c>
      <c r="M5967">
        <v>3.6127699999999999E-2</v>
      </c>
      <c r="N5967" s="49">
        <v>0.71674760000000004</v>
      </c>
      <c r="O5967" s="49">
        <v>0.67050414000000003</v>
      </c>
      <c r="P5967" s="49">
        <v>0.69759992000000004</v>
      </c>
      <c r="Q5967" s="49">
        <v>0.71674760000000004</v>
      </c>
      <c r="R5967" s="49">
        <v>0.73589528000000004</v>
      </c>
      <c r="S5967" s="49">
        <v>0.76299106000000005</v>
      </c>
      <c r="T5967" s="49" t="s">
        <v>19</v>
      </c>
    </row>
    <row r="5968" spans="1:20" x14ac:dyDescent="0.25">
      <c r="A5968" s="49" t="str">
        <f t="shared" si="93"/>
        <v>41820Greater Fresno AreaN/A_AvgSmartAC Only</v>
      </c>
      <c r="B5968" s="7">
        <v>41820</v>
      </c>
      <c r="C5968" t="s">
        <v>94</v>
      </c>
      <c r="D5968" t="s">
        <v>38</v>
      </c>
      <c r="E5968">
        <v>3.1847555999999999</v>
      </c>
      <c r="F5968">
        <v>2.5449497000000001</v>
      </c>
      <c r="G5968" t="s">
        <v>33</v>
      </c>
      <c r="J5968">
        <v>104.66670000000001</v>
      </c>
      <c r="M5968">
        <v>2.4519699999999998E-2</v>
      </c>
      <c r="N5968" s="49">
        <v>0.63980590000000004</v>
      </c>
      <c r="O5968" s="49">
        <v>0.60842068000000005</v>
      </c>
      <c r="P5968" s="49">
        <v>0.62681045999999996</v>
      </c>
      <c r="Q5968" s="49">
        <v>0.63980590000000004</v>
      </c>
      <c r="R5968" s="49">
        <v>0.65280134000000001</v>
      </c>
      <c r="S5968" s="49">
        <v>0.67119112000000003</v>
      </c>
      <c r="T5968" s="49" t="s">
        <v>91</v>
      </c>
    </row>
    <row r="5969" spans="1:23" x14ac:dyDescent="0.25">
      <c r="A5969" s="49" t="str">
        <f t="shared" si="93"/>
        <v>41820StocktonN/A_AvgAll</v>
      </c>
      <c r="B5969" s="7">
        <v>41820</v>
      </c>
      <c r="C5969" t="s">
        <v>94</v>
      </c>
      <c r="D5969" t="s">
        <v>15</v>
      </c>
      <c r="E5969">
        <v>3.0823121000000002</v>
      </c>
      <c r="F5969">
        <v>2.331836</v>
      </c>
      <c r="G5969" t="s">
        <v>33</v>
      </c>
      <c r="J5969">
        <v>100.45399999999999</v>
      </c>
      <c r="M5969">
        <v>2.64047E-2</v>
      </c>
      <c r="N5969" s="49">
        <v>0.75047609999999998</v>
      </c>
      <c r="O5969" s="49">
        <v>0.71667808</v>
      </c>
      <c r="P5969" s="49">
        <v>0.73648161000000001</v>
      </c>
      <c r="Q5969" s="49">
        <v>0.75047609999999998</v>
      </c>
      <c r="R5969" s="49">
        <v>0.76447058999999995</v>
      </c>
      <c r="S5969" s="49">
        <v>0.78427411999999996</v>
      </c>
      <c r="T5969" s="49" t="s">
        <v>19</v>
      </c>
    </row>
    <row r="5970" spans="1:23" x14ac:dyDescent="0.25">
      <c r="A5970" s="49" t="str">
        <f t="shared" si="93"/>
        <v>41850ALLN/A_AvgAll</v>
      </c>
      <c r="B5970" s="7">
        <v>41850</v>
      </c>
      <c r="C5970" t="s">
        <v>94</v>
      </c>
      <c r="D5970" t="s">
        <v>16</v>
      </c>
      <c r="E5970">
        <v>1.960906</v>
      </c>
      <c r="F5970">
        <v>1.6292690999999999</v>
      </c>
      <c r="G5970" t="s">
        <v>33</v>
      </c>
      <c r="H5970">
        <v>19633.076000000001</v>
      </c>
      <c r="I5970">
        <v>151478.98000000001</v>
      </c>
      <c r="J5970">
        <v>90.045860000000005</v>
      </c>
      <c r="N5970" s="49">
        <v>0.33163696999999998</v>
      </c>
      <c r="O5970" s="49">
        <v>0.30418572999999999</v>
      </c>
      <c r="P5970" s="49">
        <v>0.32027043999999999</v>
      </c>
      <c r="Q5970" s="49">
        <v>0.33163696999999998</v>
      </c>
      <c r="R5970" s="49">
        <v>0.34300350000000002</v>
      </c>
      <c r="S5970" s="49">
        <v>0.35908821000000002</v>
      </c>
      <c r="T5970" s="49" t="s">
        <v>19</v>
      </c>
      <c r="U5970">
        <v>7.2817980000000002</v>
      </c>
      <c r="V5970">
        <v>40.621589999999998</v>
      </c>
      <c r="W5970">
        <v>33.339790000000001</v>
      </c>
    </row>
    <row r="5971" spans="1:23" x14ac:dyDescent="0.25">
      <c r="A5971" s="49" t="str">
        <f t="shared" si="93"/>
        <v>41850Greater Bay AreaN/A_AvgAll</v>
      </c>
      <c r="B5971" s="7">
        <v>41850</v>
      </c>
      <c r="C5971" t="s">
        <v>94</v>
      </c>
      <c r="D5971" t="s">
        <v>10</v>
      </c>
      <c r="E5971">
        <v>1.5238320999999999</v>
      </c>
      <c r="F5971">
        <v>1.2723941000000001</v>
      </c>
      <c r="G5971" t="s">
        <v>33</v>
      </c>
      <c r="H5971">
        <v>6849.7147000000004</v>
      </c>
      <c r="I5971">
        <v>52904.758999999998</v>
      </c>
      <c r="J5971">
        <v>83.517775999999998</v>
      </c>
      <c r="N5971" s="49">
        <v>0.25143806000000002</v>
      </c>
      <c r="O5971" s="49">
        <v>0.21177942999999999</v>
      </c>
      <c r="P5971" s="49">
        <v>0.23501691</v>
      </c>
      <c r="Q5971" s="49">
        <v>0.25143806000000002</v>
      </c>
      <c r="R5971" s="49">
        <v>0.26785922000000001</v>
      </c>
      <c r="S5971" s="49">
        <v>0.29109669999999999</v>
      </c>
      <c r="T5971" s="49" t="s">
        <v>19</v>
      </c>
      <c r="U5971">
        <v>1.9699660000000001</v>
      </c>
      <c r="V5971">
        <v>11.082409999999999</v>
      </c>
      <c r="W5971">
        <v>9.1124390000000002</v>
      </c>
    </row>
    <row r="5972" spans="1:23" x14ac:dyDescent="0.25">
      <c r="A5972" s="49" t="str">
        <f t="shared" si="93"/>
        <v>41850Greater Fresno AreaN/A_AvgAll</v>
      </c>
      <c r="B5972" s="7">
        <v>41850</v>
      </c>
      <c r="C5972" t="s">
        <v>94</v>
      </c>
      <c r="D5972" t="s">
        <v>38</v>
      </c>
      <c r="E5972">
        <v>2.2490066</v>
      </c>
      <c r="F5972">
        <v>1.9539428999999999</v>
      </c>
      <c r="G5972" t="s">
        <v>33</v>
      </c>
      <c r="H5972">
        <v>2284.5808999999999</v>
      </c>
      <c r="I5972">
        <v>17580.205999999998</v>
      </c>
      <c r="J5972">
        <v>95.85</v>
      </c>
      <c r="N5972" s="49">
        <v>0.29506378</v>
      </c>
      <c r="O5972" s="49">
        <v>0.22621237</v>
      </c>
      <c r="P5972" s="49">
        <v>0.26655499999999999</v>
      </c>
      <c r="Q5972" s="49">
        <v>0.29506378</v>
      </c>
      <c r="R5972" s="49">
        <v>0.32357256000000001</v>
      </c>
      <c r="S5972" s="49">
        <v>0.36391519</v>
      </c>
      <c r="T5972" s="49" t="s">
        <v>19</v>
      </c>
      <c r="U5972">
        <v>0.7292343</v>
      </c>
      <c r="V5972">
        <v>5.3736170000000003</v>
      </c>
      <c r="W5972">
        <v>4.6443820000000002</v>
      </c>
    </row>
    <row r="5973" spans="1:23" x14ac:dyDescent="0.25">
      <c r="A5973" s="49" t="str">
        <f t="shared" si="93"/>
        <v>41850KernN/A_AvgAll</v>
      </c>
      <c r="B5973" s="7">
        <v>41850</v>
      </c>
      <c r="C5973" t="s">
        <v>94</v>
      </c>
      <c r="D5973" t="s">
        <v>11</v>
      </c>
      <c r="E5973">
        <v>2.7222792</v>
      </c>
      <c r="F5973">
        <v>2.2511233000000002</v>
      </c>
      <c r="G5973" t="s">
        <v>33</v>
      </c>
      <c r="H5973">
        <v>923.21759999999995</v>
      </c>
      <c r="I5973">
        <v>7206.0919999999996</v>
      </c>
      <c r="J5973">
        <v>98.75</v>
      </c>
      <c r="N5973" s="49">
        <v>0.47115585999999998</v>
      </c>
      <c r="O5973" s="49">
        <v>0.36324525000000002</v>
      </c>
      <c r="P5973" s="49">
        <v>0.42647413000000001</v>
      </c>
      <c r="Q5973" s="49">
        <v>0.47115585999999998</v>
      </c>
      <c r="R5973" s="49">
        <v>0.51583760000000001</v>
      </c>
      <c r="S5973" s="49">
        <v>0.57906647</v>
      </c>
      <c r="T5973" s="49" t="s">
        <v>19</v>
      </c>
      <c r="U5973">
        <v>0.46867540000000002</v>
      </c>
      <c r="V5973">
        <v>2.6097980000000001</v>
      </c>
      <c r="W5973">
        <v>2.1411220000000002</v>
      </c>
    </row>
    <row r="5974" spans="1:23" x14ac:dyDescent="0.25">
      <c r="A5974" s="49" t="str">
        <f t="shared" si="93"/>
        <v>41850North Coast and North BayN/A_AvgAll</v>
      </c>
      <c r="B5974" s="7">
        <v>41850</v>
      </c>
      <c r="C5974" t="s">
        <v>94</v>
      </c>
      <c r="D5974" t="s">
        <v>47</v>
      </c>
      <c r="E5974">
        <v>1.0507451000000001</v>
      </c>
      <c r="F5974">
        <v>0.86889941999999998</v>
      </c>
      <c r="G5974" t="s">
        <v>33</v>
      </c>
      <c r="H5974">
        <v>1147.98</v>
      </c>
      <c r="I5974">
        <v>8814.2710000000006</v>
      </c>
      <c r="J5974">
        <v>80.550904000000003</v>
      </c>
      <c r="N5974" s="49">
        <v>0.18184566999999999</v>
      </c>
      <c r="O5974" s="49">
        <v>0.1073103</v>
      </c>
      <c r="P5974" s="49">
        <v>0.15098337000000001</v>
      </c>
      <c r="Q5974" s="49">
        <v>0.18184566999999999</v>
      </c>
      <c r="R5974" s="49">
        <v>0.21270797</v>
      </c>
      <c r="S5974" s="49">
        <v>0.25638104</v>
      </c>
      <c r="T5974" s="49" t="s">
        <v>19</v>
      </c>
      <c r="U5974">
        <v>0.24209439999999999</v>
      </c>
      <c r="V5974">
        <v>1.2847219999999999</v>
      </c>
      <c r="W5974">
        <v>1.0426280000000001</v>
      </c>
    </row>
    <row r="5975" spans="1:23" x14ac:dyDescent="0.25">
      <c r="A5975" s="49" t="str">
        <f t="shared" si="93"/>
        <v>41850OtherN/A_AvgAll</v>
      </c>
      <c r="B5975" s="7">
        <v>41850</v>
      </c>
      <c r="C5975" t="s">
        <v>94</v>
      </c>
      <c r="D5975" t="s">
        <v>13</v>
      </c>
      <c r="E5975">
        <v>2.1677076</v>
      </c>
      <c r="F5975">
        <v>1.7985992</v>
      </c>
      <c r="G5975" t="s">
        <v>33</v>
      </c>
      <c r="H5975">
        <v>4324.7628999999997</v>
      </c>
      <c r="I5975">
        <v>33404.203999999998</v>
      </c>
      <c r="J5975">
        <v>94.057671999999997</v>
      </c>
      <c r="N5975" s="49">
        <v>0.36910846000000003</v>
      </c>
      <c r="O5975" s="49">
        <v>0.31657681999999998</v>
      </c>
      <c r="P5975" s="49">
        <v>0.34735707999999998</v>
      </c>
      <c r="Q5975" s="49">
        <v>0.36910846000000003</v>
      </c>
      <c r="R5975" s="49">
        <v>0.39085984000000001</v>
      </c>
      <c r="S5975" s="49">
        <v>0.42164010000000002</v>
      </c>
      <c r="T5975" s="49" t="s">
        <v>19</v>
      </c>
      <c r="U5975">
        <v>1.769536</v>
      </c>
      <c r="V5975">
        <v>9.8953790000000001</v>
      </c>
      <c r="W5975">
        <v>8.1258440000000007</v>
      </c>
    </row>
    <row r="5976" spans="1:23" x14ac:dyDescent="0.25">
      <c r="A5976" s="49" t="str">
        <f t="shared" si="93"/>
        <v>41850SierraN/A_AvgAll</v>
      </c>
      <c r="B5976" s="7">
        <v>41850</v>
      </c>
      <c r="C5976" t="s">
        <v>94</v>
      </c>
      <c r="D5976" t="s">
        <v>14</v>
      </c>
      <c r="E5976">
        <v>2.4067208</v>
      </c>
      <c r="F5976">
        <v>1.9374631</v>
      </c>
      <c r="G5976" t="s">
        <v>33</v>
      </c>
      <c r="H5976">
        <v>2198.7845000000002</v>
      </c>
      <c r="I5976">
        <v>16890.411</v>
      </c>
      <c r="J5976">
        <v>94.379722000000001</v>
      </c>
      <c r="N5976" s="49">
        <v>0.46925766000000002</v>
      </c>
      <c r="O5976" s="49">
        <v>0.38777378000000001</v>
      </c>
      <c r="P5976" s="49">
        <v>0.43551824</v>
      </c>
      <c r="Q5976" s="49">
        <v>0.46925766000000002</v>
      </c>
      <c r="R5976" s="49">
        <v>0.50299707999999999</v>
      </c>
      <c r="S5976" s="49">
        <v>0.55074153999999997</v>
      </c>
      <c r="T5976" s="49" t="s">
        <v>19</v>
      </c>
      <c r="U5976">
        <v>1.1680619999999999</v>
      </c>
      <c r="V5976">
        <v>5.5887770000000003</v>
      </c>
      <c r="W5976">
        <v>4.4207150000000004</v>
      </c>
    </row>
    <row r="5977" spans="1:23" x14ac:dyDescent="0.25">
      <c r="A5977" s="49" t="str">
        <f t="shared" si="93"/>
        <v>41850StocktonN/A_AvgAll</v>
      </c>
      <c r="B5977" s="7">
        <v>41850</v>
      </c>
      <c r="C5977" t="s">
        <v>94</v>
      </c>
      <c r="D5977" t="s">
        <v>15</v>
      </c>
      <c r="E5977">
        <v>2.3552255</v>
      </c>
      <c r="F5977">
        <v>1.9291867</v>
      </c>
      <c r="G5977" t="s">
        <v>33</v>
      </c>
      <c r="H5977">
        <v>1904.0355999999999</v>
      </c>
      <c r="I5977">
        <v>14679.039000000001</v>
      </c>
      <c r="J5977">
        <v>93.640204999999995</v>
      </c>
      <c r="N5977" s="49">
        <v>0.4260388</v>
      </c>
      <c r="O5977" s="49">
        <v>0.34688098000000001</v>
      </c>
      <c r="P5977" s="49">
        <v>0.39326251000000001</v>
      </c>
      <c r="Q5977" s="49">
        <v>0.4260388</v>
      </c>
      <c r="R5977" s="49">
        <v>0.45881508999999998</v>
      </c>
      <c r="S5977" s="49">
        <v>0.50519661999999999</v>
      </c>
      <c r="T5977" s="49" t="s">
        <v>19</v>
      </c>
      <c r="U5977">
        <v>0.90900400000000003</v>
      </c>
      <c r="V5977">
        <v>4.7375530000000001</v>
      </c>
      <c r="W5977">
        <v>3.8285490000000002</v>
      </c>
    </row>
    <row r="5978" spans="1:23" x14ac:dyDescent="0.25">
      <c r="A5978" s="49" t="str">
        <f t="shared" si="93"/>
        <v>41850ALLN/A_AvgDually Enrolled</v>
      </c>
      <c r="B5978" s="7">
        <v>41850</v>
      </c>
      <c r="C5978" t="s">
        <v>94</v>
      </c>
      <c r="D5978" t="s">
        <v>16</v>
      </c>
      <c r="E5978">
        <v>1.7849383000000001</v>
      </c>
      <c r="F5978">
        <v>1.5162066999999999</v>
      </c>
      <c r="G5978" t="s">
        <v>33</v>
      </c>
      <c r="H5978">
        <v>5257.8491000000004</v>
      </c>
      <c r="I5978">
        <v>40522.686999999998</v>
      </c>
      <c r="J5978">
        <v>89.531261999999998</v>
      </c>
      <c r="N5978" s="49">
        <v>0.26873154999999999</v>
      </c>
      <c r="O5978" s="49">
        <v>0.22438047999999999</v>
      </c>
      <c r="P5978" s="49">
        <v>0.25036744</v>
      </c>
      <c r="Q5978" s="49">
        <v>0.26873154999999999</v>
      </c>
      <c r="R5978" s="49">
        <v>0.28709565999999997</v>
      </c>
      <c r="S5978" s="49">
        <v>0.31308261999999998</v>
      </c>
      <c r="T5978" s="49" t="s">
        <v>92</v>
      </c>
      <c r="U5978">
        <v>1.5747150000000001</v>
      </c>
      <c r="V5978">
        <v>9.80185</v>
      </c>
      <c r="W5978">
        <v>8.2271350000000005</v>
      </c>
    </row>
    <row r="5979" spans="1:23" x14ac:dyDescent="0.25">
      <c r="A5979" s="49" t="str">
        <f t="shared" si="93"/>
        <v>41850Greater Bay AreaN/A_AvgDually Enrolled</v>
      </c>
      <c r="B5979" s="7">
        <v>41850</v>
      </c>
      <c r="C5979" t="s">
        <v>94</v>
      </c>
      <c r="D5979" t="s">
        <v>10</v>
      </c>
      <c r="E5979">
        <v>1.3360543</v>
      </c>
      <c r="F5979">
        <v>1.1267845000000001</v>
      </c>
      <c r="G5979" t="s">
        <v>33</v>
      </c>
      <c r="H5979">
        <v>1972.0081</v>
      </c>
      <c r="I5979">
        <v>15133.196</v>
      </c>
      <c r="J5979">
        <v>82.704843999999994</v>
      </c>
      <c r="N5979" s="49">
        <v>0.20926976999999999</v>
      </c>
      <c r="O5979" s="49">
        <v>0.14602941</v>
      </c>
      <c r="P5979" s="49">
        <v>0.18308431</v>
      </c>
      <c r="Q5979" s="49">
        <v>0.20926976999999999</v>
      </c>
      <c r="R5979" s="49">
        <v>0.23545521999999999</v>
      </c>
      <c r="S5979" s="49">
        <v>0.27251012000000002</v>
      </c>
      <c r="T5979" s="49" t="s">
        <v>92</v>
      </c>
      <c r="U5979">
        <v>0.47693730000000001</v>
      </c>
      <c r="V5979">
        <v>2.7679239999999998</v>
      </c>
      <c r="W5979">
        <v>2.2909869999999999</v>
      </c>
    </row>
    <row r="5980" spans="1:23" x14ac:dyDescent="0.25">
      <c r="A5980" s="49" t="str">
        <f t="shared" si="93"/>
        <v>41850Greater Fresno AreaN/A_AvgDually Enrolled</v>
      </c>
      <c r="B5980" s="7">
        <v>41850</v>
      </c>
      <c r="C5980" t="s">
        <v>94</v>
      </c>
      <c r="D5980" t="s">
        <v>38</v>
      </c>
      <c r="E5980">
        <v>2.1809116</v>
      </c>
      <c r="F5980">
        <v>1.8471537</v>
      </c>
      <c r="G5980" t="s">
        <v>33</v>
      </c>
      <c r="H5980">
        <v>533.91139999999996</v>
      </c>
      <c r="I5980">
        <v>4066.2660000000001</v>
      </c>
      <c r="J5980">
        <v>95.85</v>
      </c>
      <c r="N5980" s="49">
        <v>0.33375789</v>
      </c>
      <c r="O5980" s="49">
        <v>0.18925707999999999</v>
      </c>
      <c r="P5980" s="49">
        <v>0.27392551999999998</v>
      </c>
      <c r="Q5980" s="49">
        <v>0.33375789</v>
      </c>
      <c r="R5980" s="49">
        <v>0.39359026000000003</v>
      </c>
      <c r="S5980" s="49">
        <v>0.47825869999999998</v>
      </c>
      <c r="T5980" s="49" t="s">
        <v>92</v>
      </c>
      <c r="U5980">
        <v>0.18938559999999999</v>
      </c>
      <c r="V5980">
        <v>1.2089760000000001</v>
      </c>
      <c r="W5980">
        <v>1.0195909999999999</v>
      </c>
    </row>
    <row r="5981" spans="1:23" x14ac:dyDescent="0.25">
      <c r="A5981" s="49" t="str">
        <f t="shared" si="93"/>
        <v>41850KernN/A_AvgDually Enrolled</v>
      </c>
      <c r="B5981" s="7">
        <v>41850</v>
      </c>
      <c r="C5981" t="s">
        <v>94</v>
      </c>
      <c r="D5981" t="s">
        <v>11</v>
      </c>
      <c r="E5981">
        <v>2.5900905000000001</v>
      </c>
      <c r="F5981">
        <v>2.2898678000000001</v>
      </c>
      <c r="G5981" t="s">
        <v>33</v>
      </c>
      <c r="H5981">
        <v>256.08010000000002</v>
      </c>
      <c r="I5981">
        <v>2031.1189999999999</v>
      </c>
      <c r="J5981">
        <v>98.75</v>
      </c>
      <c r="N5981" s="49">
        <v>0.30022268000000002</v>
      </c>
      <c r="O5981" s="49">
        <v>0.10064566</v>
      </c>
      <c r="P5981" s="49">
        <v>0.21758532</v>
      </c>
      <c r="Q5981" s="49">
        <v>0.30022268000000002</v>
      </c>
      <c r="R5981" s="49">
        <v>0.38286004000000001</v>
      </c>
      <c r="S5981" s="49">
        <v>0.49979970000000001</v>
      </c>
      <c r="T5981" s="49" t="s">
        <v>92</v>
      </c>
      <c r="U5981">
        <v>7.8487699999999994E-2</v>
      </c>
      <c r="V5981">
        <v>0.67595419999999995</v>
      </c>
      <c r="W5981">
        <v>0.59746650000000001</v>
      </c>
    </row>
    <row r="5982" spans="1:23" x14ac:dyDescent="0.25">
      <c r="A5982" s="49" t="str">
        <f t="shared" si="93"/>
        <v>41850North Coast and North BayN/A_AvgDually Enrolled</v>
      </c>
      <c r="B5982" s="7">
        <v>41850</v>
      </c>
      <c r="C5982" t="s">
        <v>94</v>
      </c>
      <c r="D5982" t="s">
        <v>47</v>
      </c>
      <c r="E5982">
        <v>1.0320856</v>
      </c>
      <c r="F5982">
        <v>0.87596708999999995</v>
      </c>
      <c r="G5982" t="s">
        <v>33</v>
      </c>
      <c r="H5982">
        <v>286.18939999999998</v>
      </c>
      <c r="I5982">
        <v>2215.4</v>
      </c>
      <c r="J5982">
        <v>80.467420000000004</v>
      </c>
      <c r="N5982" s="49">
        <v>0.15611847000000001</v>
      </c>
      <c r="O5982" s="49">
        <v>2.51299E-2</v>
      </c>
      <c r="P5982" s="49">
        <v>0.10188100999999999</v>
      </c>
      <c r="Q5982" s="49">
        <v>0.15611847000000001</v>
      </c>
      <c r="R5982" s="49">
        <v>0.21035592</v>
      </c>
      <c r="S5982" s="49">
        <v>0.28710703999999998</v>
      </c>
      <c r="T5982" s="49" t="s">
        <v>92</v>
      </c>
      <c r="U5982">
        <v>5.4292E-2</v>
      </c>
      <c r="V5982">
        <v>0.30963020000000002</v>
      </c>
      <c r="W5982">
        <v>0.25533820000000002</v>
      </c>
    </row>
    <row r="5983" spans="1:23" x14ac:dyDescent="0.25">
      <c r="A5983" s="49" t="str">
        <f t="shared" si="93"/>
        <v>41850OtherN/A_AvgDually Enrolled</v>
      </c>
      <c r="B5983" s="7">
        <v>41850</v>
      </c>
      <c r="C5983" t="s">
        <v>94</v>
      </c>
      <c r="D5983" t="s">
        <v>13</v>
      </c>
      <c r="E5983">
        <v>1.9271587999999999</v>
      </c>
      <c r="F5983">
        <v>1.6768315</v>
      </c>
      <c r="G5983" t="s">
        <v>33</v>
      </c>
      <c r="H5983">
        <v>1038.5191</v>
      </c>
      <c r="I5983">
        <v>8093.259</v>
      </c>
      <c r="J5983">
        <v>94.131050999999999</v>
      </c>
      <c r="N5983" s="49">
        <v>0.25032733000000001</v>
      </c>
      <c r="O5983" s="49">
        <v>0.15336553999999999</v>
      </c>
      <c r="P5983" s="49">
        <v>0.21017909000000001</v>
      </c>
      <c r="Q5983" s="49">
        <v>0.25032733000000001</v>
      </c>
      <c r="R5983" s="49">
        <v>0.29047557000000002</v>
      </c>
      <c r="S5983" s="49">
        <v>0.34728912000000001</v>
      </c>
      <c r="T5983" s="49" t="s">
        <v>92</v>
      </c>
      <c r="U5983">
        <v>0.28984700000000002</v>
      </c>
      <c r="V5983">
        <v>2.0950950000000002</v>
      </c>
      <c r="W5983">
        <v>1.805248</v>
      </c>
    </row>
    <row r="5984" spans="1:23" x14ac:dyDescent="0.25">
      <c r="A5984" s="49" t="str">
        <f t="shared" si="93"/>
        <v>41850SierraN/A_AvgDually Enrolled</v>
      </c>
      <c r="B5984" s="7">
        <v>41850</v>
      </c>
      <c r="C5984" t="s">
        <v>94</v>
      </c>
      <c r="D5984" t="s">
        <v>14</v>
      </c>
      <c r="E5984">
        <v>2.2818371000000002</v>
      </c>
      <c r="F5984">
        <v>1.8967080999999999</v>
      </c>
      <c r="G5984" t="s">
        <v>33</v>
      </c>
      <c r="H5984">
        <v>630.28129999999999</v>
      </c>
      <c r="I5984">
        <v>4800.3689999999997</v>
      </c>
      <c r="J5984">
        <v>94.343462000000002</v>
      </c>
      <c r="N5984" s="49">
        <v>0.38512903999999998</v>
      </c>
      <c r="O5984" s="49">
        <v>0.24070163999999999</v>
      </c>
      <c r="P5984" s="49">
        <v>0.32532707</v>
      </c>
      <c r="Q5984" s="49">
        <v>0.38512903999999998</v>
      </c>
      <c r="R5984" s="49">
        <v>0.44493101000000002</v>
      </c>
      <c r="S5984" s="49">
        <v>0.52955644999999996</v>
      </c>
      <c r="T5984" s="49" t="s">
        <v>92</v>
      </c>
      <c r="U5984">
        <v>0.26541690000000001</v>
      </c>
      <c r="V5984">
        <v>1.505897</v>
      </c>
      <c r="W5984">
        <v>1.24048</v>
      </c>
    </row>
    <row r="5985" spans="1:23" x14ac:dyDescent="0.25">
      <c r="A5985" s="49" t="str">
        <f t="shared" si="93"/>
        <v>41850StocktonN/A_AvgDually Enrolled</v>
      </c>
      <c r="B5985" s="7">
        <v>41850</v>
      </c>
      <c r="C5985" t="s">
        <v>94</v>
      </c>
      <c r="D5985" t="s">
        <v>15</v>
      </c>
      <c r="E5985">
        <v>2.2040896999999999</v>
      </c>
      <c r="F5985">
        <v>1.8212778999999999</v>
      </c>
      <c r="G5985" t="s">
        <v>33</v>
      </c>
      <c r="H5985">
        <v>540.85969999999998</v>
      </c>
      <c r="I5985">
        <v>4183.0780000000004</v>
      </c>
      <c r="J5985">
        <v>93.682751999999994</v>
      </c>
      <c r="N5985" s="49">
        <v>0.38281188999999999</v>
      </c>
      <c r="O5985" s="49">
        <v>0.23758641</v>
      </c>
      <c r="P5985" s="49">
        <v>0.32267945999999997</v>
      </c>
      <c r="Q5985" s="49">
        <v>0.38281188999999999</v>
      </c>
      <c r="R5985" s="49">
        <v>0.44294432</v>
      </c>
      <c r="S5985" s="49">
        <v>0.52803736999999995</v>
      </c>
      <c r="T5985" s="49" t="s">
        <v>92</v>
      </c>
      <c r="U5985">
        <v>0.22863810000000001</v>
      </c>
      <c r="V5985">
        <v>1.241344</v>
      </c>
      <c r="W5985">
        <v>1.0127060000000001</v>
      </c>
    </row>
    <row r="5986" spans="1:23" x14ac:dyDescent="0.25">
      <c r="A5986" s="49" t="str">
        <f t="shared" si="93"/>
        <v>41850ALLN/A_AvgSmartAC Only</v>
      </c>
      <c r="B5986" s="7">
        <v>41850</v>
      </c>
      <c r="C5986" t="s">
        <v>94</v>
      </c>
      <c r="D5986" t="s">
        <v>16</v>
      </c>
      <c r="E5986">
        <v>2.0227423999999998</v>
      </c>
      <c r="F5986">
        <v>1.670963</v>
      </c>
      <c r="G5986" t="s">
        <v>33</v>
      </c>
      <c r="H5986">
        <v>14375.227000000001</v>
      </c>
      <c r="I5986">
        <v>110956.29</v>
      </c>
      <c r="J5986">
        <v>90.237249000000006</v>
      </c>
      <c r="N5986" s="49">
        <v>0.35177944999999999</v>
      </c>
      <c r="O5986" s="49">
        <v>0.32213965</v>
      </c>
      <c r="P5986" s="49">
        <v>0.33950671999999998</v>
      </c>
      <c r="Q5986" s="49">
        <v>0.35177944999999999</v>
      </c>
      <c r="R5986" s="49">
        <v>0.36405217000000001</v>
      </c>
      <c r="S5986" s="49">
        <v>0.38141923999999999</v>
      </c>
      <c r="T5986" s="49" t="s">
        <v>91</v>
      </c>
      <c r="U5986">
        <v>5.6606500000000004</v>
      </c>
      <c r="V5986">
        <v>30.785170000000001</v>
      </c>
      <c r="W5986">
        <v>25.12452</v>
      </c>
    </row>
    <row r="5987" spans="1:23" x14ac:dyDescent="0.25">
      <c r="A5987" s="49" t="str">
        <f t="shared" si="93"/>
        <v>41850Greater Bay AreaN/A_AvgSmartAC Only</v>
      </c>
      <c r="B5987" s="7">
        <v>41850</v>
      </c>
      <c r="C5987" t="s">
        <v>94</v>
      </c>
      <c r="D5987" t="s">
        <v>10</v>
      </c>
      <c r="E5987">
        <v>1.5969279999999999</v>
      </c>
      <c r="F5987">
        <v>1.3326226000000001</v>
      </c>
      <c r="G5987" t="s">
        <v>33</v>
      </c>
      <c r="H5987">
        <v>4877.7066000000004</v>
      </c>
      <c r="I5987">
        <v>37771.563000000002</v>
      </c>
      <c r="J5987">
        <v>83.849260999999998</v>
      </c>
      <c r="N5987" s="49">
        <v>0.26430538999999997</v>
      </c>
      <c r="O5987" s="49">
        <v>0.21515965000000001</v>
      </c>
      <c r="P5987" s="49">
        <v>0.24395597999999999</v>
      </c>
      <c r="Q5987" s="49">
        <v>0.26430538999999997</v>
      </c>
      <c r="R5987" s="49">
        <v>0.28465479999999999</v>
      </c>
      <c r="S5987" s="49">
        <v>0.31345113000000002</v>
      </c>
      <c r="T5987" s="49" t="s">
        <v>91</v>
      </c>
      <c r="U5987">
        <v>1.468723</v>
      </c>
      <c r="V5987">
        <v>8.2959899999999998</v>
      </c>
      <c r="W5987">
        <v>6.8272680000000001</v>
      </c>
    </row>
    <row r="5988" spans="1:23" x14ac:dyDescent="0.25">
      <c r="A5988" s="49" t="str">
        <f t="shared" si="93"/>
        <v>41850Greater Fresno AreaN/A_AvgSmartAC Only</v>
      </c>
      <c r="B5988" s="7">
        <v>41850</v>
      </c>
      <c r="C5988" t="s">
        <v>94</v>
      </c>
      <c r="D5988" t="s">
        <v>38</v>
      </c>
      <c r="E5988">
        <v>2.2663462000000001</v>
      </c>
      <c r="F5988">
        <v>1.9866261999999999</v>
      </c>
      <c r="G5988" t="s">
        <v>33</v>
      </c>
      <c r="H5988">
        <v>1750.6695</v>
      </c>
      <c r="I5988">
        <v>13513.94</v>
      </c>
      <c r="J5988">
        <v>95.85</v>
      </c>
      <c r="N5988" s="49">
        <v>0.27972000000000002</v>
      </c>
      <c r="O5988" s="49">
        <v>0.20134610999999999</v>
      </c>
      <c r="P5988" s="49">
        <v>0.24726830999999999</v>
      </c>
      <c r="Q5988" s="49">
        <v>0.27972000000000002</v>
      </c>
      <c r="R5988" s="49">
        <v>0.31217169</v>
      </c>
      <c r="S5988" s="49">
        <v>0.35809389000000003</v>
      </c>
      <c r="T5988" s="49" t="s">
        <v>91</v>
      </c>
      <c r="U5988">
        <v>0.53189039999999999</v>
      </c>
      <c r="V5988">
        <v>4.1577169999999999</v>
      </c>
      <c r="W5988">
        <v>3.625826</v>
      </c>
    </row>
    <row r="5989" spans="1:23" x14ac:dyDescent="0.25">
      <c r="A5989" s="49" t="str">
        <f t="shared" si="93"/>
        <v>41850KernN/A_AvgSmartAC Only</v>
      </c>
      <c r="B5989" s="7">
        <v>41850</v>
      </c>
      <c r="C5989" t="s">
        <v>94</v>
      </c>
      <c r="D5989" t="s">
        <v>11</v>
      </c>
      <c r="E5989">
        <v>2.7728804999999999</v>
      </c>
      <c r="F5989">
        <v>2.2349823999999998</v>
      </c>
      <c r="G5989" t="s">
        <v>33</v>
      </c>
      <c r="H5989">
        <v>667.13750000000005</v>
      </c>
      <c r="I5989">
        <v>5174.973</v>
      </c>
      <c r="J5989">
        <v>98.75</v>
      </c>
      <c r="N5989" s="49">
        <v>0.53789814999999996</v>
      </c>
      <c r="O5989" s="49">
        <v>0.40980781999999999</v>
      </c>
      <c r="P5989" s="49">
        <v>0.48486075000000001</v>
      </c>
      <c r="Q5989" s="49">
        <v>0.53789814999999996</v>
      </c>
      <c r="R5989" s="49">
        <v>0.59093554999999998</v>
      </c>
      <c r="S5989" s="49">
        <v>0.66598847999999999</v>
      </c>
      <c r="T5989" s="49" t="s">
        <v>91</v>
      </c>
      <c r="U5989">
        <v>0.392038</v>
      </c>
      <c r="V5989">
        <v>1.9354769999999999</v>
      </c>
      <c r="W5989">
        <v>1.543439</v>
      </c>
    </row>
    <row r="5990" spans="1:23" x14ac:dyDescent="0.25">
      <c r="A5990" s="49" t="str">
        <f t="shared" si="93"/>
        <v>41850North Coast and North BayN/A_AvgSmartAC Only</v>
      </c>
      <c r="B5990" s="7">
        <v>41850</v>
      </c>
      <c r="C5990" t="s">
        <v>94</v>
      </c>
      <c r="D5990" t="s">
        <v>47</v>
      </c>
      <c r="E5990">
        <v>1.0569329999999999</v>
      </c>
      <c r="F5990">
        <v>0.86595686999999999</v>
      </c>
      <c r="G5990" t="s">
        <v>33</v>
      </c>
      <c r="H5990">
        <v>861.79060000000004</v>
      </c>
      <c r="I5990">
        <v>6598.8710000000001</v>
      </c>
      <c r="J5990">
        <v>80.579954000000001</v>
      </c>
      <c r="N5990" s="49">
        <v>0.19097618</v>
      </c>
      <c r="O5990" s="49">
        <v>0.10184047</v>
      </c>
      <c r="P5990" s="49">
        <v>0.15406843000000001</v>
      </c>
      <c r="Q5990" s="49">
        <v>0.19097618</v>
      </c>
      <c r="R5990" s="49">
        <v>0.22788393000000001</v>
      </c>
      <c r="S5990" s="49">
        <v>0.28011187999999998</v>
      </c>
      <c r="T5990" s="49" t="s">
        <v>91</v>
      </c>
      <c r="U5990">
        <v>0.1881254</v>
      </c>
      <c r="V5990">
        <v>0.9756051</v>
      </c>
      <c r="W5990">
        <v>0.78747979999999995</v>
      </c>
    </row>
    <row r="5991" spans="1:23" x14ac:dyDescent="0.25">
      <c r="A5991" s="49" t="str">
        <f t="shared" si="93"/>
        <v>41850OtherN/A_AvgSmartAC Only</v>
      </c>
      <c r="B5991" s="7">
        <v>41850</v>
      </c>
      <c r="C5991" t="s">
        <v>94</v>
      </c>
      <c r="D5991" t="s">
        <v>13</v>
      </c>
      <c r="E5991">
        <v>2.2438885000000002</v>
      </c>
      <c r="F5991">
        <v>1.8381082</v>
      </c>
      <c r="G5991" t="s">
        <v>33</v>
      </c>
      <c r="H5991">
        <v>3286.2438000000002</v>
      </c>
      <c r="I5991">
        <v>25310.945</v>
      </c>
      <c r="J5991">
        <v>94.033495000000002</v>
      </c>
      <c r="N5991" s="49">
        <v>0.40578032000000003</v>
      </c>
      <c r="O5991" s="49">
        <v>0.34398448999999998</v>
      </c>
      <c r="P5991" s="49">
        <v>0.38019299000000001</v>
      </c>
      <c r="Q5991" s="49">
        <v>0.40578032000000003</v>
      </c>
      <c r="R5991" s="49">
        <v>0.43136764999999999</v>
      </c>
      <c r="S5991" s="49">
        <v>0.46757615000000002</v>
      </c>
      <c r="T5991" s="49" t="s">
        <v>91</v>
      </c>
      <c r="U5991">
        <v>1.478766</v>
      </c>
      <c r="V5991">
        <v>7.8042879999999997</v>
      </c>
      <c r="W5991">
        <v>6.3255220000000003</v>
      </c>
    </row>
    <row r="5992" spans="1:23" x14ac:dyDescent="0.25">
      <c r="A5992" s="49" t="str">
        <f t="shared" si="93"/>
        <v>41850SierraN/A_AvgSmartAC Only</v>
      </c>
      <c r="B5992" s="7">
        <v>41850</v>
      </c>
      <c r="C5992" t="s">
        <v>94</v>
      </c>
      <c r="D5992" t="s">
        <v>14</v>
      </c>
      <c r="E5992">
        <v>2.4554192000000001</v>
      </c>
      <c r="F5992">
        <v>1.9539949000000001</v>
      </c>
      <c r="G5992" t="s">
        <v>33</v>
      </c>
      <c r="H5992">
        <v>1568.5032000000001</v>
      </c>
      <c r="I5992">
        <v>12090.041999999999</v>
      </c>
      <c r="J5992">
        <v>94.394469999999998</v>
      </c>
      <c r="N5992" s="49">
        <v>0.50142428999999999</v>
      </c>
      <c r="O5992" s="49">
        <v>0.40329669000000001</v>
      </c>
      <c r="P5992" s="49">
        <v>0.46079333</v>
      </c>
      <c r="Q5992" s="49">
        <v>0.50142428999999999</v>
      </c>
      <c r="R5992" s="49">
        <v>0.54205524999999999</v>
      </c>
      <c r="S5992" s="49">
        <v>0.59955188999999998</v>
      </c>
      <c r="T5992" s="49" t="s">
        <v>91</v>
      </c>
      <c r="U5992">
        <v>0.89828629999999998</v>
      </c>
      <c r="V5992">
        <v>4.0788419999999999</v>
      </c>
      <c r="W5992">
        <v>3.1805560000000002</v>
      </c>
    </row>
    <row r="5993" spans="1:23" x14ac:dyDescent="0.25">
      <c r="A5993" s="49" t="str">
        <f t="shared" si="93"/>
        <v>41850StocktonN/A_AvgSmartAC Only</v>
      </c>
      <c r="B5993" s="7">
        <v>41850</v>
      </c>
      <c r="C5993" t="s">
        <v>94</v>
      </c>
      <c r="D5993" t="s">
        <v>15</v>
      </c>
      <c r="E5993">
        <v>2.4131209</v>
      </c>
      <c r="F5993">
        <v>1.9717206</v>
      </c>
      <c r="G5993" t="s">
        <v>33</v>
      </c>
      <c r="H5993">
        <v>1363.1759</v>
      </c>
      <c r="I5993">
        <v>10495.960999999999</v>
      </c>
      <c r="J5993">
        <v>93.623127999999994</v>
      </c>
      <c r="N5993" s="49">
        <v>0.44140031000000002</v>
      </c>
      <c r="O5993" s="49">
        <v>0.34715013</v>
      </c>
      <c r="P5993" s="49">
        <v>0.40237485000000001</v>
      </c>
      <c r="Q5993" s="49">
        <v>0.44140031000000002</v>
      </c>
      <c r="R5993" s="49">
        <v>0.48042576999999997</v>
      </c>
      <c r="S5993" s="49">
        <v>0.53565048999999998</v>
      </c>
      <c r="T5993" s="49" t="s">
        <v>91</v>
      </c>
      <c r="U5993">
        <v>0.67864049999999998</v>
      </c>
      <c r="V5993">
        <v>3.4945460000000002</v>
      </c>
      <c r="W5993">
        <v>2.815906</v>
      </c>
    </row>
    <row r="5994" spans="1:23" x14ac:dyDescent="0.25">
      <c r="A5994" s="49" t="str">
        <f t="shared" si="93"/>
        <v>41850ALL1_AvgAll</v>
      </c>
      <c r="B5994" s="7">
        <v>41850</v>
      </c>
      <c r="C5994" t="s">
        <v>94</v>
      </c>
      <c r="D5994" t="s">
        <v>16</v>
      </c>
      <c r="E5994">
        <v>1.960906</v>
      </c>
      <c r="F5994">
        <v>1.6292690999999999</v>
      </c>
      <c r="G5994">
        <v>1</v>
      </c>
      <c r="H5994">
        <v>19633.076000000001</v>
      </c>
      <c r="I5994">
        <v>151478.98000000001</v>
      </c>
      <c r="J5994">
        <v>90.045860000000005</v>
      </c>
      <c r="N5994" s="49">
        <v>0.33163696999999998</v>
      </c>
      <c r="O5994" s="49">
        <v>0.30418572999999999</v>
      </c>
      <c r="P5994" s="49">
        <v>0.32027043999999999</v>
      </c>
      <c r="Q5994" s="49">
        <v>0.33163696999999998</v>
      </c>
      <c r="R5994" s="49">
        <v>0.34300350000000002</v>
      </c>
      <c r="S5994" s="49">
        <v>0.35908821000000002</v>
      </c>
      <c r="T5994" s="49" t="s">
        <v>19</v>
      </c>
      <c r="U5994">
        <v>7.2817980000000002</v>
      </c>
      <c r="V5994">
        <v>40.621589999999998</v>
      </c>
      <c r="W5994">
        <v>33.339790000000001</v>
      </c>
    </row>
    <row r="5995" spans="1:23" x14ac:dyDescent="0.25">
      <c r="A5995" s="49" t="str">
        <f t="shared" si="93"/>
        <v>41850Greater Bay Area1_AvgAll</v>
      </c>
      <c r="B5995" s="7">
        <v>41850</v>
      </c>
      <c r="C5995" t="s">
        <v>94</v>
      </c>
      <c r="D5995" t="s">
        <v>10</v>
      </c>
      <c r="E5995">
        <v>1.5238320999999999</v>
      </c>
      <c r="F5995">
        <v>1.2723941000000001</v>
      </c>
      <c r="G5995">
        <v>1</v>
      </c>
      <c r="H5995">
        <v>6849.7147000000004</v>
      </c>
      <c r="I5995">
        <v>52904.758999999998</v>
      </c>
      <c r="J5995">
        <v>83.517775999999998</v>
      </c>
      <c r="N5995" s="49">
        <v>0.25143806000000002</v>
      </c>
      <c r="O5995" s="49">
        <v>0.21177942999999999</v>
      </c>
      <c r="P5995" s="49">
        <v>0.23501691</v>
      </c>
      <c r="Q5995" s="49">
        <v>0.25143806000000002</v>
      </c>
      <c r="R5995" s="49">
        <v>0.26785922000000001</v>
      </c>
      <c r="S5995" s="49">
        <v>0.29109669999999999</v>
      </c>
      <c r="T5995" s="49" t="s">
        <v>19</v>
      </c>
      <c r="U5995">
        <v>1.9699660000000001</v>
      </c>
      <c r="V5995">
        <v>11.082409999999999</v>
      </c>
      <c r="W5995">
        <v>9.1124390000000002</v>
      </c>
    </row>
    <row r="5996" spans="1:23" x14ac:dyDescent="0.25">
      <c r="A5996" s="49" t="str">
        <f t="shared" si="93"/>
        <v>41850Greater Fresno Area1_AvgAll</v>
      </c>
      <c r="B5996" s="7">
        <v>41850</v>
      </c>
      <c r="C5996" t="s">
        <v>94</v>
      </c>
      <c r="D5996" t="s">
        <v>38</v>
      </c>
      <c r="E5996">
        <v>2.2490066</v>
      </c>
      <c r="F5996">
        <v>1.9539428999999999</v>
      </c>
      <c r="G5996">
        <v>1</v>
      </c>
      <c r="H5996">
        <v>2284.5808999999999</v>
      </c>
      <c r="I5996">
        <v>17580.205999999998</v>
      </c>
      <c r="J5996">
        <v>95.85</v>
      </c>
      <c r="N5996" s="49">
        <v>0.29506378</v>
      </c>
      <c r="O5996" s="49">
        <v>0.22621237</v>
      </c>
      <c r="P5996" s="49">
        <v>0.26655499999999999</v>
      </c>
      <c r="Q5996" s="49">
        <v>0.29506378</v>
      </c>
      <c r="R5996" s="49">
        <v>0.32357256000000001</v>
      </c>
      <c r="S5996" s="49">
        <v>0.36391519</v>
      </c>
      <c r="T5996" s="49" t="s">
        <v>19</v>
      </c>
      <c r="U5996">
        <v>0.7292343</v>
      </c>
      <c r="V5996">
        <v>5.3736170000000003</v>
      </c>
      <c r="W5996">
        <v>4.6443820000000002</v>
      </c>
    </row>
    <row r="5997" spans="1:23" x14ac:dyDescent="0.25">
      <c r="A5997" s="49" t="str">
        <f t="shared" si="93"/>
        <v>41850Kern1_AvgAll</v>
      </c>
      <c r="B5997" s="7">
        <v>41850</v>
      </c>
      <c r="C5997" t="s">
        <v>94</v>
      </c>
      <c r="D5997" t="s">
        <v>11</v>
      </c>
      <c r="E5997">
        <v>2.7222792</v>
      </c>
      <c r="F5997">
        <v>2.2511233000000002</v>
      </c>
      <c r="G5997">
        <v>1</v>
      </c>
      <c r="H5997">
        <v>923.21759999999995</v>
      </c>
      <c r="I5997">
        <v>7206.0919999999996</v>
      </c>
      <c r="J5997">
        <v>98.75</v>
      </c>
      <c r="N5997" s="49">
        <v>0.47115585999999998</v>
      </c>
      <c r="O5997" s="49">
        <v>0.36324525000000002</v>
      </c>
      <c r="P5997" s="49">
        <v>0.42647413000000001</v>
      </c>
      <c r="Q5997" s="49">
        <v>0.47115585999999998</v>
      </c>
      <c r="R5997" s="49">
        <v>0.51583760000000001</v>
      </c>
      <c r="S5997" s="49">
        <v>0.57906647</v>
      </c>
      <c r="T5997" s="49" t="s">
        <v>19</v>
      </c>
      <c r="U5997">
        <v>0.46867540000000002</v>
      </c>
      <c r="V5997">
        <v>2.6097980000000001</v>
      </c>
      <c r="W5997">
        <v>2.1411220000000002</v>
      </c>
    </row>
    <row r="5998" spans="1:23" x14ac:dyDescent="0.25">
      <c r="A5998" s="49" t="str">
        <f t="shared" si="93"/>
        <v>41850North Coast and North Bay1_AvgAll</v>
      </c>
      <c r="B5998" s="7">
        <v>41850</v>
      </c>
      <c r="C5998" t="s">
        <v>94</v>
      </c>
      <c r="D5998" t="s">
        <v>47</v>
      </c>
      <c r="E5998">
        <v>1.0507451000000001</v>
      </c>
      <c r="F5998">
        <v>0.86889941999999998</v>
      </c>
      <c r="G5998">
        <v>1</v>
      </c>
      <c r="H5998">
        <v>1147.98</v>
      </c>
      <c r="I5998">
        <v>8814.2710000000006</v>
      </c>
      <c r="J5998">
        <v>80.550904000000003</v>
      </c>
      <c r="N5998" s="49">
        <v>0.18184566999999999</v>
      </c>
      <c r="O5998" s="49">
        <v>0.1073103</v>
      </c>
      <c r="P5998" s="49">
        <v>0.15098337000000001</v>
      </c>
      <c r="Q5998" s="49">
        <v>0.18184566999999999</v>
      </c>
      <c r="R5998" s="49">
        <v>0.21270797</v>
      </c>
      <c r="S5998" s="49">
        <v>0.25638104</v>
      </c>
      <c r="T5998" s="49" t="s">
        <v>19</v>
      </c>
      <c r="U5998">
        <v>0.24209439999999999</v>
      </c>
      <c r="V5998">
        <v>1.2847219999999999</v>
      </c>
      <c r="W5998">
        <v>1.0426280000000001</v>
      </c>
    </row>
    <row r="5999" spans="1:23" x14ac:dyDescent="0.25">
      <c r="A5999" s="49" t="str">
        <f t="shared" si="93"/>
        <v>41850Other1_AvgAll</v>
      </c>
      <c r="B5999" s="7">
        <v>41850</v>
      </c>
      <c r="C5999" t="s">
        <v>94</v>
      </c>
      <c r="D5999" t="s">
        <v>13</v>
      </c>
      <c r="E5999">
        <v>2.1677076</v>
      </c>
      <c r="F5999">
        <v>1.7985992</v>
      </c>
      <c r="G5999">
        <v>1</v>
      </c>
      <c r="H5999">
        <v>4324.7628999999997</v>
      </c>
      <c r="I5999">
        <v>33404.203999999998</v>
      </c>
      <c r="J5999">
        <v>94.057671999999997</v>
      </c>
      <c r="N5999" s="49">
        <v>0.36910846000000003</v>
      </c>
      <c r="O5999" s="49">
        <v>0.31657681999999998</v>
      </c>
      <c r="P5999" s="49">
        <v>0.34735707999999998</v>
      </c>
      <c r="Q5999" s="49">
        <v>0.36910846000000003</v>
      </c>
      <c r="R5999" s="49">
        <v>0.39085984000000001</v>
      </c>
      <c r="S5999" s="49">
        <v>0.42164010000000002</v>
      </c>
      <c r="T5999" s="49" t="s">
        <v>19</v>
      </c>
      <c r="U5999">
        <v>1.769536</v>
      </c>
      <c r="V5999">
        <v>9.8953790000000001</v>
      </c>
      <c r="W5999">
        <v>8.1258440000000007</v>
      </c>
    </row>
    <row r="6000" spans="1:23" x14ac:dyDescent="0.25">
      <c r="A6000" s="49" t="str">
        <f t="shared" si="93"/>
        <v>41850Sierra1_AvgAll</v>
      </c>
      <c r="B6000" s="7">
        <v>41850</v>
      </c>
      <c r="C6000" t="s">
        <v>94</v>
      </c>
      <c r="D6000" t="s">
        <v>14</v>
      </c>
      <c r="E6000">
        <v>2.4067208</v>
      </c>
      <c r="F6000">
        <v>1.9374631</v>
      </c>
      <c r="G6000">
        <v>1</v>
      </c>
      <c r="H6000">
        <v>2198.7845000000002</v>
      </c>
      <c r="I6000">
        <v>16890.411</v>
      </c>
      <c r="J6000">
        <v>94.379722000000001</v>
      </c>
      <c r="N6000" s="49">
        <v>0.46925766000000002</v>
      </c>
      <c r="O6000" s="49">
        <v>0.38777378000000001</v>
      </c>
      <c r="P6000" s="49">
        <v>0.43551824</v>
      </c>
      <c r="Q6000" s="49">
        <v>0.46925766000000002</v>
      </c>
      <c r="R6000" s="49">
        <v>0.50299707999999999</v>
      </c>
      <c r="S6000" s="49">
        <v>0.55074153999999997</v>
      </c>
      <c r="T6000" s="49" t="s">
        <v>19</v>
      </c>
      <c r="U6000">
        <v>1.1680619999999999</v>
      </c>
      <c r="V6000">
        <v>5.5887770000000003</v>
      </c>
      <c r="W6000">
        <v>4.4207150000000004</v>
      </c>
    </row>
    <row r="6001" spans="1:23" x14ac:dyDescent="0.25">
      <c r="A6001" s="49" t="str">
        <f t="shared" si="93"/>
        <v>41850Stockton1_AvgAll</v>
      </c>
      <c r="B6001" s="7">
        <v>41850</v>
      </c>
      <c r="C6001" t="s">
        <v>94</v>
      </c>
      <c r="D6001" t="s">
        <v>15</v>
      </c>
      <c r="E6001">
        <v>2.3552255</v>
      </c>
      <c r="F6001">
        <v>1.9291867</v>
      </c>
      <c r="G6001">
        <v>1</v>
      </c>
      <c r="H6001">
        <v>1904.0355999999999</v>
      </c>
      <c r="I6001">
        <v>14679.039000000001</v>
      </c>
      <c r="J6001">
        <v>93.640204999999995</v>
      </c>
      <c r="N6001" s="49">
        <v>0.4260388</v>
      </c>
      <c r="O6001" s="49">
        <v>0.34688098000000001</v>
      </c>
      <c r="P6001" s="49">
        <v>0.39326251000000001</v>
      </c>
      <c r="Q6001" s="49">
        <v>0.4260388</v>
      </c>
      <c r="R6001" s="49">
        <v>0.45881508999999998</v>
      </c>
      <c r="S6001" s="49">
        <v>0.50519661999999999</v>
      </c>
      <c r="T6001" s="49" t="s">
        <v>19</v>
      </c>
      <c r="U6001">
        <v>0.90900400000000003</v>
      </c>
      <c r="V6001">
        <v>4.7375530000000001</v>
      </c>
      <c r="W6001">
        <v>3.8285490000000002</v>
      </c>
    </row>
    <row r="6002" spans="1:23" x14ac:dyDescent="0.25">
      <c r="A6002" s="49" t="str">
        <f t="shared" si="93"/>
        <v>41850ALL1_AvgDually Enrolled</v>
      </c>
      <c r="B6002" s="7">
        <v>41850</v>
      </c>
      <c r="C6002" t="s">
        <v>94</v>
      </c>
      <c r="D6002" t="s">
        <v>16</v>
      </c>
      <c r="E6002">
        <v>1.7849383000000001</v>
      </c>
      <c r="F6002">
        <v>1.5162066999999999</v>
      </c>
      <c r="G6002">
        <v>1</v>
      </c>
      <c r="H6002">
        <v>5257.8491000000004</v>
      </c>
      <c r="I6002">
        <v>40522.686999999998</v>
      </c>
      <c r="J6002">
        <v>89.531261999999998</v>
      </c>
      <c r="N6002" s="49">
        <v>0.26873154999999999</v>
      </c>
      <c r="O6002" s="49">
        <v>0.22438047999999999</v>
      </c>
      <c r="P6002" s="49">
        <v>0.25036744</v>
      </c>
      <c r="Q6002" s="49">
        <v>0.26873154999999999</v>
      </c>
      <c r="R6002" s="49">
        <v>0.28709565999999997</v>
      </c>
      <c r="S6002" s="49">
        <v>0.31308261999999998</v>
      </c>
      <c r="T6002" t="s">
        <v>92</v>
      </c>
      <c r="U6002">
        <v>1.5747150000000001</v>
      </c>
      <c r="V6002">
        <v>9.80185</v>
      </c>
      <c r="W6002">
        <v>8.2271350000000005</v>
      </c>
    </row>
    <row r="6003" spans="1:23" x14ac:dyDescent="0.25">
      <c r="A6003" s="49" t="str">
        <f t="shared" si="93"/>
        <v>41850Greater Bay Area1_AvgDually Enrolled</v>
      </c>
      <c r="B6003" s="7">
        <v>41850</v>
      </c>
      <c r="C6003" t="s">
        <v>94</v>
      </c>
      <c r="D6003" t="s">
        <v>10</v>
      </c>
      <c r="E6003">
        <v>1.3360543</v>
      </c>
      <c r="F6003">
        <v>1.1267845000000001</v>
      </c>
      <c r="G6003">
        <v>1</v>
      </c>
      <c r="H6003">
        <v>1972.0081</v>
      </c>
      <c r="I6003">
        <v>15133.196</v>
      </c>
      <c r="J6003">
        <v>82.704843999999994</v>
      </c>
      <c r="N6003" s="49">
        <v>0.20926976999999999</v>
      </c>
      <c r="O6003" s="49">
        <v>0.14602941</v>
      </c>
      <c r="P6003" s="49">
        <v>0.18308431</v>
      </c>
      <c r="Q6003" s="49">
        <v>0.20926976999999999</v>
      </c>
      <c r="R6003" s="49">
        <v>0.23545521999999999</v>
      </c>
      <c r="S6003" s="49">
        <v>0.27251012000000002</v>
      </c>
      <c r="T6003" s="49" t="s">
        <v>92</v>
      </c>
      <c r="U6003">
        <v>0.47693730000000001</v>
      </c>
      <c r="V6003">
        <v>2.7679239999999998</v>
      </c>
      <c r="W6003">
        <v>2.2909869999999999</v>
      </c>
    </row>
    <row r="6004" spans="1:23" x14ac:dyDescent="0.25">
      <c r="A6004" s="49" t="str">
        <f t="shared" si="93"/>
        <v>41850Greater Fresno Area1_AvgDually Enrolled</v>
      </c>
      <c r="B6004" s="7">
        <v>41850</v>
      </c>
      <c r="C6004" t="s">
        <v>94</v>
      </c>
      <c r="D6004" t="s">
        <v>38</v>
      </c>
      <c r="E6004">
        <v>2.1809116</v>
      </c>
      <c r="F6004">
        <v>1.8471537</v>
      </c>
      <c r="G6004">
        <v>1</v>
      </c>
      <c r="H6004">
        <v>533.91139999999996</v>
      </c>
      <c r="I6004">
        <v>4066.2660000000001</v>
      </c>
      <c r="J6004">
        <v>95.85</v>
      </c>
      <c r="N6004" s="49">
        <v>0.33375789</v>
      </c>
      <c r="O6004" s="49">
        <v>0.18925707999999999</v>
      </c>
      <c r="P6004" s="49">
        <v>0.27392551999999998</v>
      </c>
      <c r="Q6004" s="49">
        <v>0.33375789</v>
      </c>
      <c r="R6004" s="49">
        <v>0.39359026000000003</v>
      </c>
      <c r="S6004" s="49">
        <v>0.47825869999999998</v>
      </c>
      <c r="T6004" s="49" t="s">
        <v>92</v>
      </c>
      <c r="U6004">
        <v>0.18938559999999999</v>
      </c>
      <c r="V6004">
        <v>1.2089760000000001</v>
      </c>
      <c r="W6004">
        <v>1.0195909999999999</v>
      </c>
    </row>
    <row r="6005" spans="1:23" x14ac:dyDescent="0.25">
      <c r="A6005" s="49" t="str">
        <f t="shared" si="93"/>
        <v>41850Kern1_AvgDually Enrolled</v>
      </c>
      <c r="B6005" s="7">
        <v>41850</v>
      </c>
      <c r="C6005" t="s">
        <v>94</v>
      </c>
      <c r="D6005" t="s">
        <v>11</v>
      </c>
      <c r="E6005">
        <v>2.5900905000000001</v>
      </c>
      <c r="F6005">
        <v>2.2898678000000001</v>
      </c>
      <c r="G6005">
        <v>1</v>
      </c>
      <c r="H6005">
        <v>256.08010000000002</v>
      </c>
      <c r="I6005">
        <v>2031.1189999999999</v>
      </c>
      <c r="J6005">
        <v>98.75</v>
      </c>
      <c r="N6005" s="49">
        <v>0.30022268000000002</v>
      </c>
      <c r="O6005" s="49">
        <v>0.10064566</v>
      </c>
      <c r="P6005" s="49">
        <v>0.21758532</v>
      </c>
      <c r="Q6005" s="49">
        <v>0.30022268000000002</v>
      </c>
      <c r="R6005" s="49">
        <v>0.38286004000000001</v>
      </c>
      <c r="S6005" s="49">
        <v>0.49979970000000001</v>
      </c>
      <c r="T6005" s="49" t="s">
        <v>92</v>
      </c>
      <c r="U6005">
        <v>7.8487699999999994E-2</v>
      </c>
      <c r="V6005">
        <v>0.67595419999999995</v>
      </c>
      <c r="W6005">
        <v>0.59746650000000001</v>
      </c>
    </row>
    <row r="6006" spans="1:23" x14ac:dyDescent="0.25">
      <c r="A6006" s="49" t="str">
        <f t="shared" si="93"/>
        <v>41850North Coast and North Bay1_AvgDually Enrolled</v>
      </c>
      <c r="B6006" s="7">
        <v>41850</v>
      </c>
      <c r="C6006" t="s">
        <v>94</v>
      </c>
      <c r="D6006" t="s">
        <v>47</v>
      </c>
      <c r="E6006">
        <v>1.0320856</v>
      </c>
      <c r="F6006">
        <v>0.87596708999999995</v>
      </c>
      <c r="G6006">
        <v>1</v>
      </c>
      <c r="H6006">
        <v>286.18939999999998</v>
      </c>
      <c r="I6006">
        <v>2215.4</v>
      </c>
      <c r="J6006">
        <v>80.467420000000004</v>
      </c>
      <c r="N6006" s="49">
        <v>0.15611847000000001</v>
      </c>
      <c r="O6006" s="49">
        <v>2.51299E-2</v>
      </c>
      <c r="P6006" s="49">
        <v>0.10188100999999999</v>
      </c>
      <c r="Q6006" s="49">
        <v>0.15611847000000001</v>
      </c>
      <c r="R6006" s="49">
        <v>0.21035592</v>
      </c>
      <c r="S6006" s="49">
        <v>0.28710703999999998</v>
      </c>
      <c r="T6006" s="49" t="s">
        <v>92</v>
      </c>
      <c r="U6006">
        <v>5.4292E-2</v>
      </c>
      <c r="V6006">
        <v>0.30963020000000002</v>
      </c>
      <c r="W6006">
        <v>0.25533820000000002</v>
      </c>
    </row>
    <row r="6007" spans="1:23" x14ac:dyDescent="0.25">
      <c r="A6007" s="49" t="str">
        <f t="shared" si="93"/>
        <v>41850Other1_AvgDually Enrolled</v>
      </c>
      <c r="B6007" s="7">
        <v>41850</v>
      </c>
      <c r="C6007" t="s">
        <v>94</v>
      </c>
      <c r="D6007" t="s">
        <v>13</v>
      </c>
      <c r="E6007">
        <v>1.9271587999999999</v>
      </c>
      <c r="F6007">
        <v>1.6768315</v>
      </c>
      <c r="G6007">
        <v>1</v>
      </c>
      <c r="H6007">
        <v>1038.5191</v>
      </c>
      <c r="I6007">
        <v>8093.259</v>
      </c>
      <c r="J6007">
        <v>94.131050999999999</v>
      </c>
      <c r="N6007" s="49">
        <v>0.25032733000000001</v>
      </c>
      <c r="O6007" s="49">
        <v>0.15336553999999999</v>
      </c>
      <c r="P6007" s="49">
        <v>0.21017909000000001</v>
      </c>
      <c r="Q6007" s="49">
        <v>0.25032733000000001</v>
      </c>
      <c r="R6007" s="49">
        <v>0.29047557000000002</v>
      </c>
      <c r="S6007" s="49">
        <v>0.34728912000000001</v>
      </c>
      <c r="T6007" s="49" t="s">
        <v>92</v>
      </c>
      <c r="U6007">
        <v>0.28984700000000002</v>
      </c>
      <c r="V6007">
        <v>2.0950950000000002</v>
      </c>
      <c r="W6007">
        <v>1.805248</v>
      </c>
    </row>
    <row r="6008" spans="1:23" x14ac:dyDescent="0.25">
      <c r="A6008" s="49" t="str">
        <f t="shared" si="93"/>
        <v>41850Sierra1_AvgDually Enrolled</v>
      </c>
      <c r="B6008" s="7">
        <v>41850</v>
      </c>
      <c r="C6008" t="s">
        <v>94</v>
      </c>
      <c r="D6008" t="s">
        <v>14</v>
      </c>
      <c r="E6008">
        <v>2.2818371000000002</v>
      </c>
      <c r="F6008">
        <v>1.8967080999999999</v>
      </c>
      <c r="G6008">
        <v>1</v>
      </c>
      <c r="H6008">
        <v>630.28129999999999</v>
      </c>
      <c r="I6008">
        <v>4800.3689999999997</v>
      </c>
      <c r="J6008">
        <v>94.343462000000002</v>
      </c>
      <c r="N6008" s="49">
        <v>0.38512903999999998</v>
      </c>
      <c r="O6008" s="49">
        <v>0.24070163999999999</v>
      </c>
      <c r="P6008" s="49">
        <v>0.32532707</v>
      </c>
      <c r="Q6008" s="49">
        <v>0.38512903999999998</v>
      </c>
      <c r="R6008" s="49">
        <v>0.44493101000000002</v>
      </c>
      <c r="S6008" s="49">
        <v>0.52955644999999996</v>
      </c>
      <c r="T6008" s="49" t="s">
        <v>92</v>
      </c>
      <c r="U6008">
        <v>0.26541690000000001</v>
      </c>
      <c r="V6008">
        <v>1.505897</v>
      </c>
      <c r="W6008">
        <v>1.24048</v>
      </c>
    </row>
    <row r="6009" spans="1:23" x14ac:dyDescent="0.25">
      <c r="A6009" s="49" t="str">
        <f t="shared" si="93"/>
        <v>41850Stockton1_AvgDually Enrolled</v>
      </c>
      <c r="B6009" s="7">
        <v>41850</v>
      </c>
      <c r="C6009" t="s">
        <v>94</v>
      </c>
      <c r="D6009" t="s">
        <v>15</v>
      </c>
      <c r="E6009">
        <v>2.2040896999999999</v>
      </c>
      <c r="F6009">
        <v>1.8212778999999999</v>
      </c>
      <c r="G6009">
        <v>1</v>
      </c>
      <c r="H6009">
        <v>540.85969999999998</v>
      </c>
      <c r="I6009">
        <v>4183.0780000000004</v>
      </c>
      <c r="J6009">
        <v>93.682751999999994</v>
      </c>
      <c r="N6009" s="49">
        <v>0.38281188999999999</v>
      </c>
      <c r="O6009" s="49">
        <v>0.23758641</v>
      </c>
      <c r="P6009" s="49">
        <v>0.32267945999999997</v>
      </c>
      <c r="Q6009" s="49">
        <v>0.38281188999999999</v>
      </c>
      <c r="R6009" s="49">
        <v>0.44294432</v>
      </c>
      <c r="S6009" s="49">
        <v>0.52803736999999995</v>
      </c>
      <c r="T6009" s="49" t="s">
        <v>92</v>
      </c>
      <c r="U6009">
        <v>0.22863810000000001</v>
      </c>
      <c r="V6009">
        <v>1.241344</v>
      </c>
      <c r="W6009">
        <v>1.0127060000000001</v>
      </c>
    </row>
    <row r="6010" spans="1:23" x14ac:dyDescent="0.25">
      <c r="A6010" s="49" t="str">
        <f t="shared" si="93"/>
        <v>41850ALL1_AvgSmartAC Only</v>
      </c>
      <c r="B6010" s="7">
        <v>41850</v>
      </c>
      <c r="C6010" t="s">
        <v>94</v>
      </c>
      <c r="D6010" t="s">
        <v>16</v>
      </c>
      <c r="E6010">
        <v>2.0227423999999998</v>
      </c>
      <c r="F6010">
        <v>1.670963</v>
      </c>
      <c r="G6010">
        <v>1</v>
      </c>
      <c r="H6010">
        <v>14375.227000000001</v>
      </c>
      <c r="I6010">
        <v>110956.29</v>
      </c>
      <c r="J6010">
        <v>90.237249000000006</v>
      </c>
      <c r="N6010" s="49">
        <v>0.35177944999999999</v>
      </c>
      <c r="O6010" s="49">
        <v>0.32213965</v>
      </c>
      <c r="P6010" s="49">
        <v>0.33950671999999998</v>
      </c>
      <c r="Q6010" s="49">
        <v>0.35177944999999999</v>
      </c>
      <c r="R6010" s="49">
        <v>0.36405217000000001</v>
      </c>
      <c r="S6010" s="49">
        <v>0.38141923999999999</v>
      </c>
      <c r="T6010" s="49" t="s">
        <v>91</v>
      </c>
      <c r="U6010">
        <v>5.6606500000000004</v>
      </c>
      <c r="V6010">
        <v>30.785170000000001</v>
      </c>
      <c r="W6010">
        <v>25.12452</v>
      </c>
    </row>
    <row r="6011" spans="1:23" x14ac:dyDescent="0.25">
      <c r="A6011" s="49" t="str">
        <f t="shared" si="93"/>
        <v>41850Greater Bay Area1_AvgSmartAC Only</v>
      </c>
      <c r="B6011" s="7">
        <v>41850</v>
      </c>
      <c r="C6011" t="s">
        <v>94</v>
      </c>
      <c r="D6011" t="s">
        <v>10</v>
      </c>
      <c r="E6011">
        <v>1.5969279999999999</v>
      </c>
      <c r="F6011">
        <v>1.3326226000000001</v>
      </c>
      <c r="G6011">
        <v>1</v>
      </c>
      <c r="H6011">
        <v>4877.7066000000004</v>
      </c>
      <c r="I6011">
        <v>37771.563000000002</v>
      </c>
      <c r="J6011">
        <v>83.849260999999998</v>
      </c>
      <c r="N6011" s="49">
        <v>0.26430538999999997</v>
      </c>
      <c r="O6011" s="49">
        <v>0.21515965000000001</v>
      </c>
      <c r="P6011" s="49">
        <v>0.24395597999999999</v>
      </c>
      <c r="Q6011" s="49">
        <v>0.26430538999999997</v>
      </c>
      <c r="R6011" s="49">
        <v>0.28465479999999999</v>
      </c>
      <c r="S6011" s="49">
        <v>0.31345113000000002</v>
      </c>
      <c r="T6011" s="49" t="s">
        <v>91</v>
      </c>
      <c r="U6011">
        <v>1.468723</v>
      </c>
      <c r="V6011">
        <v>8.2959899999999998</v>
      </c>
      <c r="W6011">
        <v>6.8272680000000001</v>
      </c>
    </row>
    <row r="6012" spans="1:23" x14ac:dyDescent="0.25">
      <c r="A6012" s="49" t="str">
        <f t="shared" si="93"/>
        <v>41850Greater Fresno Area1_AvgSmartAC Only</v>
      </c>
      <c r="B6012" s="7">
        <v>41850</v>
      </c>
      <c r="C6012" t="s">
        <v>94</v>
      </c>
      <c r="D6012" t="s">
        <v>38</v>
      </c>
      <c r="E6012">
        <v>2.2663462000000001</v>
      </c>
      <c r="F6012">
        <v>1.9866261999999999</v>
      </c>
      <c r="G6012">
        <v>1</v>
      </c>
      <c r="H6012">
        <v>1750.6695</v>
      </c>
      <c r="I6012">
        <v>13513.94</v>
      </c>
      <c r="J6012">
        <v>95.85</v>
      </c>
      <c r="N6012" s="49">
        <v>0.27972000000000002</v>
      </c>
      <c r="O6012" s="49">
        <v>0.20134610999999999</v>
      </c>
      <c r="P6012" s="49">
        <v>0.24726830999999999</v>
      </c>
      <c r="Q6012" s="49">
        <v>0.27972000000000002</v>
      </c>
      <c r="R6012" s="49">
        <v>0.31217169</v>
      </c>
      <c r="S6012" s="49">
        <v>0.35809389000000003</v>
      </c>
      <c r="T6012" s="49" t="s">
        <v>91</v>
      </c>
      <c r="U6012">
        <v>0.53189039999999999</v>
      </c>
      <c r="V6012">
        <v>4.1577169999999999</v>
      </c>
      <c r="W6012">
        <v>3.625826</v>
      </c>
    </row>
    <row r="6013" spans="1:23" x14ac:dyDescent="0.25">
      <c r="A6013" s="49" t="str">
        <f t="shared" si="93"/>
        <v>41850Kern1_AvgSmartAC Only</v>
      </c>
      <c r="B6013" s="7">
        <v>41850</v>
      </c>
      <c r="C6013" t="s">
        <v>94</v>
      </c>
      <c r="D6013" t="s">
        <v>11</v>
      </c>
      <c r="E6013">
        <v>2.7728804999999999</v>
      </c>
      <c r="F6013">
        <v>2.2349823999999998</v>
      </c>
      <c r="G6013">
        <v>1</v>
      </c>
      <c r="H6013">
        <v>667.13750000000005</v>
      </c>
      <c r="I6013">
        <v>5174.973</v>
      </c>
      <c r="J6013">
        <v>98.75</v>
      </c>
      <c r="N6013" s="49">
        <v>0.53789814999999996</v>
      </c>
      <c r="O6013" s="49">
        <v>0.40980781999999999</v>
      </c>
      <c r="P6013" s="49">
        <v>0.48486075000000001</v>
      </c>
      <c r="Q6013" s="49">
        <v>0.53789814999999996</v>
      </c>
      <c r="R6013" s="49">
        <v>0.59093554999999998</v>
      </c>
      <c r="S6013" s="49">
        <v>0.66598847999999999</v>
      </c>
      <c r="T6013" s="49" t="s">
        <v>91</v>
      </c>
      <c r="U6013">
        <v>0.392038</v>
      </c>
      <c r="V6013">
        <v>1.9354769999999999</v>
      </c>
      <c r="W6013">
        <v>1.543439</v>
      </c>
    </row>
    <row r="6014" spans="1:23" x14ac:dyDescent="0.25">
      <c r="A6014" s="49" t="str">
        <f t="shared" si="93"/>
        <v>41850North Coast and North Bay1_AvgSmartAC Only</v>
      </c>
      <c r="B6014" s="7">
        <v>41850</v>
      </c>
      <c r="C6014" t="s">
        <v>94</v>
      </c>
      <c r="D6014" t="s">
        <v>47</v>
      </c>
      <c r="E6014">
        <v>1.0569329999999999</v>
      </c>
      <c r="F6014">
        <v>0.86595686999999999</v>
      </c>
      <c r="G6014">
        <v>1</v>
      </c>
      <c r="H6014">
        <v>861.79060000000004</v>
      </c>
      <c r="I6014">
        <v>6598.8710000000001</v>
      </c>
      <c r="J6014">
        <v>80.579954000000001</v>
      </c>
      <c r="N6014" s="49">
        <v>0.19097618</v>
      </c>
      <c r="O6014" s="49">
        <v>0.10184047</v>
      </c>
      <c r="P6014" s="49">
        <v>0.15406843000000001</v>
      </c>
      <c r="Q6014" s="49">
        <v>0.19097618</v>
      </c>
      <c r="R6014" s="49">
        <v>0.22788393000000001</v>
      </c>
      <c r="S6014" s="49">
        <v>0.28011187999999998</v>
      </c>
      <c r="T6014" s="49" t="s">
        <v>91</v>
      </c>
      <c r="U6014">
        <v>0.1881254</v>
      </c>
      <c r="V6014">
        <v>0.9756051</v>
      </c>
      <c r="W6014">
        <v>0.78747979999999995</v>
      </c>
    </row>
    <row r="6015" spans="1:23" x14ac:dyDescent="0.25">
      <c r="A6015" s="49" t="str">
        <f t="shared" si="93"/>
        <v>41850Other1_AvgSmartAC Only</v>
      </c>
      <c r="B6015" s="7">
        <v>41850</v>
      </c>
      <c r="C6015" t="s">
        <v>94</v>
      </c>
      <c r="D6015" t="s">
        <v>13</v>
      </c>
      <c r="E6015">
        <v>2.2438885000000002</v>
      </c>
      <c r="F6015">
        <v>1.8381082</v>
      </c>
      <c r="G6015">
        <v>1</v>
      </c>
      <c r="H6015">
        <v>3286.2438000000002</v>
      </c>
      <c r="I6015">
        <v>25310.945</v>
      </c>
      <c r="J6015">
        <v>94.033495000000002</v>
      </c>
      <c r="N6015" s="49">
        <v>0.40578032000000003</v>
      </c>
      <c r="O6015" s="49">
        <v>0.34398448999999998</v>
      </c>
      <c r="P6015" s="49">
        <v>0.38019299000000001</v>
      </c>
      <c r="Q6015" s="49">
        <v>0.40578032000000003</v>
      </c>
      <c r="R6015" s="49">
        <v>0.43136764999999999</v>
      </c>
      <c r="S6015" s="49">
        <v>0.46757615000000002</v>
      </c>
      <c r="T6015" s="49" t="s">
        <v>91</v>
      </c>
      <c r="U6015">
        <v>1.478766</v>
      </c>
      <c r="V6015">
        <v>7.8042879999999997</v>
      </c>
      <c r="W6015">
        <v>6.3255220000000003</v>
      </c>
    </row>
    <row r="6016" spans="1:23" x14ac:dyDescent="0.25">
      <c r="A6016" s="49" t="str">
        <f t="shared" si="93"/>
        <v>41850Sierra1_AvgSmartAC Only</v>
      </c>
      <c r="B6016" s="7">
        <v>41850</v>
      </c>
      <c r="C6016" t="s">
        <v>94</v>
      </c>
      <c r="D6016" t="s">
        <v>14</v>
      </c>
      <c r="E6016">
        <v>2.4554192000000001</v>
      </c>
      <c r="F6016">
        <v>1.9539949000000001</v>
      </c>
      <c r="G6016">
        <v>1</v>
      </c>
      <c r="H6016">
        <v>1568.5032000000001</v>
      </c>
      <c r="I6016">
        <v>12090.041999999999</v>
      </c>
      <c r="J6016">
        <v>94.394469999999998</v>
      </c>
      <c r="N6016" s="49">
        <v>0.50142428999999999</v>
      </c>
      <c r="O6016" s="49">
        <v>0.40329669000000001</v>
      </c>
      <c r="P6016" s="49">
        <v>0.46079333</v>
      </c>
      <c r="Q6016" s="49">
        <v>0.50142428999999999</v>
      </c>
      <c r="R6016" s="49">
        <v>0.54205524999999999</v>
      </c>
      <c r="S6016" s="49">
        <v>0.59955188999999998</v>
      </c>
      <c r="T6016" s="49" t="s">
        <v>91</v>
      </c>
      <c r="U6016">
        <v>0.89828629999999998</v>
      </c>
      <c r="V6016">
        <v>4.0788419999999999</v>
      </c>
      <c r="W6016">
        <v>3.1805560000000002</v>
      </c>
    </row>
    <row r="6017" spans="1:23" x14ac:dyDescent="0.25">
      <c r="A6017" s="49" t="str">
        <f t="shared" si="93"/>
        <v>41850Stockton1_AvgSmartAC Only</v>
      </c>
      <c r="B6017" s="7">
        <v>41850</v>
      </c>
      <c r="C6017" t="s">
        <v>94</v>
      </c>
      <c r="D6017" t="s">
        <v>15</v>
      </c>
      <c r="E6017">
        <v>2.4131209</v>
      </c>
      <c r="F6017">
        <v>1.9717206</v>
      </c>
      <c r="G6017">
        <v>1</v>
      </c>
      <c r="H6017">
        <v>1363.1759</v>
      </c>
      <c r="I6017">
        <v>10495.960999999999</v>
      </c>
      <c r="J6017">
        <v>93.623127999999994</v>
      </c>
      <c r="N6017" s="49">
        <v>0.44140031000000002</v>
      </c>
      <c r="O6017" s="49">
        <v>0.34715013</v>
      </c>
      <c r="P6017" s="49">
        <v>0.40237485000000001</v>
      </c>
      <c r="Q6017" s="49">
        <v>0.44140031000000002</v>
      </c>
      <c r="R6017" s="49">
        <v>0.48042576999999997</v>
      </c>
      <c r="S6017" s="49">
        <v>0.53565048999999998</v>
      </c>
      <c r="T6017" s="49" t="s">
        <v>91</v>
      </c>
      <c r="U6017">
        <v>0.67864049999999998</v>
      </c>
      <c r="V6017">
        <v>3.4945460000000002</v>
      </c>
      <c r="W6017">
        <v>2.815906</v>
      </c>
    </row>
    <row r="6018" spans="1:23" x14ac:dyDescent="0.25">
      <c r="A6018" s="49" t="str">
        <f t="shared" si="93"/>
        <v>41850ALL2_AvgAll</v>
      </c>
      <c r="B6018" s="7">
        <v>41850</v>
      </c>
      <c r="C6018" t="s">
        <v>94</v>
      </c>
      <c r="D6018" t="s">
        <v>16</v>
      </c>
      <c r="E6018">
        <v>1.960906</v>
      </c>
      <c r="F6018">
        <v>1.6292690999999999</v>
      </c>
      <c r="G6018">
        <v>2</v>
      </c>
      <c r="H6018">
        <v>19633.076000000001</v>
      </c>
      <c r="I6018">
        <v>151478.98000000001</v>
      </c>
      <c r="J6018">
        <v>90.045860000000005</v>
      </c>
      <c r="N6018" s="49">
        <v>0.33163696999999998</v>
      </c>
      <c r="O6018" s="49">
        <v>0.30418572999999999</v>
      </c>
      <c r="P6018" s="49">
        <v>0.32027043999999999</v>
      </c>
      <c r="Q6018" s="49">
        <v>0.33163696999999998</v>
      </c>
      <c r="R6018" s="49">
        <v>0.34300350000000002</v>
      </c>
      <c r="S6018" s="49">
        <v>0.35908821000000002</v>
      </c>
      <c r="T6018" s="49" t="s">
        <v>19</v>
      </c>
      <c r="U6018">
        <v>7.2817980000000002</v>
      </c>
      <c r="V6018">
        <v>40.621589999999998</v>
      </c>
      <c r="W6018">
        <v>33.339790000000001</v>
      </c>
    </row>
    <row r="6019" spans="1:23" x14ac:dyDescent="0.25">
      <c r="A6019" s="49" t="str">
        <f t="shared" ref="A6019:A6082" si="94">CONCATENATE(B6019,D6019,G6019,"_",C6019,T6019)</f>
        <v>41850Greater Bay Area2_AvgAll</v>
      </c>
      <c r="B6019" s="7">
        <v>41850</v>
      </c>
      <c r="C6019" t="s">
        <v>94</v>
      </c>
      <c r="D6019" t="s">
        <v>10</v>
      </c>
      <c r="E6019">
        <v>1.5238320999999999</v>
      </c>
      <c r="F6019">
        <v>1.2723941000000001</v>
      </c>
      <c r="G6019">
        <v>2</v>
      </c>
      <c r="H6019">
        <v>6849.7147000000004</v>
      </c>
      <c r="I6019">
        <v>52904.758999999998</v>
      </c>
      <c r="J6019">
        <v>83.517775999999998</v>
      </c>
      <c r="N6019" s="49">
        <v>0.25143806000000002</v>
      </c>
      <c r="O6019" s="49">
        <v>0.21177942999999999</v>
      </c>
      <c r="P6019" s="49">
        <v>0.23501691</v>
      </c>
      <c r="Q6019" s="49">
        <v>0.25143806000000002</v>
      </c>
      <c r="R6019" s="49">
        <v>0.26785922000000001</v>
      </c>
      <c r="S6019" s="49">
        <v>0.29109669999999999</v>
      </c>
      <c r="T6019" s="49" t="s">
        <v>19</v>
      </c>
      <c r="U6019">
        <v>1.9699660000000001</v>
      </c>
      <c r="V6019">
        <v>11.082409999999999</v>
      </c>
      <c r="W6019">
        <v>9.1124390000000002</v>
      </c>
    </row>
    <row r="6020" spans="1:23" x14ac:dyDescent="0.25">
      <c r="A6020" s="49" t="str">
        <f t="shared" si="94"/>
        <v>41850Greater Fresno Area2_AvgAll</v>
      </c>
      <c r="B6020" s="7">
        <v>41850</v>
      </c>
      <c r="C6020" t="s">
        <v>94</v>
      </c>
      <c r="D6020" t="s">
        <v>38</v>
      </c>
      <c r="E6020">
        <v>2.2490066</v>
      </c>
      <c r="F6020">
        <v>1.9539428999999999</v>
      </c>
      <c r="G6020">
        <v>2</v>
      </c>
      <c r="H6020">
        <v>2284.5808999999999</v>
      </c>
      <c r="I6020">
        <v>17580.205999999998</v>
      </c>
      <c r="J6020">
        <v>95.85</v>
      </c>
      <c r="N6020" s="49">
        <v>0.29506378</v>
      </c>
      <c r="O6020" s="49">
        <v>0.22621237</v>
      </c>
      <c r="P6020" s="49">
        <v>0.26655499999999999</v>
      </c>
      <c r="Q6020" s="49">
        <v>0.29506378</v>
      </c>
      <c r="R6020" s="49">
        <v>0.32357256000000001</v>
      </c>
      <c r="S6020" s="49">
        <v>0.36391519</v>
      </c>
      <c r="T6020" s="49" t="s">
        <v>19</v>
      </c>
      <c r="U6020">
        <v>0.7292343</v>
      </c>
      <c r="V6020">
        <v>5.3736170000000003</v>
      </c>
      <c r="W6020">
        <v>4.6443820000000002</v>
      </c>
    </row>
    <row r="6021" spans="1:23" x14ac:dyDescent="0.25">
      <c r="A6021" s="49" t="str">
        <f t="shared" si="94"/>
        <v>41850Kern2_AvgAll</v>
      </c>
      <c r="B6021" s="7">
        <v>41850</v>
      </c>
      <c r="C6021" t="s">
        <v>94</v>
      </c>
      <c r="D6021" t="s">
        <v>11</v>
      </c>
      <c r="E6021">
        <v>2.7222792</v>
      </c>
      <c r="F6021">
        <v>2.2511233000000002</v>
      </c>
      <c r="G6021">
        <v>2</v>
      </c>
      <c r="H6021">
        <v>923.21759999999995</v>
      </c>
      <c r="I6021">
        <v>7206.0919999999996</v>
      </c>
      <c r="J6021">
        <v>98.75</v>
      </c>
      <c r="N6021" s="49">
        <v>0.47115585999999998</v>
      </c>
      <c r="O6021" s="49">
        <v>0.36324525000000002</v>
      </c>
      <c r="P6021" s="49">
        <v>0.42647413000000001</v>
      </c>
      <c r="Q6021" s="49">
        <v>0.47115585999999998</v>
      </c>
      <c r="R6021" s="49">
        <v>0.51583760000000001</v>
      </c>
      <c r="S6021" s="49">
        <v>0.57906647</v>
      </c>
      <c r="T6021" s="49" t="s">
        <v>19</v>
      </c>
      <c r="U6021">
        <v>0.46867540000000002</v>
      </c>
      <c r="V6021">
        <v>2.6097980000000001</v>
      </c>
      <c r="W6021">
        <v>2.1411220000000002</v>
      </c>
    </row>
    <row r="6022" spans="1:23" x14ac:dyDescent="0.25">
      <c r="A6022" s="49" t="str">
        <f t="shared" si="94"/>
        <v>41850North Coast and North Bay2_AvgAll</v>
      </c>
      <c r="B6022" s="7">
        <v>41850</v>
      </c>
      <c r="C6022" t="s">
        <v>94</v>
      </c>
      <c r="D6022" t="s">
        <v>47</v>
      </c>
      <c r="E6022">
        <v>1.0507451000000001</v>
      </c>
      <c r="F6022">
        <v>0.86889941999999998</v>
      </c>
      <c r="G6022">
        <v>2</v>
      </c>
      <c r="H6022">
        <v>1147.98</v>
      </c>
      <c r="I6022">
        <v>8814.2710000000006</v>
      </c>
      <c r="J6022">
        <v>80.550904000000003</v>
      </c>
      <c r="N6022" s="49">
        <v>0.18184566999999999</v>
      </c>
      <c r="O6022" s="49">
        <v>0.1073103</v>
      </c>
      <c r="P6022" s="49">
        <v>0.15098337000000001</v>
      </c>
      <c r="Q6022" s="49">
        <v>0.18184566999999999</v>
      </c>
      <c r="R6022" s="49">
        <v>0.21270797</v>
      </c>
      <c r="S6022" s="49">
        <v>0.25638104</v>
      </c>
      <c r="T6022" s="49" t="s">
        <v>19</v>
      </c>
      <c r="U6022">
        <v>0.24209439999999999</v>
      </c>
      <c r="V6022">
        <v>1.2847219999999999</v>
      </c>
      <c r="W6022">
        <v>1.0426280000000001</v>
      </c>
    </row>
    <row r="6023" spans="1:23" x14ac:dyDescent="0.25">
      <c r="A6023" s="49" t="str">
        <f t="shared" si="94"/>
        <v>41850Other2_AvgAll</v>
      </c>
      <c r="B6023" s="7">
        <v>41850</v>
      </c>
      <c r="C6023" t="s">
        <v>94</v>
      </c>
      <c r="D6023" t="s">
        <v>13</v>
      </c>
      <c r="E6023">
        <v>2.1677076</v>
      </c>
      <c r="F6023">
        <v>1.7985992</v>
      </c>
      <c r="G6023">
        <v>2</v>
      </c>
      <c r="H6023">
        <v>4324.7628999999997</v>
      </c>
      <c r="I6023">
        <v>33404.203999999998</v>
      </c>
      <c r="J6023">
        <v>94.057671999999997</v>
      </c>
      <c r="N6023" s="49">
        <v>0.36910846000000003</v>
      </c>
      <c r="O6023" s="49">
        <v>0.31657681999999998</v>
      </c>
      <c r="P6023" s="49">
        <v>0.34735707999999998</v>
      </c>
      <c r="Q6023" s="49">
        <v>0.36910846000000003</v>
      </c>
      <c r="R6023" s="49">
        <v>0.39085984000000001</v>
      </c>
      <c r="S6023" s="49">
        <v>0.42164010000000002</v>
      </c>
      <c r="T6023" s="49" t="s">
        <v>19</v>
      </c>
      <c r="U6023">
        <v>1.769536</v>
      </c>
      <c r="V6023">
        <v>9.8953790000000001</v>
      </c>
      <c r="W6023">
        <v>8.1258440000000007</v>
      </c>
    </row>
    <row r="6024" spans="1:23" x14ac:dyDescent="0.25">
      <c r="A6024" s="49" t="str">
        <f t="shared" si="94"/>
        <v>41850Sierra2_AvgAll</v>
      </c>
      <c r="B6024" s="7">
        <v>41850</v>
      </c>
      <c r="C6024" t="s">
        <v>94</v>
      </c>
      <c r="D6024" t="s">
        <v>14</v>
      </c>
      <c r="E6024">
        <v>2.4067208</v>
      </c>
      <c r="F6024">
        <v>1.9374631</v>
      </c>
      <c r="G6024">
        <v>2</v>
      </c>
      <c r="H6024">
        <v>2198.7845000000002</v>
      </c>
      <c r="I6024">
        <v>16890.411</v>
      </c>
      <c r="J6024">
        <v>94.379722000000001</v>
      </c>
      <c r="N6024" s="49">
        <v>0.46925766000000002</v>
      </c>
      <c r="O6024" s="49">
        <v>0.38777378000000001</v>
      </c>
      <c r="P6024" s="49">
        <v>0.43551824</v>
      </c>
      <c r="Q6024" s="49">
        <v>0.46925766000000002</v>
      </c>
      <c r="R6024" s="49">
        <v>0.50299707999999999</v>
      </c>
      <c r="S6024" s="49">
        <v>0.55074153999999997</v>
      </c>
      <c r="T6024" s="49" t="s">
        <v>19</v>
      </c>
      <c r="U6024">
        <v>1.1680619999999999</v>
      </c>
      <c r="V6024">
        <v>5.5887770000000003</v>
      </c>
      <c r="W6024">
        <v>4.4207150000000004</v>
      </c>
    </row>
    <row r="6025" spans="1:23" x14ac:dyDescent="0.25">
      <c r="A6025" s="49" t="str">
        <f t="shared" si="94"/>
        <v>41850Stockton2_AvgAll</v>
      </c>
      <c r="B6025" s="7">
        <v>41850</v>
      </c>
      <c r="C6025" t="s">
        <v>94</v>
      </c>
      <c r="D6025" t="s">
        <v>15</v>
      </c>
      <c r="E6025">
        <v>2.3552255</v>
      </c>
      <c r="F6025">
        <v>1.9291867</v>
      </c>
      <c r="G6025">
        <v>2</v>
      </c>
      <c r="H6025">
        <v>1904.0355999999999</v>
      </c>
      <c r="I6025">
        <v>14679.039000000001</v>
      </c>
      <c r="J6025">
        <v>93.640204999999995</v>
      </c>
      <c r="N6025" s="49">
        <v>0.4260388</v>
      </c>
      <c r="O6025" s="49">
        <v>0.34688098000000001</v>
      </c>
      <c r="P6025" s="49">
        <v>0.39326251000000001</v>
      </c>
      <c r="Q6025" s="49">
        <v>0.4260388</v>
      </c>
      <c r="R6025" s="49">
        <v>0.45881508999999998</v>
      </c>
      <c r="S6025" s="49">
        <v>0.50519661999999999</v>
      </c>
      <c r="T6025" s="49" t="s">
        <v>19</v>
      </c>
      <c r="U6025">
        <v>0.90900400000000003</v>
      </c>
      <c r="V6025">
        <v>4.7375530000000001</v>
      </c>
      <c r="W6025">
        <v>3.8285490000000002</v>
      </c>
    </row>
    <row r="6026" spans="1:23" x14ac:dyDescent="0.25">
      <c r="A6026" s="49" t="str">
        <f t="shared" si="94"/>
        <v>41850ALL2_AvgDually Enrolled</v>
      </c>
      <c r="B6026" s="7">
        <v>41850</v>
      </c>
      <c r="C6026" t="s">
        <v>94</v>
      </c>
      <c r="D6026" t="s">
        <v>16</v>
      </c>
      <c r="E6026">
        <v>1.7849383000000001</v>
      </c>
      <c r="F6026">
        <v>1.5162066999999999</v>
      </c>
      <c r="G6026">
        <v>2</v>
      </c>
      <c r="H6026">
        <v>5257.8491000000004</v>
      </c>
      <c r="I6026">
        <v>40522.686999999998</v>
      </c>
      <c r="J6026">
        <v>89.531261999999998</v>
      </c>
      <c r="N6026" s="49">
        <v>0.26873154999999999</v>
      </c>
      <c r="O6026" s="49">
        <v>0.22438047999999999</v>
      </c>
      <c r="P6026" s="49">
        <v>0.25036744</v>
      </c>
      <c r="Q6026" s="49">
        <v>0.26873154999999999</v>
      </c>
      <c r="R6026" s="49">
        <v>0.28709565999999997</v>
      </c>
      <c r="S6026" s="49">
        <v>0.31308261999999998</v>
      </c>
      <c r="T6026" s="49" t="s">
        <v>92</v>
      </c>
      <c r="U6026">
        <v>1.5747150000000001</v>
      </c>
      <c r="V6026">
        <v>9.80185</v>
      </c>
      <c r="W6026">
        <v>8.2271350000000005</v>
      </c>
    </row>
    <row r="6027" spans="1:23" x14ac:dyDescent="0.25">
      <c r="A6027" s="49" t="str">
        <f t="shared" si="94"/>
        <v>41850Greater Bay Area2_AvgDually Enrolled</v>
      </c>
      <c r="B6027" s="7">
        <v>41850</v>
      </c>
      <c r="C6027" t="s">
        <v>94</v>
      </c>
      <c r="D6027" t="s">
        <v>10</v>
      </c>
      <c r="E6027">
        <v>1.3360543</v>
      </c>
      <c r="F6027">
        <v>1.1267845000000001</v>
      </c>
      <c r="G6027">
        <v>2</v>
      </c>
      <c r="H6027">
        <v>1972.0081</v>
      </c>
      <c r="I6027">
        <v>15133.196</v>
      </c>
      <c r="J6027">
        <v>82.704843999999994</v>
      </c>
      <c r="N6027" s="49">
        <v>0.20926976999999999</v>
      </c>
      <c r="O6027" s="49">
        <v>0.14602941</v>
      </c>
      <c r="P6027" s="49">
        <v>0.18308431</v>
      </c>
      <c r="Q6027" s="49">
        <v>0.20926976999999999</v>
      </c>
      <c r="R6027" s="49">
        <v>0.23545521999999999</v>
      </c>
      <c r="S6027" s="49">
        <v>0.27251012000000002</v>
      </c>
      <c r="T6027" s="49" t="s">
        <v>92</v>
      </c>
      <c r="U6027">
        <v>0.47693730000000001</v>
      </c>
      <c r="V6027">
        <v>2.7679239999999998</v>
      </c>
      <c r="W6027">
        <v>2.2909869999999999</v>
      </c>
    </row>
    <row r="6028" spans="1:23" x14ac:dyDescent="0.25">
      <c r="A6028" s="49" t="str">
        <f t="shared" si="94"/>
        <v>41850Greater Fresno Area2_AvgDually Enrolled</v>
      </c>
      <c r="B6028" s="7">
        <v>41850</v>
      </c>
      <c r="C6028" t="s">
        <v>94</v>
      </c>
      <c r="D6028" t="s">
        <v>38</v>
      </c>
      <c r="E6028">
        <v>2.1809116</v>
      </c>
      <c r="F6028">
        <v>1.8471537</v>
      </c>
      <c r="G6028">
        <v>2</v>
      </c>
      <c r="H6028">
        <v>533.91139999999996</v>
      </c>
      <c r="I6028">
        <v>4066.2660000000001</v>
      </c>
      <c r="J6028">
        <v>95.85</v>
      </c>
      <c r="N6028" s="49">
        <v>0.33375789</v>
      </c>
      <c r="O6028" s="49">
        <v>0.18925707999999999</v>
      </c>
      <c r="P6028" s="49">
        <v>0.27392551999999998</v>
      </c>
      <c r="Q6028" s="49">
        <v>0.33375789</v>
      </c>
      <c r="R6028" s="49">
        <v>0.39359026000000003</v>
      </c>
      <c r="S6028" s="49">
        <v>0.47825869999999998</v>
      </c>
      <c r="T6028" s="49" t="s">
        <v>92</v>
      </c>
      <c r="U6028">
        <v>0.18938559999999999</v>
      </c>
      <c r="V6028">
        <v>1.2089760000000001</v>
      </c>
      <c r="W6028">
        <v>1.0195909999999999</v>
      </c>
    </row>
    <row r="6029" spans="1:23" x14ac:dyDescent="0.25">
      <c r="A6029" s="49" t="str">
        <f t="shared" si="94"/>
        <v>41850Kern2_AvgDually Enrolled</v>
      </c>
      <c r="B6029" s="7">
        <v>41850</v>
      </c>
      <c r="C6029" t="s">
        <v>94</v>
      </c>
      <c r="D6029" t="s">
        <v>11</v>
      </c>
      <c r="E6029">
        <v>2.5900905000000001</v>
      </c>
      <c r="F6029">
        <v>2.2898678000000001</v>
      </c>
      <c r="G6029">
        <v>2</v>
      </c>
      <c r="H6029">
        <v>256.08010000000002</v>
      </c>
      <c r="I6029">
        <v>2031.1189999999999</v>
      </c>
      <c r="J6029">
        <v>98.75</v>
      </c>
      <c r="N6029" s="49">
        <v>0.30022268000000002</v>
      </c>
      <c r="O6029" s="49">
        <v>0.10064566</v>
      </c>
      <c r="P6029" s="49">
        <v>0.21758532</v>
      </c>
      <c r="Q6029" s="49">
        <v>0.30022268000000002</v>
      </c>
      <c r="R6029" s="49">
        <v>0.38286004000000001</v>
      </c>
      <c r="S6029" s="49">
        <v>0.49979970000000001</v>
      </c>
      <c r="T6029" s="49" t="s">
        <v>92</v>
      </c>
      <c r="U6029">
        <v>7.8487699999999994E-2</v>
      </c>
      <c r="V6029">
        <v>0.67595419999999995</v>
      </c>
      <c r="W6029">
        <v>0.59746650000000001</v>
      </c>
    </row>
    <row r="6030" spans="1:23" x14ac:dyDescent="0.25">
      <c r="A6030" s="49" t="str">
        <f t="shared" si="94"/>
        <v>41850North Coast and North Bay2_AvgDually Enrolled</v>
      </c>
      <c r="B6030" s="7">
        <v>41850</v>
      </c>
      <c r="C6030" t="s">
        <v>94</v>
      </c>
      <c r="D6030" t="s">
        <v>47</v>
      </c>
      <c r="E6030">
        <v>1.0320856</v>
      </c>
      <c r="F6030">
        <v>0.87596708999999995</v>
      </c>
      <c r="G6030">
        <v>2</v>
      </c>
      <c r="H6030">
        <v>286.18939999999998</v>
      </c>
      <c r="I6030">
        <v>2215.4</v>
      </c>
      <c r="J6030">
        <v>80.467420000000004</v>
      </c>
      <c r="N6030" s="49">
        <v>0.15611847000000001</v>
      </c>
      <c r="O6030" s="49">
        <v>2.51299E-2</v>
      </c>
      <c r="P6030" s="49">
        <v>0.10188100999999999</v>
      </c>
      <c r="Q6030" s="49">
        <v>0.15611847000000001</v>
      </c>
      <c r="R6030" s="49">
        <v>0.21035592</v>
      </c>
      <c r="S6030" s="49">
        <v>0.28710703999999998</v>
      </c>
      <c r="T6030" s="49" t="s">
        <v>92</v>
      </c>
      <c r="U6030">
        <v>5.4292E-2</v>
      </c>
      <c r="V6030">
        <v>0.30963020000000002</v>
      </c>
      <c r="W6030">
        <v>0.25533820000000002</v>
      </c>
    </row>
    <row r="6031" spans="1:23" x14ac:dyDescent="0.25">
      <c r="A6031" s="49" t="str">
        <f t="shared" si="94"/>
        <v>41850Other2_AvgDually Enrolled</v>
      </c>
      <c r="B6031" s="7">
        <v>41850</v>
      </c>
      <c r="C6031" t="s">
        <v>94</v>
      </c>
      <c r="D6031" t="s">
        <v>13</v>
      </c>
      <c r="E6031">
        <v>1.9271587999999999</v>
      </c>
      <c r="F6031">
        <v>1.6768315</v>
      </c>
      <c r="G6031">
        <v>2</v>
      </c>
      <c r="H6031">
        <v>1038.5191</v>
      </c>
      <c r="I6031">
        <v>8093.259</v>
      </c>
      <c r="J6031">
        <v>94.131050999999999</v>
      </c>
      <c r="N6031" s="49">
        <v>0.25032733000000001</v>
      </c>
      <c r="O6031" s="49">
        <v>0.15336553999999999</v>
      </c>
      <c r="P6031" s="49">
        <v>0.21017909000000001</v>
      </c>
      <c r="Q6031" s="49">
        <v>0.25032733000000001</v>
      </c>
      <c r="R6031" s="49">
        <v>0.29047557000000002</v>
      </c>
      <c r="S6031" s="49">
        <v>0.34728912000000001</v>
      </c>
      <c r="T6031" s="49" t="s">
        <v>92</v>
      </c>
      <c r="U6031">
        <v>0.28984700000000002</v>
      </c>
      <c r="V6031">
        <v>2.0950950000000002</v>
      </c>
      <c r="W6031">
        <v>1.805248</v>
      </c>
    </row>
    <row r="6032" spans="1:23" x14ac:dyDescent="0.25">
      <c r="A6032" s="49" t="str">
        <f t="shared" si="94"/>
        <v>41850Sierra2_AvgDually Enrolled</v>
      </c>
      <c r="B6032" s="7">
        <v>41850</v>
      </c>
      <c r="C6032" t="s">
        <v>94</v>
      </c>
      <c r="D6032" t="s">
        <v>14</v>
      </c>
      <c r="E6032">
        <v>2.2818371000000002</v>
      </c>
      <c r="F6032">
        <v>1.8967080999999999</v>
      </c>
      <c r="G6032">
        <v>2</v>
      </c>
      <c r="H6032">
        <v>630.28129999999999</v>
      </c>
      <c r="I6032">
        <v>4800.3689999999997</v>
      </c>
      <c r="J6032">
        <v>94.343462000000002</v>
      </c>
      <c r="N6032" s="49">
        <v>0.38512903999999998</v>
      </c>
      <c r="O6032" s="49">
        <v>0.24070163999999999</v>
      </c>
      <c r="P6032" s="49">
        <v>0.32532707</v>
      </c>
      <c r="Q6032" s="49">
        <v>0.38512903999999998</v>
      </c>
      <c r="R6032" s="49">
        <v>0.44493101000000002</v>
      </c>
      <c r="S6032" s="49">
        <v>0.52955644999999996</v>
      </c>
      <c r="T6032" s="49" t="s">
        <v>92</v>
      </c>
      <c r="U6032">
        <v>0.26541690000000001</v>
      </c>
      <c r="V6032">
        <v>1.505897</v>
      </c>
      <c r="W6032">
        <v>1.24048</v>
      </c>
    </row>
    <row r="6033" spans="1:23" x14ac:dyDescent="0.25">
      <c r="A6033" s="49" t="str">
        <f t="shared" si="94"/>
        <v>41850Stockton2_AvgDually Enrolled</v>
      </c>
      <c r="B6033" s="7">
        <v>41850</v>
      </c>
      <c r="C6033" t="s">
        <v>94</v>
      </c>
      <c r="D6033" t="s">
        <v>15</v>
      </c>
      <c r="E6033">
        <v>2.2040896999999999</v>
      </c>
      <c r="F6033">
        <v>1.8212778999999999</v>
      </c>
      <c r="G6033">
        <v>2</v>
      </c>
      <c r="H6033">
        <v>540.85969999999998</v>
      </c>
      <c r="I6033">
        <v>4183.0780000000004</v>
      </c>
      <c r="J6033">
        <v>93.682751999999994</v>
      </c>
      <c r="N6033" s="49">
        <v>0.38281188999999999</v>
      </c>
      <c r="O6033" s="49">
        <v>0.23758641</v>
      </c>
      <c r="P6033" s="49">
        <v>0.32267945999999997</v>
      </c>
      <c r="Q6033" s="49">
        <v>0.38281188999999999</v>
      </c>
      <c r="R6033" s="49">
        <v>0.44294432</v>
      </c>
      <c r="S6033" s="49">
        <v>0.52803736999999995</v>
      </c>
      <c r="T6033" s="49" t="s">
        <v>92</v>
      </c>
      <c r="U6033">
        <v>0.22863810000000001</v>
      </c>
      <c r="V6033">
        <v>1.241344</v>
      </c>
      <c r="W6033">
        <v>1.0127060000000001</v>
      </c>
    </row>
    <row r="6034" spans="1:23" x14ac:dyDescent="0.25">
      <c r="A6034" s="49" t="str">
        <f t="shared" si="94"/>
        <v>41850ALL2_AvgSmartAC Only</v>
      </c>
      <c r="B6034" s="7">
        <v>41850</v>
      </c>
      <c r="C6034" s="49" t="s">
        <v>94</v>
      </c>
      <c r="D6034" s="49" t="s">
        <v>16</v>
      </c>
      <c r="E6034" s="49">
        <v>2.0227423999999998</v>
      </c>
      <c r="F6034" s="49">
        <v>1.670963</v>
      </c>
      <c r="G6034" s="49">
        <v>2</v>
      </c>
      <c r="H6034" s="49">
        <v>14375.227000000001</v>
      </c>
      <c r="I6034" s="49">
        <v>110956.29</v>
      </c>
      <c r="J6034" s="49">
        <v>90.237249000000006</v>
      </c>
      <c r="K6034" s="49"/>
      <c r="L6034" s="49"/>
      <c r="M6034" s="49"/>
      <c r="N6034" s="49">
        <v>0.35177944999999999</v>
      </c>
      <c r="O6034" s="49">
        <v>0.32213965</v>
      </c>
      <c r="P6034" s="49">
        <v>0.33950671999999998</v>
      </c>
      <c r="Q6034" s="49">
        <v>0.35177944999999999</v>
      </c>
      <c r="R6034" s="49">
        <v>0.36405217000000001</v>
      </c>
      <c r="S6034" s="49">
        <v>0.38141923999999999</v>
      </c>
      <c r="T6034" s="49" t="s">
        <v>91</v>
      </c>
      <c r="U6034">
        <v>5.6606500000000004</v>
      </c>
      <c r="V6034">
        <v>30.785170000000001</v>
      </c>
      <c r="W6034">
        <v>25.12452</v>
      </c>
    </row>
    <row r="6035" spans="1:23" x14ac:dyDescent="0.25">
      <c r="A6035" s="49" t="str">
        <f t="shared" si="94"/>
        <v>41850Greater Bay Area2_AvgSmartAC Only</v>
      </c>
      <c r="B6035" s="7">
        <v>41850</v>
      </c>
      <c r="C6035" s="49" t="s">
        <v>94</v>
      </c>
      <c r="D6035" s="49" t="s">
        <v>10</v>
      </c>
      <c r="E6035" s="49">
        <v>1.5969279999999999</v>
      </c>
      <c r="F6035" s="49">
        <v>1.3326226000000001</v>
      </c>
      <c r="G6035" s="49">
        <v>2</v>
      </c>
      <c r="H6035" s="49">
        <v>4877.7066000000004</v>
      </c>
      <c r="I6035" s="49">
        <v>37771.563000000002</v>
      </c>
      <c r="J6035" s="49">
        <v>83.849260999999998</v>
      </c>
      <c r="K6035" s="49"/>
      <c r="L6035" s="49"/>
      <c r="M6035" s="49"/>
      <c r="N6035" s="49">
        <v>0.26430538999999997</v>
      </c>
      <c r="O6035" s="49">
        <v>0.21515965000000001</v>
      </c>
      <c r="P6035" s="49">
        <v>0.24395597999999999</v>
      </c>
      <c r="Q6035" s="49">
        <v>0.26430538999999997</v>
      </c>
      <c r="R6035" s="49">
        <v>0.28465479999999999</v>
      </c>
      <c r="S6035" s="49">
        <v>0.31345113000000002</v>
      </c>
      <c r="T6035" s="49" t="s">
        <v>91</v>
      </c>
      <c r="U6035">
        <v>1.468723</v>
      </c>
      <c r="V6035">
        <v>8.2959899999999998</v>
      </c>
      <c r="W6035">
        <v>6.8272680000000001</v>
      </c>
    </row>
    <row r="6036" spans="1:23" x14ac:dyDescent="0.25">
      <c r="A6036" s="49" t="str">
        <f t="shared" si="94"/>
        <v>41850Greater Fresno Area2_AvgSmartAC Only</v>
      </c>
      <c r="B6036" s="7">
        <v>41850</v>
      </c>
      <c r="C6036" s="49" t="s">
        <v>94</v>
      </c>
      <c r="D6036" s="49" t="s">
        <v>38</v>
      </c>
      <c r="E6036" s="49">
        <v>2.2663462000000001</v>
      </c>
      <c r="F6036" s="49">
        <v>1.9866261999999999</v>
      </c>
      <c r="G6036" s="49">
        <v>2</v>
      </c>
      <c r="H6036" s="49">
        <v>1750.6695</v>
      </c>
      <c r="I6036" s="49">
        <v>13513.94</v>
      </c>
      <c r="J6036" s="49">
        <v>95.85</v>
      </c>
      <c r="K6036" s="49"/>
      <c r="L6036" s="49"/>
      <c r="M6036" s="49"/>
      <c r="N6036" s="49">
        <v>0.27972000000000002</v>
      </c>
      <c r="O6036" s="49">
        <v>0.20134610999999999</v>
      </c>
      <c r="P6036" s="49">
        <v>0.24726830999999999</v>
      </c>
      <c r="Q6036" s="49">
        <v>0.27972000000000002</v>
      </c>
      <c r="R6036" s="49">
        <v>0.31217169</v>
      </c>
      <c r="S6036" s="49">
        <v>0.35809389000000003</v>
      </c>
      <c r="T6036" s="49" t="s">
        <v>91</v>
      </c>
      <c r="U6036">
        <v>0.53189039999999999</v>
      </c>
      <c r="V6036">
        <v>4.1577169999999999</v>
      </c>
      <c r="W6036">
        <v>3.625826</v>
      </c>
    </row>
    <row r="6037" spans="1:23" x14ac:dyDescent="0.25">
      <c r="A6037" s="49" t="str">
        <f t="shared" si="94"/>
        <v>41850Kern2_AvgSmartAC Only</v>
      </c>
      <c r="B6037" s="7">
        <v>41850</v>
      </c>
      <c r="C6037" s="49" t="s">
        <v>94</v>
      </c>
      <c r="D6037" s="49" t="s">
        <v>11</v>
      </c>
      <c r="E6037" s="49">
        <v>2.7728804999999999</v>
      </c>
      <c r="F6037" s="49">
        <v>2.2349823999999998</v>
      </c>
      <c r="G6037" s="49">
        <v>2</v>
      </c>
      <c r="H6037" s="49">
        <v>667.13750000000005</v>
      </c>
      <c r="I6037" s="49">
        <v>5174.973</v>
      </c>
      <c r="J6037" s="49">
        <v>98.75</v>
      </c>
      <c r="K6037" s="49"/>
      <c r="L6037" s="49"/>
      <c r="M6037" s="49"/>
      <c r="N6037" s="49">
        <v>0.53789814999999996</v>
      </c>
      <c r="O6037" s="49">
        <v>0.40980781999999999</v>
      </c>
      <c r="P6037" s="49">
        <v>0.48486075000000001</v>
      </c>
      <c r="Q6037" s="49">
        <v>0.53789814999999996</v>
      </c>
      <c r="R6037" s="49">
        <v>0.59093554999999998</v>
      </c>
      <c r="S6037" s="49">
        <v>0.66598847999999999</v>
      </c>
      <c r="T6037" s="49" t="s">
        <v>91</v>
      </c>
      <c r="U6037">
        <v>0.392038</v>
      </c>
      <c r="V6037">
        <v>1.9354769999999999</v>
      </c>
      <c r="W6037">
        <v>1.543439</v>
      </c>
    </row>
    <row r="6038" spans="1:23" x14ac:dyDescent="0.25">
      <c r="A6038" s="49" t="str">
        <f t="shared" si="94"/>
        <v>41850North Coast and North Bay2_AvgSmartAC Only</v>
      </c>
      <c r="B6038" s="7">
        <v>41850</v>
      </c>
      <c r="C6038" s="49" t="s">
        <v>94</v>
      </c>
      <c r="D6038" s="49" t="s">
        <v>47</v>
      </c>
      <c r="E6038" s="49">
        <v>1.0569329999999999</v>
      </c>
      <c r="F6038" s="49">
        <v>0.86595686999999999</v>
      </c>
      <c r="G6038" s="49">
        <v>2</v>
      </c>
      <c r="H6038" s="49">
        <v>861.79060000000004</v>
      </c>
      <c r="I6038" s="49">
        <v>6598.8710000000001</v>
      </c>
      <c r="J6038" s="49">
        <v>80.579954000000001</v>
      </c>
      <c r="K6038" s="49"/>
      <c r="L6038" s="49"/>
      <c r="M6038" s="49"/>
      <c r="N6038" s="49">
        <v>0.19097618</v>
      </c>
      <c r="O6038" s="49">
        <v>0.10184047</v>
      </c>
      <c r="P6038" s="49">
        <v>0.15406843000000001</v>
      </c>
      <c r="Q6038" s="49">
        <v>0.19097618</v>
      </c>
      <c r="R6038" s="49">
        <v>0.22788393000000001</v>
      </c>
      <c r="S6038" s="49">
        <v>0.28011187999999998</v>
      </c>
      <c r="T6038" s="49" t="s">
        <v>91</v>
      </c>
      <c r="U6038">
        <v>0.1881254</v>
      </c>
      <c r="V6038">
        <v>0.9756051</v>
      </c>
      <c r="W6038">
        <v>0.78747979999999995</v>
      </c>
    </row>
    <row r="6039" spans="1:23" x14ac:dyDescent="0.25">
      <c r="A6039" s="49" t="str">
        <f t="shared" si="94"/>
        <v>41850Other2_AvgSmartAC Only</v>
      </c>
      <c r="B6039" s="7">
        <v>41850</v>
      </c>
      <c r="C6039" s="49" t="s">
        <v>94</v>
      </c>
      <c r="D6039" s="49" t="s">
        <v>13</v>
      </c>
      <c r="E6039" s="49">
        <v>2.2438885000000002</v>
      </c>
      <c r="F6039" s="49">
        <v>1.8381082</v>
      </c>
      <c r="G6039" s="49">
        <v>2</v>
      </c>
      <c r="H6039" s="49">
        <v>3286.2438000000002</v>
      </c>
      <c r="I6039" s="49">
        <v>25310.945</v>
      </c>
      <c r="J6039" s="49">
        <v>94.033495000000002</v>
      </c>
      <c r="K6039" s="49"/>
      <c r="L6039" s="49"/>
      <c r="M6039" s="49"/>
      <c r="N6039" s="49">
        <v>0.40578032000000003</v>
      </c>
      <c r="O6039" s="49">
        <v>0.34398448999999998</v>
      </c>
      <c r="P6039" s="49">
        <v>0.38019299000000001</v>
      </c>
      <c r="Q6039" s="49">
        <v>0.40578032000000003</v>
      </c>
      <c r="R6039" s="49">
        <v>0.43136764999999999</v>
      </c>
      <c r="S6039" s="49">
        <v>0.46757615000000002</v>
      </c>
      <c r="T6039" s="49" t="s">
        <v>91</v>
      </c>
      <c r="U6039">
        <v>1.478766</v>
      </c>
      <c r="V6039">
        <v>7.8042879999999997</v>
      </c>
      <c r="W6039">
        <v>6.3255220000000003</v>
      </c>
    </row>
    <row r="6040" spans="1:23" x14ac:dyDescent="0.25">
      <c r="A6040" s="49" t="str">
        <f t="shared" si="94"/>
        <v>41850Sierra2_AvgSmartAC Only</v>
      </c>
      <c r="B6040" s="7">
        <v>41850</v>
      </c>
      <c r="C6040" s="49" t="s">
        <v>94</v>
      </c>
      <c r="D6040" s="49" t="s">
        <v>14</v>
      </c>
      <c r="E6040" s="49">
        <v>2.4554192000000001</v>
      </c>
      <c r="F6040" s="49">
        <v>1.9539949000000001</v>
      </c>
      <c r="G6040" s="49">
        <v>2</v>
      </c>
      <c r="H6040" s="49">
        <v>1568.5032000000001</v>
      </c>
      <c r="I6040" s="49">
        <v>12090.041999999999</v>
      </c>
      <c r="J6040" s="49">
        <v>94.394469999999998</v>
      </c>
      <c r="K6040" s="49"/>
      <c r="L6040" s="49"/>
      <c r="M6040" s="49"/>
      <c r="N6040" s="49">
        <v>0.50142428999999999</v>
      </c>
      <c r="O6040" s="49">
        <v>0.40329669000000001</v>
      </c>
      <c r="P6040" s="49">
        <v>0.46079333</v>
      </c>
      <c r="Q6040" s="49">
        <v>0.50142428999999999</v>
      </c>
      <c r="R6040" s="49">
        <v>0.54205524999999999</v>
      </c>
      <c r="S6040" s="49">
        <v>0.59955188999999998</v>
      </c>
      <c r="T6040" s="49" t="s">
        <v>91</v>
      </c>
      <c r="U6040">
        <v>0.89828629999999998</v>
      </c>
      <c r="V6040">
        <v>4.0788419999999999</v>
      </c>
      <c r="W6040">
        <v>3.1805560000000002</v>
      </c>
    </row>
    <row r="6041" spans="1:23" x14ac:dyDescent="0.25">
      <c r="A6041" s="49" t="str">
        <f t="shared" si="94"/>
        <v>41850Stockton2_AvgSmartAC Only</v>
      </c>
      <c r="B6041" s="7">
        <v>41850</v>
      </c>
      <c r="C6041" s="49" t="s">
        <v>94</v>
      </c>
      <c r="D6041" s="49" t="s">
        <v>15</v>
      </c>
      <c r="E6041" s="49">
        <v>2.4131209</v>
      </c>
      <c r="F6041" s="49">
        <v>1.9717206</v>
      </c>
      <c r="G6041" s="49">
        <v>2</v>
      </c>
      <c r="H6041" s="49">
        <v>1363.1759</v>
      </c>
      <c r="I6041" s="49">
        <v>10495.960999999999</v>
      </c>
      <c r="J6041" s="49">
        <v>93.623127999999994</v>
      </c>
      <c r="K6041" s="49"/>
      <c r="L6041" s="49"/>
      <c r="M6041" s="49"/>
      <c r="N6041" s="49">
        <v>0.44140031000000002</v>
      </c>
      <c r="O6041" s="49">
        <v>0.34715013</v>
      </c>
      <c r="P6041" s="49">
        <v>0.40237485000000001</v>
      </c>
      <c r="Q6041" s="49">
        <v>0.44140031000000002</v>
      </c>
      <c r="R6041" s="49">
        <v>0.48042576999999997</v>
      </c>
      <c r="S6041" s="49">
        <v>0.53565048999999998</v>
      </c>
      <c r="T6041" s="49" t="s">
        <v>91</v>
      </c>
      <c r="U6041">
        <v>0.67864049999999998</v>
      </c>
      <c r="V6041">
        <v>3.4945460000000002</v>
      </c>
      <c r="W6041">
        <v>2.815906</v>
      </c>
    </row>
    <row r="6042" spans="1:23" x14ac:dyDescent="0.25">
      <c r="A6042" s="49" t="str">
        <f t="shared" si="94"/>
        <v>41850ALL3_AvgAll</v>
      </c>
      <c r="B6042" s="7">
        <v>41850</v>
      </c>
      <c r="C6042" s="49" t="s">
        <v>94</v>
      </c>
      <c r="D6042" s="49" t="s">
        <v>16</v>
      </c>
      <c r="E6042" s="49">
        <v>1.960906</v>
      </c>
      <c r="F6042" s="49">
        <v>1.6292690999999999</v>
      </c>
      <c r="G6042" s="49">
        <v>3</v>
      </c>
      <c r="H6042" s="49">
        <v>19633.076000000001</v>
      </c>
      <c r="I6042" s="49">
        <v>151478.98000000001</v>
      </c>
      <c r="J6042" s="49">
        <v>90.045860000000005</v>
      </c>
      <c r="K6042" s="49"/>
      <c r="L6042" s="49"/>
      <c r="M6042" s="49"/>
      <c r="N6042" s="49">
        <v>0.33163696999999998</v>
      </c>
      <c r="O6042" s="49">
        <v>0.30418572999999999</v>
      </c>
      <c r="P6042" s="49">
        <v>0.32027043999999999</v>
      </c>
      <c r="Q6042" s="49">
        <v>0.33163696999999998</v>
      </c>
      <c r="R6042" s="49">
        <v>0.34300350000000002</v>
      </c>
      <c r="S6042" s="49">
        <v>0.35908821000000002</v>
      </c>
      <c r="T6042" s="49" t="s">
        <v>19</v>
      </c>
      <c r="U6042">
        <v>7.2817980000000002</v>
      </c>
      <c r="V6042">
        <v>40.621589999999998</v>
      </c>
      <c r="W6042">
        <v>33.339790000000001</v>
      </c>
    </row>
    <row r="6043" spans="1:23" x14ac:dyDescent="0.25">
      <c r="A6043" s="49" t="str">
        <f t="shared" si="94"/>
        <v>41850Greater Bay Area3_AvgAll</v>
      </c>
      <c r="B6043" s="7">
        <v>41850</v>
      </c>
      <c r="C6043" s="49" t="s">
        <v>94</v>
      </c>
      <c r="D6043" s="49" t="s">
        <v>10</v>
      </c>
      <c r="E6043" s="49">
        <v>1.5238320999999999</v>
      </c>
      <c r="F6043" s="49">
        <v>1.2723941000000001</v>
      </c>
      <c r="G6043" s="49">
        <v>3</v>
      </c>
      <c r="H6043" s="49">
        <v>6849.7147000000004</v>
      </c>
      <c r="I6043" s="49">
        <v>52904.758999999998</v>
      </c>
      <c r="J6043" s="49">
        <v>83.517775999999998</v>
      </c>
      <c r="K6043" s="49"/>
      <c r="L6043" s="49"/>
      <c r="M6043" s="49"/>
      <c r="N6043" s="49">
        <v>0.25143806000000002</v>
      </c>
      <c r="O6043" s="49">
        <v>0.21177942999999999</v>
      </c>
      <c r="P6043" s="49">
        <v>0.23501691</v>
      </c>
      <c r="Q6043" s="49">
        <v>0.25143806000000002</v>
      </c>
      <c r="R6043" s="49">
        <v>0.26785922000000001</v>
      </c>
      <c r="S6043" s="49">
        <v>0.29109669999999999</v>
      </c>
      <c r="T6043" s="49" t="s">
        <v>19</v>
      </c>
      <c r="U6043">
        <v>1.9699660000000001</v>
      </c>
      <c r="V6043">
        <v>11.082409999999999</v>
      </c>
      <c r="W6043">
        <v>9.1124390000000002</v>
      </c>
    </row>
    <row r="6044" spans="1:23" x14ac:dyDescent="0.25">
      <c r="A6044" s="49" t="str">
        <f t="shared" si="94"/>
        <v>41850Greater Fresno Area3_AvgAll</v>
      </c>
      <c r="B6044" s="7">
        <v>41850</v>
      </c>
      <c r="C6044" s="49" t="s">
        <v>94</v>
      </c>
      <c r="D6044" s="49" t="s">
        <v>38</v>
      </c>
      <c r="E6044" s="49">
        <v>2.2490066</v>
      </c>
      <c r="F6044" s="49">
        <v>1.9539428999999999</v>
      </c>
      <c r="G6044" s="49">
        <v>3</v>
      </c>
      <c r="H6044" s="49">
        <v>2284.5808999999999</v>
      </c>
      <c r="I6044" s="49">
        <v>17580.205999999998</v>
      </c>
      <c r="J6044" s="49">
        <v>95.85</v>
      </c>
      <c r="K6044" s="49"/>
      <c r="L6044" s="49"/>
      <c r="M6044" s="49"/>
      <c r="N6044" s="49">
        <v>0.29506378</v>
      </c>
      <c r="O6044" s="49">
        <v>0.22621237</v>
      </c>
      <c r="P6044" s="49">
        <v>0.26655499999999999</v>
      </c>
      <c r="Q6044" s="49">
        <v>0.29506378</v>
      </c>
      <c r="R6044" s="49">
        <v>0.32357256000000001</v>
      </c>
      <c r="S6044" s="49">
        <v>0.36391519</v>
      </c>
      <c r="T6044" s="49" t="s">
        <v>19</v>
      </c>
      <c r="U6044">
        <v>0.7292343</v>
      </c>
      <c r="V6044">
        <v>5.3736170000000003</v>
      </c>
      <c r="W6044">
        <v>4.6443820000000002</v>
      </c>
    </row>
    <row r="6045" spans="1:23" x14ac:dyDescent="0.25">
      <c r="A6045" s="49" t="str">
        <f t="shared" si="94"/>
        <v>41850Kern3_AvgAll</v>
      </c>
      <c r="B6045" s="7">
        <v>41850</v>
      </c>
      <c r="C6045" s="49" t="s">
        <v>94</v>
      </c>
      <c r="D6045" s="49" t="s">
        <v>11</v>
      </c>
      <c r="E6045" s="49">
        <v>2.7222792</v>
      </c>
      <c r="F6045" s="49">
        <v>2.2511233000000002</v>
      </c>
      <c r="G6045" s="49">
        <v>3</v>
      </c>
      <c r="H6045" s="49">
        <v>923.21759999999995</v>
      </c>
      <c r="I6045" s="49">
        <v>7206.0919999999996</v>
      </c>
      <c r="J6045" s="49">
        <v>98.75</v>
      </c>
      <c r="K6045" s="49"/>
      <c r="L6045" s="49"/>
      <c r="M6045" s="49"/>
      <c r="N6045" s="49">
        <v>0.47115585999999998</v>
      </c>
      <c r="O6045" s="49">
        <v>0.36324525000000002</v>
      </c>
      <c r="P6045" s="49">
        <v>0.42647413000000001</v>
      </c>
      <c r="Q6045" s="49">
        <v>0.47115585999999998</v>
      </c>
      <c r="R6045" s="49">
        <v>0.51583760000000001</v>
      </c>
      <c r="S6045" s="49">
        <v>0.57906647</v>
      </c>
      <c r="T6045" s="49" t="s">
        <v>19</v>
      </c>
      <c r="U6045">
        <v>0.46867540000000002</v>
      </c>
      <c r="V6045">
        <v>2.6097980000000001</v>
      </c>
      <c r="W6045">
        <v>2.1411220000000002</v>
      </c>
    </row>
    <row r="6046" spans="1:23" x14ac:dyDescent="0.25">
      <c r="A6046" s="49" t="str">
        <f t="shared" si="94"/>
        <v>41850North Coast and North Bay3_AvgAll</v>
      </c>
      <c r="B6046" s="7">
        <v>41850</v>
      </c>
      <c r="C6046" s="49" t="s">
        <v>94</v>
      </c>
      <c r="D6046" s="49" t="s">
        <v>47</v>
      </c>
      <c r="E6046" s="49">
        <v>1.0507451000000001</v>
      </c>
      <c r="F6046" s="49">
        <v>0.86889941999999998</v>
      </c>
      <c r="G6046" s="49">
        <v>3</v>
      </c>
      <c r="H6046" s="49">
        <v>1147.98</v>
      </c>
      <c r="I6046" s="49">
        <v>8814.2710000000006</v>
      </c>
      <c r="J6046" s="49">
        <v>80.550904000000003</v>
      </c>
      <c r="K6046" s="49"/>
      <c r="L6046" s="49"/>
      <c r="M6046" s="49"/>
      <c r="N6046" s="49">
        <v>0.18184566999999999</v>
      </c>
      <c r="O6046" s="49">
        <v>0.1073103</v>
      </c>
      <c r="P6046" s="49">
        <v>0.15098337000000001</v>
      </c>
      <c r="Q6046" s="49">
        <v>0.18184566999999999</v>
      </c>
      <c r="R6046" s="49">
        <v>0.21270797</v>
      </c>
      <c r="S6046" s="49">
        <v>0.25638104</v>
      </c>
      <c r="T6046" s="49" t="s">
        <v>19</v>
      </c>
      <c r="U6046">
        <v>0.24209439999999999</v>
      </c>
      <c r="V6046">
        <v>1.2847219999999999</v>
      </c>
      <c r="W6046">
        <v>1.0426280000000001</v>
      </c>
    </row>
    <row r="6047" spans="1:23" x14ac:dyDescent="0.25">
      <c r="A6047" s="49" t="str">
        <f t="shared" si="94"/>
        <v>41850Other3_AvgAll</v>
      </c>
      <c r="B6047" s="7">
        <v>41850</v>
      </c>
      <c r="C6047" s="49" t="s">
        <v>94</v>
      </c>
      <c r="D6047" s="49" t="s">
        <v>13</v>
      </c>
      <c r="E6047" s="49">
        <v>2.1677076</v>
      </c>
      <c r="F6047" s="49">
        <v>1.7985992</v>
      </c>
      <c r="G6047" s="49">
        <v>3</v>
      </c>
      <c r="H6047" s="49">
        <v>4324.7628999999997</v>
      </c>
      <c r="I6047" s="49">
        <v>33404.203999999998</v>
      </c>
      <c r="J6047" s="49">
        <v>94.057671999999997</v>
      </c>
      <c r="K6047" s="49"/>
      <c r="L6047" s="49"/>
      <c r="M6047" s="49"/>
      <c r="N6047" s="49">
        <v>0.36910846000000003</v>
      </c>
      <c r="O6047" s="49">
        <v>0.31657681999999998</v>
      </c>
      <c r="P6047" s="49">
        <v>0.34735707999999998</v>
      </c>
      <c r="Q6047" s="49">
        <v>0.36910846000000003</v>
      </c>
      <c r="R6047" s="49">
        <v>0.39085984000000001</v>
      </c>
      <c r="S6047" s="49">
        <v>0.42164010000000002</v>
      </c>
      <c r="T6047" s="49" t="s">
        <v>19</v>
      </c>
      <c r="U6047">
        <v>1.769536</v>
      </c>
      <c r="V6047">
        <v>9.8953790000000001</v>
      </c>
      <c r="W6047">
        <v>8.1258440000000007</v>
      </c>
    </row>
    <row r="6048" spans="1:23" x14ac:dyDescent="0.25">
      <c r="A6048" s="49" t="str">
        <f t="shared" si="94"/>
        <v>41850Sierra3_AvgAll</v>
      </c>
      <c r="B6048" s="7">
        <v>41850</v>
      </c>
      <c r="C6048" s="49" t="s">
        <v>94</v>
      </c>
      <c r="D6048" s="49" t="s">
        <v>14</v>
      </c>
      <c r="E6048" s="49">
        <v>2.4067208</v>
      </c>
      <c r="F6048" s="49">
        <v>1.9374631</v>
      </c>
      <c r="G6048" s="49">
        <v>3</v>
      </c>
      <c r="H6048" s="49">
        <v>2198.7845000000002</v>
      </c>
      <c r="I6048" s="49">
        <v>16890.411</v>
      </c>
      <c r="J6048" s="49">
        <v>94.379722000000001</v>
      </c>
      <c r="K6048" s="49"/>
      <c r="L6048" s="49"/>
      <c r="M6048" s="49"/>
      <c r="N6048" s="49">
        <v>0.46925766000000002</v>
      </c>
      <c r="O6048" s="49">
        <v>0.38777378000000001</v>
      </c>
      <c r="P6048" s="49">
        <v>0.43551824</v>
      </c>
      <c r="Q6048" s="49">
        <v>0.46925766000000002</v>
      </c>
      <c r="R6048" s="49">
        <v>0.50299707999999999</v>
      </c>
      <c r="S6048" s="49">
        <v>0.55074153999999997</v>
      </c>
      <c r="T6048" s="49" t="s">
        <v>19</v>
      </c>
      <c r="U6048">
        <v>1.1680619999999999</v>
      </c>
      <c r="V6048">
        <v>5.5887770000000003</v>
      </c>
      <c r="W6048">
        <v>4.4207150000000004</v>
      </c>
    </row>
    <row r="6049" spans="1:23" x14ac:dyDescent="0.25">
      <c r="A6049" s="49" t="str">
        <f t="shared" si="94"/>
        <v>41850Stockton3_AvgAll</v>
      </c>
      <c r="B6049" s="7">
        <v>41850</v>
      </c>
      <c r="C6049" s="49" t="s">
        <v>94</v>
      </c>
      <c r="D6049" s="49" t="s">
        <v>15</v>
      </c>
      <c r="E6049" s="49">
        <v>2.3552255</v>
      </c>
      <c r="F6049" s="49">
        <v>1.9291867</v>
      </c>
      <c r="G6049" s="49">
        <v>3</v>
      </c>
      <c r="H6049" s="49">
        <v>1904.0355999999999</v>
      </c>
      <c r="I6049" s="49">
        <v>14679.039000000001</v>
      </c>
      <c r="J6049" s="49">
        <v>93.640204999999995</v>
      </c>
      <c r="K6049" s="49"/>
      <c r="L6049" s="49"/>
      <c r="M6049" s="49"/>
      <c r="N6049" s="49">
        <v>0.4260388</v>
      </c>
      <c r="O6049" s="49">
        <v>0.34688098000000001</v>
      </c>
      <c r="P6049" s="49">
        <v>0.39326251000000001</v>
      </c>
      <c r="Q6049" s="49">
        <v>0.4260388</v>
      </c>
      <c r="R6049" s="49">
        <v>0.45881508999999998</v>
      </c>
      <c r="S6049" s="49">
        <v>0.50519661999999999</v>
      </c>
      <c r="T6049" s="49" t="s">
        <v>19</v>
      </c>
      <c r="U6049">
        <v>0.90900400000000003</v>
      </c>
      <c r="V6049">
        <v>4.7375530000000001</v>
      </c>
      <c r="W6049">
        <v>3.8285490000000002</v>
      </c>
    </row>
    <row r="6050" spans="1:23" x14ac:dyDescent="0.25">
      <c r="A6050" s="49" t="str">
        <f t="shared" si="94"/>
        <v>41850ALL3_AvgDually Enrolled</v>
      </c>
      <c r="B6050" s="7">
        <v>41850</v>
      </c>
      <c r="C6050" s="49" t="s">
        <v>94</v>
      </c>
      <c r="D6050" s="49" t="s">
        <v>16</v>
      </c>
      <c r="E6050" s="49">
        <v>1.7849383000000001</v>
      </c>
      <c r="F6050" s="49">
        <v>1.5162066999999999</v>
      </c>
      <c r="G6050" s="49">
        <v>3</v>
      </c>
      <c r="H6050" s="49">
        <v>5257.8491000000004</v>
      </c>
      <c r="I6050" s="49">
        <v>40522.686999999998</v>
      </c>
      <c r="J6050" s="49">
        <v>89.531261999999998</v>
      </c>
      <c r="K6050" s="49"/>
      <c r="L6050" s="49"/>
      <c r="M6050" s="49"/>
      <c r="N6050" s="49">
        <v>0.26873154999999999</v>
      </c>
      <c r="O6050" s="49">
        <v>0.22438047999999999</v>
      </c>
      <c r="P6050" s="49">
        <v>0.25036744</v>
      </c>
      <c r="Q6050" s="49">
        <v>0.26873154999999999</v>
      </c>
      <c r="R6050" s="49">
        <v>0.28709565999999997</v>
      </c>
      <c r="S6050" s="49">
        <v>0.31308261999999998</v>
      </c>
      <c r="T6050" s="49" t="s">
        <v>92</v>
      </c>
      <c r="U6050">
        <v>1.5747150000000001</v>
      </c>
      <c r="V6050">
        <v>9.80185</v>
      </c>
      <c r="W6050">
        <v>8.2271350000000005</v>
      </c>
    </row>
    <row r="6051" spans="1:23" x14ac:dyDescent="0.25">
      <c r="A6051" s="49" t="str">
        <f t="shared" si="94"/>
        <v>41850Greater Bay Area3_AvgDually Enrolled</v>
      </c>
      <c r="B6051" s="7">
        <v>41850</v>
      </c>
      <c r="C6051" s="49" t="s">
        <v>94</v>
      </c>
      <c r="D6051" s="49" t="s">
        <v>10</v>
      </c>
      <c r="E6051" s="49">
        <v>1.3360543</v>
      </c>
      <c r="F6051" s="49">
        <v>1.1267845000000001</v>
      </c>
      <c r="G6051" s="49">
        <v>3</v>
      </c>
      <c r="H6051" s="49">
        <v>1972.0081</v>
      </c>
      <c r="I6051" s="49">
        <v>15133.196</v>
      </c>
      <c r="J6051" s="49">
        <v>82.704843999999994</v>
      </c>
      <c r="K6051" s="49"/>
      <c r="L6051" s="49"/>
      <c r="M6051" s="49"/>
      <c r="N6051" s="49">
        <v>0.20926976999999999</v>
      </c>
      <c r="O6051" s="49">
        <v>0.14602941</v>
      </c>
      <c r="P6051" s="49">
        <v>0.18308431</v>
      </c>
      <c r="Q6051" s="49">
        <v>0.20926976999999999</v>
      </c>
      <c r="R6051" s="49">
        <v>0.23545521999999999</v>
      </c>
      <c r="S6051" s="49">
        <v>0.27251012000000002</v>
      </c>
      <c r="T6051" s="49" t="s">
        <v>92</v>
      </c>
      <c r="U6051">
        <v>0.47693730000000001</v>
      </c>
      <c r="V6051">
        <v>2.7679239999999998</v>
      </c>
      <c r="W6051">
        <v>2.2909869999999999</v>
      </c>
    </row>
    <row r="6052" spans="1:23" x14ac:dyDescent="0.25">
      <c r="A6052" s="49" t="str">
        <f t="shared" si="94"/>
        <v>41850Greater Fresno Area3_AvgDually Enrolled</v>
      </c>
      <c r="B6052" s="7">
        <v>41850</v>
      </c>
      <c r="C6052" s="49" t="s">
        <v>94</v>
      </c>
      <c r="D6052" s="49" t="s">
        <v>38</v>
      </c>
      <c r="E6052" s="49">
        <v>2.1809116</v>
      </c>
      <c r="F6052" s="49">
        <v>1.8471537</v>
      </c>
      <c r="G6052" s="49">
        <v>3</v>
      </c>
      <c r="H6052" s="49">
        <v>533.91139999999996</v>
      </c>
      <c r="I6052" s="49">
        <v>4066.2660000000001</v>
      </c>
      <c r="J6052" s="49">
        <v>95.85</v>
      </c>
      <c r="K6052" s="49"/>
      <c r="L6052" s="49"/>
      <c r="M6052" s="49"/>
      <c r="N6052" s="49">
        <v>0.33375789</v>
      </c>
      <c r="O6052" s="49">
        <v>0.18925707999999999</v>
      </c>
      <c r="P6052" s="49">
        <v>0.27392551999999998</v>
      </c>
      <c r="Q6052" s="49">
        <v>0.33375789</v>
      </c>
      <c r="R6052" s="49">
        <v>0.39359026000000003</v>
      </c>
      <c r="S6052" s="49">
        <v>0.47825869999999998</v>
      </c>
      <c r="T6052" s="49" t="s">
        <v>92</v>
      </c>
      <c r="U6052">
        <v>0.18938559999999999</v>
      </c>
      <c r="V6052">
        <v>1.2089760000000001</v>
      </c>
      <c r="W6052">
        <v>1.0195909999999999</v>
      </c>
    </row>
    <row r="6053" spans="1:23" x14ac:dyDescent="0.25">
      <c r="A6053" s="49" t="str">
        <f t="shared" si="94"/>
        <v>41850Kern3_AvgDually Enrolled</v>
      </c>
      <c r="B6053" s="7">
        <v>41850</v>
      </c>
      <c r="C6053" s="49" t="s">
        <v>94</v>
      </c>
      <c r="D6053" s="49" t="s">
        <v>11</v>
      </c>
      <c r="E6053" s="49">
        <v>2.5900905000000001</v>
      </c>
      <c r="F6053" s="49">
        <v>2.2898678000000001</v>
      </c>
      <c r="G6053" s="49">
        <v>3</v>
      </c>
      <c r="H6053" s="49">
        <v>256.08010000000002</v>
      </c>
      <c r="I6053" s="49">
        <v>2031.1189999999999</v>
      </c>
      <c r="J6053" s="49">
        <v>98.75</v>
      </c>
      <c r="K6053" s="49"/>
      <c r="L6053" s="49"/>
      <c r="M6053" s="49"/>
      <c r="N6053" s="49">
        <v>0.30022268000000002</v>
      </c>
      <c r="O6053" s="49">
        <v>0.10064566</v>
      </c>
      <c r="P6053" s="49">
        <v>0.21758532</v>
      </c>
      <c r="Q6053" s="49">
        <v>0.30022268000000002</v>
      </c>
      <c r="R6053" s="49">
        <v>0.38286004000000001</v>
      </c>
      <c r="S6053" s="49">
        <v>0.49979970000000001</v>
      </c>
      <c r="T6053" s="49" t="s">
        <v>92</v>
      </c>
      <c r="U6053">
        <v>7.8487699999999994E-2</v>
      </c>
      <c r="V6053">
        <v>0.67595419999999995</v>
      </c>
      <c r="W6053">
        <v>0.59746650000000001</v>
      </c>
    </row>
    <row r="6054" spans="1:23" x14ac:dyDescent="0.25">
      <c r="A6054" s="49" t="str">
        <f t="shared" si="94"/>
        <v>41850North Coast and North Bay3_AvgDually Enrolled</v>
      </c>
      <c r="B6054" s="7">
        <v>41850</v>
      </c>
      <c r="C6054" s="49" t="s">
        <v>94</v>
      </c>
      <c r="D6054" s="49" t="s">
        <v>47</v>
      </c>
      <c r="E6054" s="49">
        <v>1.0320856</v>
      </c>
      <c r="F6054" s="49">
        <v>0.87596708999999995</v>
      </c>
      <c r="G6054" s="49">
        <v>3</v>
      </c>
      <c r="H6054" s="49">
        <v>286.18939999999998</v>
      </c>
      <c r="I6054" s="49">
        <v>2215.4</v>
      </c>
      <c r="J6054" s="49">
        <v>80.467420000000004</v>
      </c>
      <c r="K6054" s="49"/>
      <c r="L6054" s="49"/>
      <c r="M6054" s="49"/>
      <c r="N6054" s="49">
        <v>0.15611847000000001</v>
      </c>
      <c r="O6054" s="49">
        <v>2.51299E-2</v>
      </c>
      <c r="P6054" s="49">
        <v>0.10188100999999999</v>
      </c>
      <c r="Q6054" s="49">
        <v>0.15611847000000001</v>
      </c>
      <c r="R6054" s="49">
        <v>0.21035592</v>
      </c>
      <c r="S6054" s="49">
        <v>0.28710703999999998</v>
      </c>
      <c r="T6054" s="49" t="s">
        <v>92</v>
      </c>
      <c r="U6054">
        <v>5.4292E-2</v>
      </c>
      <c r="V6054">
        <v>0.30963020000000002</v>
      </c>
      <c r="W6054">
        <v>0.25533820000000002</v>
      </c>
    </row>
    <row r="6055" spans="1:23" x14ac:dyDescent="0.25">
      <c r="A6055" s="49" t="str">
        <f t="shared" si="94"/>
        <v>41850Other3_AvgDually Enrolled</v>
      </c>
      <c r="B6055" s="7">
        <v>41850</v>
      </c>
      <c r="C6055" s="49" t="s">
        <v>94</v>
      </c>
      <c r="D6055" s="49" t="s">
        <v>13</v>
      </c>
      <c r="E6055" s="49">
        <v>1.9271587999999999</v>
      </c>
      <c r="F6055" s="49">
        <v>1.6768315</v>
      </c>
      <c r="G6055" s="49">
        <v>3</v>
      </c>
      <c r="H6055" s="49">
        <v>1038.5191</v>
      </c>
      <c r="I6055" s="49">
        <v>8093.259</v>
      </c>
      <c r="J6055" s="49">
        <v>94.131050999999999</v>
      </c>
      <c r="K6055" s="49"/>
      <c r="L6055" s="49"/>
      <c r="M6055" s="49"/>
      <c r="N6055" s="49">
        <v>0.25032733000000001</v>
      </c>
      <c r="O6055" s="49">
        <v>0.15336553999999999</v>
      </c>
      <c r="P6055" s="49">
        <v>0.21017909000000001</v>
      </c>
      <c r="Q6055" s="49">
        <v>0.25032733000000001</v>
      </c>
      <c r="R6055" s="49">
        <v>0.29047557000000002</v>
      </c>
      <c r="S6055" s="49">
        <v>0.34728912000000001</v>
      </c>
      <c r="T6055" s="49" t="s">
        <v>92</v>
      </c>
      <c r="U6055">
        <v>0.28984700000000002</v>
      </c>
      <c r="V6055">
        <v>2.0950950000000002</v>
      </c>
      <c r="W6055">
        <v>1.805248</v>
      </c>
    </row>
    <row r="6056" spans="1:23" x14ac:dyDescent="0.25">
      <c r="A6056" s="49" t="str">
        <f t="shared" si="94"/>
        <v>41850Sierra3_AvgDually Enrolled</v>
      </c>
      <c r="B6056" s="7">
        <v>41850</v>
      </c>
      <c r="C6056" s="49" t="s">
        <v>94</v>
      </c>
      <c r="D6056" s="49" t="s">
        <v>14</v>
      </c>
      <c r="E6056" s="49">
        <v>2.2818371000000002</v>
      </c>
      <c r="F6056" s="49">
        <v>1.8967080999999999</v>
      </c>
      <c r="G6056" s="49">
        <v>3</v>
      </c>
      <c r="H6056" s="49">
        <v>630.28129999999999</v>
      </c>
      <c r="I6056" s="49">
        <v>4800.3689999999997</v>
      </c>
      <c r="J6056" s="49">
        <v>94.343462000000002</v>
      </c>
      <c r="K6056" s="49"/>
      <c r="L6056" s="49"/>
      <c r="M6056" s="49"/>
      <c r="N6056" s="49">
        <v>0.38512903999999998</v>
      </c>
      <c r="O6056" s="49">
        <v>0.24070163999999999</v>
      </c>
      <c r="P6056" s="49">
        <v>0.32532707</v>
      </c>
      <c r="Q6056" s="49">
        <v>0.38512903999999998</v>
      </c>
      <c r="R6056" s="49">
        <v>0.44493101000000002</v>
      </c>
      <c r="S6056" s="49">
        <v>0.52955644999999996</v>
      </c>
      <c r="T6056" s="49" t="s">
        <v>92</v>
      </c>
      <c r="U6056">
        <v>0.26541690000000001</v>
      </c>
      <c r="V6056">
        <v>1.505897</v>
      </c>
      <c r="W6056">
        <v>1.24048</v>
      </c>
    </row>
    <row r="6057" spans="1:23" x14ac:dyDescent="0.25">
      <c r="A6057" s="49" t="str">
        <f t="shared" si="94"/>
        <v>41850Stockton3_AvgDually Enrolled</v>
      </c>
      <c r="B6057" s="7">
        <v>41850</v>
      </c>
      <c r="C6057" s="49" t="s">
        <v>94</v>
      </c>
      <c r="D6057" s="49" t="s">
        <v>15</v>
      </c>
      <c r="E6057" s="49">
        <v>2.2040896999999999</v>
      </c>
      <c r="F6057" s="49">
        <v>1.8212778999999999</v>
      </c>
      <c r="G6057" s="49">
        <v>3</v>
      </c>
      <c r="H6057" s="49">
        <v>540.85969999999998</v>
      </c>
      <c r="I6057" s="49">
        <v>4183.0780000000004</v>
      </c>
      <c r="J6057" s="49">
        <v>93.682751999999994</v>
      </c>
      <c r="K6057" s="49"/>
      <c r="L6057" s="49"/>
      <c r="M6057" s="49"/>
      <c r="N6057" s="49">
        <v>0.38281188999999999</v>
      </c>
      <c r="O6057" s="49">
        <v>0.23758641</v>
      </c>
      <c r="P6057" s="49">
        <v>0.32267945999999997</v>
      </c>
      <c r="Q6057" s="49">
        <v>0.38281188999999999</v>
      </c>
      <c r="R6057" s="49">
        <v>0.44294432</v>
      </c>
      <c r="S6057" s="49">
        <v>0.52803736999999995</v>
      </c>
      <c r="T6057" s="49" t="s">
        <v>92</v>
      </c>
      <c r="U6057">
        <v>0.22863810000000001</v>
      </c>
      <c r="V6057">
        <v>1.241344</v>
      </c>
      <c r="W6057">
        <v>1.0127060000000001</v>
      </c>
    </row>
    <row r="6058" spans="1:23" x14ac:dyDescent="0.25">
      <c r="A6058" s="49" t="str">
        <f t="shared" si="94"/>
        <v>41850ALL3_AvgSmartAC Only</v>
      </c>
      <c r="B6058" s="7">
        <v>41850</v>
      </c>
      <c r="C6058" s="49" t="s">
        <v>94</v>
      </c>
      <c r="D6058" s="49" t="s">
        <v>16</v>
      </c>
      <c r="E6058" s="49">
        <v>2.0227423999999998</v>
      </c>
      <c r="F6058" s="49">
        <v>1.670963</v>
      </c>
      <c r="G6058" s="49">
        <v>3</v>
      </c>
      <c r="H6058" s="49">
        <v>14375.227000000001</v>
      </c>
      <c r="I6058" s="49">
        <v>110956.29</v>
      </c>
      <c r="J6058" s="49">
        <v>90.237249000000006</v>
      </c>
      <c r="K6058" s="49"/>
      <c r="L6058" s="49"/>
      <c r="M6058" s="49"/>
      <c r="N6058" s="49">
        <v>0.35177944999999999</v>
      </c>
      <c r="O6058" s="49">
        <v>0.32213965</v>
      </c>
      <c r="P6058" s="49">
        <v>0.33950671999999998</v>
      </c>
      <c r="Q6058" s="49">
        <v>0.35177944999999999</v>
      </c>
      <c r="R6058" s="49">
        <v>0.36405217000000001</v>
      </c>
      <c r="S6058" s="49">
        <v>0.38141923999999999</v>
      </c>
      <c r="T6058" s="49" t="s">
        <v>91</v>
      </c>
      <c r="U6058">
        <v>5.6606500000000004</v>
      </c>
      <c r="V6058">
        <v>30.785170000000001</v>
      </c>
      <c r="W6058">
        <v>25.12452</v>
      </c>
    </row>
    <row r="6059" spans="1:23" x14ac:dyDescent="0.25">
      <c r="A6059" s="49" t="str">
        <f t="shared" si="94"/>
        <v>41850Greater Bay Area3_AvgSmartAC Only</v>
      </c>
      <c r="B6059" s="7">
        <v>41850</v>
      </c>
      <c r="C6059" s="49" t="s">
        <v>94</v>
      </c>
      <c r="D6059" s="49" t="s">
        <v>10</v>
      </c>
      <c r="E6059" s="49">
        <v>1.5969279999999999</v>
      </c>
      <c r="F6059" s="49">
        <v>1.3326226000000001</v>
      </c>
      <c r="G6059" s="49">
        <v>3</v>
      </c>
      <c r="H6059" s="49">
        <v>4877.7066000000004</v>
      </c>
      <c r="I6059" s="49">
        <v>37771.563000000002</v>
      </c>
      <c r="J6059" s="49">
        <v>83.849260999999998</v>
      </c>
      <c r="K6059" s="49"/>
      <c r="L6059" s="49"/>
      <c r="M6059" s="49"/>
      <c r="N6059" s="49">
        <v>0.26430538999999997</v>
      </c>
      <c r="O6059" s="49">
        <v>0.21515965000000001</v>
      </c>
      <c r="P6059" s="49">
        <v>0.24395597999999999</v>
      </c>
      <c r="Q6059" s="49">
        <v>0.26430538999999997</v>
      </c>
      <c r="R6059" s="49">
        <v>0.28465479999999999</v>
      </c>
      <c r="S6059" s="49">
        <v>0.31345113000000002</v>
      </c>
      <c r="T6059" s="49" t="s">
        <v>91</v>
      </c>
      <c r="U6059">
        <v>1.468723</v>
      </c>
      <c r="V6059">
        <v>8.2959899999999998</v>
      </c>
      <c r="W6059">
        <v>6.8272680000000001</v>
      </c>
    </row>
    <row r="6060" spans="1:23" x14ac:dyDescent="0.25">
      <c r="A6060" s="49" t="str">
        <f t="shared" si="94"/>
        <v>41850Greater Fresno Area3_AvgSmartAC Only</v>
      </c>
      <c r="B6060" s="7">
        <v>41850</v>
      </c>
      <c r="C6060" s="49" t="s">
        <v>94</v>
      </c>
      <c r="D6060" s="49" t="s">
        <v>38</v>
      </c>
      <c r="E6060" s="49">
        <v>2.2663462000000001</v>
      </c>
      <c r="F6060" s="49">
        <v>1.9866261999999999</v>
      </c>
      <c r="G6060" s="49">
        <v>3</v>
      </c>
      <c r="H6060" s="49">
        <v>1750.6695</v>
      </c>
      <c r="I6060" s="49">
        <v>13513.94</v>
      </c>
      <c r="J6060" s="49">
        <v>95.85</v>
      </c>
      <c r="K6060" s="49"/>
      <c r="L6060" s="49"/>
      <c r="M6060" s="49"/>
      <c r="N6060" s="49">
        <v>0.27972000000000002</v>
      </c>
      <c r="O6060" s="49">
        <v>0.20134610999999999</v>
      </c>
      <c r="P6060" s="49">
        <v>0.24726830999999999</v>
      </c>
      <c r="Q6060" s="49">
        <v>0.27972000000000002</v>
      </c>
      <c r="R6060" s="49">
        <v>0.31217169</v>
      </c>
      <c r="S6060" s="49">
        <v>0.35809389000000003</v>
      </c>
      <c r="T6060" s="49" t="s">
        <v>91</v>
      </c>
      <c r="U6060">
        <v>0.53189039999999999</v>
      </c>
      <c r="V6060">
        <v>4.1577169999999999</v>
      </c>
      <c r="W6060">
        <v>3.625826</v>
      </c>
    </row>
    <row r="6061" spans="1:23" x14ac:dyDescent="0.25">
      <c r="A6061" s="49" t="str">
        <f t="shared" si="94"/>
        <v>41850Kern3_AvgSmartAC Only</v>
      </c>
      <c r="B6061" s="7">
        <v>41850</v>
      </c>
      <c r="C6061" s="49" t="s">
        <v>94</v>
      </c>
      <c r="D6061" s="49" t="s">
        <v>11</v>
      </c>
      <c r="E6061" s="49">
        <v>2.7728804999999999</v>
      </c>
      <c r="F6061" s="49">
        <v>2.2349823999999998</v>
      </c>
      <c r="G6061" s="49">
        <v>3</v>
      </c>
      <c r="H6061" s="49">
        <v>667.13750000000005</v>
      </c>
      <c r="I6061" s="49">
        <v>5174.973</v>
      </c>
      <c r="J6061" s="49">
        <v>98.75</v>
      </c>
      <c r="K6061" s="49"/>
      <c r="L6061" s="49"/>
      <c r="M6061" s="49"/>
      <c r="N6061" s="49">
        <v>0.53789814999999996</v>
      </c>
      <c r="O6061" s="49">
        <v>0.40980781999999999</v>
      </c>
      <c r="P6061" s="49">
        <v>0.48486075000000001</v>
      </c>
      <c r="Q6061" s="49">
        <v>0.53789814999999996</v>
      </c>
      <c r="R6061" s="49">
        <v>0.59093554999999998</v>
      </c>
      <c r="S6061" s="49">
        <v>0.66598847999999999</v>
      </c>
      <c r="T6061" s="49" t="s">
        <v>91</v>
      </c>
      <c r="U6061">
        <v>0.392038</v>
      </c>
      <c r="V6061">
        <v>1.9354769999999999</v>
      </c>
      <c r="W6061">
        <v>1.543439</v>
      </c>
    </row>
    <row r="6062" spans="1:23" x14ac:dyDescent="0.25">
      <c r="A6062" s="49" t="str">
        <f t="shared" si="94"/>
        <v>41850North Coast and North Bay3_AvgSmartAC Only</v>
      </c>
      <c r="B6062" s="7">
        <v>41850</v>
      </c>
      <c r="C6062" s="49" t="s">
        <v>94</v>
      </c>
      <c r="D6062" s="49" t="s">
        <v>47</v>
      </c>
      <c r="E6062" s="49">
        <v>1.0569329999999999</v>
      </c>
      <c r="F6062" s="49">
        <v>0.86595686999999999</v>
      </c>
      <c r="G6062" s="49">
        <v>3</v>
      </c>
      <c r="H6062" s="49">
        <v>861.79060000000004</v>
      </c>
      <c r="I6062" s="49">
        <v>6598.8710000000001</v>
      </c>
      <c r="J6062" s="49">
        <v>80.579954000000001</v>
      </c>
      <c r="K6062" s="49"/>
      <c r="L6062" s="49"/>
      <c r="M6062" s="49"/>
      <c r="N6062" s="49">
        <v>0.19097618</v>
      </c>
      <c r="O6062" s="49">
        <v>0.10184047</v>
      </c>
      <c r="P6062" s="49">
        <v>0.15406843000000001</v>
      </c>
      <c r="Q6062" s="49">
        <v>0.19097618</v>
      </c>
      <c r="R6062" s="49">
        <v>0.22788393000000001</v>
      </c>
      <c r="S6062" s="49">
        <v>0.28011187999999998</v>
      </c>
      <c r="T6062" s="49" t="s">
        <v>91</v>
      </c>
      <c r="U6062">
        <v>0.1881254</v>
      </c>
      <c r="V6062">
        <v>0.9756051</v>
      </c>
      <c r="W6062">
        <v>0.78747979999999995</v>
      </c>
    </row>
    <row r="6063" spans="1:23" x14ac:dyDescent="0.25">
      <c r="A6063" s="49" t="str">
        <f t="shared" si="94"/>
        <v>41850Other3_AvgSmartAC Only</v>
      </c>
      <c r="B6063" s="7">
        <v>41850</v>
      </c>
      <c r="C6063" s="49" t="s">
        <v>94</v>
      </c>
      <c r="D6063" s="49" t="s">
        <v>13</v>
      </c>
      <c r="E6063" s="49">
        <v>2.2438885000000002</v>
      </c>
      <c r="F6063" s="49">
        <v>1.8381082</v>
      </c>
      <c r="G6063" s="49">
        <v>3</v>
      </c>
      <c r="H6063" s="49">
        <v>3286.2438000000002</v>
      </c>
      <c r="I6063" s="49">
        <v>25310.945</v>
      </c>
      <c r="J6063" s="49">
        <v>94.033495000000002</v>
      </c>
      <c r="K6063" s="49"/>
      <c r="L6063" s="49"/>
      <c r="M6063" s="49"/>
      <c r="N6063" s="49">
        <v>0.40578032000000003</v>
      </c>
      <c r="O6063" s="49">
        <v>0.34398448999999998</v>
      </c>
      <c r="P6063" s="49">
        <v>0.38019299000000001</v>
      </c>
      <c r="Q6063" s="49">
        <v>0.40578032000000003</v>
      </c>
      <c r="R6063" s="49">
        <v>0.43136764999999999</v>
      </c>
      <c r="S6063" s="49">
        <v>0.46757615000000002</v>
      </c>
      <c r="T6063" s="49" t="s">
        <v>91</v>
      </c>
      <c r="U6063">
        <v>1.478766</v>
      </c>
      <c r="V6063">
        <v>7.8042879999999997</v>
      </c>
      <c r="W6063">
        <v>6.3255220000000003</v>
      </c>
    </row>
    <row r="6064" spans="1:23" x14ac:dyDescent="0.25">
      <c r="A6064" s="49" t="str">
        <f t="shared" si="94"/>
        <v>41850Sierra3_AvgSmartAC Only</v>
      </c>
      <c r="B6064" s="7">
        <v>41850</v>
      </c>
      <c r="C6064" s="49" t="s">
        <v>94</v>
      </c>
      <c r="D6064" s="49" t="s">
        <v>14</v>
      </c>
      <c r="E6064" s="49">
        <v>2.4554192000000001</v>
      </c>
      <c r="F6064" s="49">
        <v>1.9539949000000001</v>
      </c>
      <c r="G6064" s="49">
        <v>3</v>
      </c>
      <c r="H6064" s="49">
        <v>1568.5032000000001</v>
      </c>
      <c r="I6064" s="49">
        <v>12090.041999999999</v>
      </c>
      <c r="J6064" s="49">
        <v>94.394469999999998</v>
      </c>
      <c r="K6064" s="49"/>
      <c r="L6064" s="49"/>
      <c r="M6064" s="49"/>
      <c r="N6064" s="49">
        <v>0.50142428999999999</v>
      </c>
      <c r="O6064" s="49">
        <v>0.40329669000000001</v>
      </c>
      <c r="P6064" s="49">
        <v>0.46079333</v>
      </c>
      <c r="Q6064" s="49">
        <v>0.50142428999999999</v>
      </c>
      <c r="R6064" s="49">
        <v>0.54205524999999999</v>
      </c>
      <c r="S6064" s="49">
        <v>0.59955188999999998</v>
      </c>
      <c r="T6064" s="49" t="s">
        <v>91</v>
      </c>
      <c r="U6064">
        <v>0.89828629999999998</v>
      </c>
      <c r="V6064">
        <v>4.0788419999999999</v>
      </c>
      <c r="W6064">
        <v>3.1805560000000002</v>
      </c>
    </row>
    <row r="6065" spans="1:23" x14ac:dyDescent="0.25">
      <c r="A6065" s="49" t="str">
        <f t="shared" si="94"/>
        <v>41850Stockton3_AvgSmartAC Only</v>
      </c>
      <c r="B6065" s="7">
        <v>41850</v>
      </c>
      <c r="C6065" s="49" t="s">
        <v>94</v>
      </c>
      <c r="D6065" s="49" t="s">
        <v>15</v>
      </c>
      <c r="E6065" s="49">
        <v>2.4131209</v>
      </c>
      <c r="F6065" s="49">
        <v>1.9717206</v>
      </c>
      <c r="G6065" s="49">
        <v>3</v>
      </c>
      <c r="H6065" s="49">
        <v>1363.1759</v>
      </c>
      <c r="I6065" s="49">
        <v>10495.960999999999</v>
      </c>
      <c r="J6065" s="49">
        <v>93.623127999999994</v>
      </c>
      <c r="K6065" s="49"/>
      <c r="L6065" s="49"/>
      <c r="M6065" s="49"/>
      <c r="N6065" s="49">
        <v>0.44140031000000002</v>
      </c>
      <c r="O6065" s="49">
        <v>0.34715013</v>
      </c>
      <c r="P6065" s="49">
        <v>0.40237485000000001</v>
      </c>
      <c r="Q6065" s="49">
        <v>0.44140031000000002</v>
      </c>
      <c r="R6065" s="49">
        <v>0.48042576999999997</v>
      </c>
      <c r="S6065" s="49">
        <v>0.53565048999999998</v>
      </c>
      <c r="T6065" s="49" t="s">
        <v>91</v>
      </c>
      <c r="U6065">
        <v>0.67864049999999998</v>
      </c>
      <c r="V6065">
        <v>3.4945460000000002</v>
      </c>
      <c r="W6065">
        <v>2.815906</v>
      </c>
    </row>
    <row r="6066" spans="1:23" x14ac:dyDescent="0.25">
      <c r="A6066" s="49" t="str">
        <f t="shared" si="94"/>
        <v>41850ALL4_AvgAll</v>
      </c>
      <c r="B6066" s="7">
        <v>41850</v>
      </c>
      <c r="C6066" s="49" t="s">
        <v>94</v>
      </c>
      <c r="D6066" s="49" t="s">
        <v>16</v>
      </c>
      <c r="E6066" s="49">
        <v>1.960906</v>
      </c>
      <c r="F6066" s="49">
        <v>1.6292690999999999</v>
      </c>
      <c r="G6066" s="49">
        <v>4</v>
      </c>
      <c r="H6066" s="49">
        <v>19633.076000000001</v>
      </c>
      <c r="I6066" s="49">
        <v>151478.98000000001</v>
      </c>
      <c r="J6066" s="49">
        <v>90.045860000000005</v>
      </c>
      <c r="K6066" s="49"/>
      <c r="L6066" s="49"/>
      <c r="M6066" s="49"/>
      <c r="N6066" s="49">
        <v>0.33163696999999998</v>
      </c>
      <c r="O6066" s="49">
        <v>0.30418572999999999</v>
      </c>
      <c r="P6066" s="49">
        <v>0.32027043999999999</v>
      </c>
      <c r="Q6066" s="49">
        <v>0.33163696999999998</v>
      </c>
      <c r="R6066" s="49">
        <v>0.34300350000000002</v>
      </c>
      <c r="S6066" s="49">
        <v>0.35908821000000002</v>
      </c>
      <c r="T6066" s="49" t="s">
        <v>19</v>
      </c>
      <c r="U6066">
        <v>7.2817980000000002</v>
      </c>
      <c r="V6066">
        <v>40.621589999999998</v>
      </c>
      <c r="W6066">
        <v>33.339790000000001</v>
      </c>
    </row>
    <row r="6067" spans="1:23" x14ac:dyDescent="0.25">
      <c r="A6067" s="49" t="str">
        <f t="shared" si="94"/>
        <v>41850Greater Bay Area4_AvgAll</v>
      </c>
      <c r="B6067" s="7">
        <v>41850</v>
      </c>
      <c r="C6067" s="49" t="s">
        <v>94</v>
      </c>
      <c r="D6067" s="49" t="s">
        <v>10</v>
      </c>
      <c r="E6067" s="49">
        <v>1.5238320999999999</v>
      </c>
      <c r="F6067" s="49">
        <v>1.2723941000000001</v>
      </c>
      <c r="G6067" s="49">
        <v>4</v>
      </c>
      <c r="H6067" s="49">
        <v>6849.7147000000004</v>
      </c>
      <c r="I6067" s="49">
        <v>52904.758999999998</v>
      </c>
      <c r="J6067" s="49">
        <v>83.517775999999998</v>
      </c>
      <c r="K6067" s="49"/>
      <c r="L6067" s="49"/>
      <c r="M6067" s="49"/>
      <c r="N6067" s="49">
        <v>0.25143806000000002</v>
      </c>
      <c r="O6067" s="49">
        <v>0.21177942999999999</v>
      </c>
      <c r="P6067" s="49">
        <v>0.23501691</v>
      </c>
      <c r="Q6067" s="49">
        <v>0.25143806000000002</v>
      </c>
      <c r="R6067" s="49">
        <v>0.26785922000000001</v>
      </c>
      <c r="S6067" s="49">
        <v>0.29109669999999999</v>
      </c>
      <c r="T6067" s="49" t="s">
        <v>19</v>
      </c>
      <c r="U6067">
        <v>1.9699660000000001</v>
      </c>
      <c r="V6067">
        <v>11.082409999999999</v>
      </c>
      <c r="W6067">
        <v>9.1124390000000002</v>
      </c>
    </row>
    <row r="6068" spans="1:23" x14ac:dyDescent="0.25">
      <c r="A6068" s="49" t="str">
        <f t="shared" si="94"/>
        <v>41850Greater Fresno Area4_AvgAll</v>
      </c>
      <c r="B6068" s="7">
        <v>41850</v>
      </c>
      <c r="C6068" s="49" t="s">
        <v>94</v>
      </c>
      <c r="D6068" s="49" t="s">
        <v>38</v>
      </c>
      <c r="E6068" s="49">
        <v>2.2490066</v>
      </c>
      <c r="F6068" s="49">
        <v>1.9539428999999999</v>
      </c>
      <c r="G6068" s="49">
        <v>4</v>
      </c>
      <c r="H6068" s="49">
        <v>2284.5808999999999</v>
      </c>
      <c r="I6068" s="49">
        <v>17580.205999999998</v>
      </c>
      <c r="J6068" s="49">
        <v>95.85</v>
      </c>
      <c r="K6068" s="49"/>
      <c r="L6068" s="49"/>
      <c r="M6068" s="49"/>
      <c r="N6068" s="49">
        <v>0.29506378</v>
      </c>
      <c r="O6068" s="49">
        <v>0.22621237</v>
      </c>
      <c r="P6068" s="49">
        <v>0.26655499999999999</v>
      </c>
      <c r="Q6068" s="49">
        <v>0.29506378</v>
      </c>
      <c r="R6068" s="49">
        <v>0.32357256000000001</v>
      </c>
      <c r="S6068" s="49">
        <v>0.36391519</v>
      </c>
      <c r="T6068" s="49" t="s">
        <v>19</v>
      </c>
      <c r="U6068">
        <v>0.7292343</v>
      </c>
      <c r="V6068">
        <v>5.3736170000000003</v>
      </c>
      <c r="W6068">
        <v>4.6443820000000002</v>
      </c>
    </row>
    <row r="6069" spans="1:23" x14ac:dyDescent="0.25">
      <c r="A6069" s="49" t="str">
        <f t="shared" si="94"/>
        <v>41850Kern4_AvgAll</v>
      </c>
      <c r="B6069" s="7">
        <v>41850</v>
      </c>
      <c r="C6069" s="49" t="s">
        <v>94</v>
      </c>
      <c r="D6069" s="49" t="s">
        <v>11</v>
      </c>
      <c r="E6069" s="49">
        <v>2.7222792</v>
      </c>
      <c r="F6069" s="49">
        <v>2.2511233000000002</v>
      </c>
      <c r="G6069" s="49">
        <v>4</v>
      </c>
      <c r="H6069" s="49">
        <v>923.21759999999995</v>
      </c>
      <c r="I6069" s="49">
        <v>7206.0919999999996</v>
      </c>
      <c r="J6069" s="49">
        <v>98.75</v>
      </c>
      <c r="K6069" s="49"/>
      <c r="L6069" s="49"/>
      <c r="M6069" s="49"/>
      <c r="N6069" s="49">
        <v>0.47115585999999998</v>
      </c>
      <c r="O6069" s="49">
        <v>0.36324525000000002</v>
      </c>
      <c r="P6069" s="49">
        <v>0.42647413000000001</v>
      </c>
      <c r="Q6069" s="49">
        <v>0.47115585999999998</v>
      </c>
      <c r="R6069" s="49">
        <v>0.51583760000000001</v>
      </c>
      <c r="S6069" s="49">
        <v>0.57906647</v>
      </c>
      <c r="T6069" s="49" t="s">
        <v>19</v>
      </c>
      <c r="U6069">
        <v>0.46867540000000002</v>
      </c>
      <c r="V6069">
        <v>2.6097980000000001</v>
      </c>
      <c r="W6069">
        <v>2.1411220000000002</v>
      </c>
    </row>
    <row r="6070" spans="1:23" x14ac:dyDescent="0.25">
      <c r="A6070" s="49" t="str">
        <f t="shared" si="94"/>
        <v>41850North Coast and North Bay4_AvgAll</v>
      </c>
      <c r="B6070" s="7">
        <v>41850</v>
      </c>
      <c r="C6070" s="49" t="s">
        <v>94</v>
      </c>
      <c r="D6070" s="49" t="s">
        <v>47</v>
      </c>
      <c r="E6070" s="49">
        <v>1.0507451000000001</v>
      </c>
      <c r="F6070" s="49">
        <v>0.86889941999999998</v>
      </c>
      <c r="G6070" s="49">
        <v>4</v>
      </c>
      <c r="H6070" s="49">
        <v>1147.98</v>
      </c>
      <c r="I6070" s="49">
        <v>8814.2710000000006</v>
      </c>
      <c r="J6070" s="49">
        <v>80.550904000000003</v>
      </c>
      <c r="K6070" s="49"/>
      <c r="L6070" s="49"/>
      <c r="M6070" s="49"/>
      <c r="N6070" s="49">
        <v>0.18184566999999999</v>
      </c>
      <c r="O6070" s="49">
        <v>0.1073103</v>
      </c>
      <c r="P6070" s="49">
        <v>0.15098337000000001</v>
      </c>
      <c r="Q6070" s="49">
        <v>0.18184566999999999</v>
      </c>
      <c r="R6070" s="49">
        <v>0.21270797</v>
      </c>
      <c r="S6070" s="49">
        <v>0.25638104</v>
      </c>
      <c r="T6070" s="49" t="s">
        <v>19</v>
      </c>
      <c r="U6070">
        <v>0.24209439999999999</v>
      </c>
      <c r="V6070">
        <v>1.2847219999999999</v>
      </c>
      <c r="W6070">
        <v>1.0426280000000001</v>
      </c>
    </row>
    <row r="6071" spans="1:23" x14ac:dyDescent="0.25">
      <c r="A6071" s="49" t="str">
        <f t="shared" si="94"/>
        <v>41850Other4_AvgAll</v>
      </c>
      <c r="B6071" s="7">
        <v>41850</v>
      </c>
      <c r="C6071" s="49" t="s">
        <v>94</v>
      </c>
      <c r="D6071" s="49" t="s">
        <v>13</v>
      </c>
      <c r="E6071" s="49">
        <v>2.1677076</v>
      </c>
      <c r="F6071" s="49">
        <v>1.7985992</v>
      </c>
      <c r="G6071" s="49">
        <v>4</v>
      </c>
      <c r="H6071" s="49">
        <v>4324.7628999999997</v>
      </c>
      <c r="I6071" s="49">
        <v>33404.203999999998</v>
      </c>
      <c r="J6071" s="49">
        <v>94.057671999999997</v>
      </c>
      <c r="K6071" s="49"/>
      <c r="L6071" s="49"/>
      <c r="M6071" s="49"/>
      <c r="N6071" s="49">
        <v>0.36910846000000003</v>
      </c>
      <c r="O6071" s="49">
        <v>0.31657681999999998</v>
      </c>
      <c r="P6071" s="49">
        <v>0.34735707999999998</v>
      </c>
      <c r="Q6071" s="49">
        <v>0.36910846000000003</v>
      </c>
      <c r="R6071" s="49">
        <v>0.39085984000000001</v>
      </c>
      <c r="S6071" s="49">
        <v>0.42164010000000002</v>
      </c>
      <c r="T6071" s="49" t="s">
        <v>19</v>
      </c>
      <c r="U6071">
        <v>1.769536</v>
      </c>
      <c r="V6071">
        <v>9.8953790000000001</v>
      </c>
      <c r="W6071">
        <v>8.1258440000000007</v>
      </c>
    </row>
    <row r="6072" spans="1:23" x14ac:dyDescent="0.25">
      <c r="A6072" s="49" t="str">
        <f t="shared" si="94"/>
        <v>41850Sierra4_AvgAll</v>
      </c>
      <c r="B6072" s="7">
        <v>41850</v>
      </c>
      <c r="C6072" s="49" t="s">
        <v>94</v>
      </c>
      <c r="D6072" s="49" t="s">
        <v>14</v>
      </c>
      <c r="E6072" s="49">
        <v>2.4067208</v>
      </c>
      <c r="F6072" s="49">
        <v>1.9374631</v>
      </c>
      <c r="G6072" s="49">
        <v>4</v>
      </c>
      <c r="H6072" s="49">
        <v>2198.7845000000002</v>
      </c>
      <c r="I6072" s="49">
        <v>16890.411</v>
      </c>
      <c r="J6072" s="49">
        <v>94.379722000000001</v>
      </c>
      <c r="K6072" s="49"/>
      <c r="L6072" s="49"/>
      <c r="M6072" s="49"/>
      <c r="N6072" s="49">
        <v>0.46925766000000002</v>
      </c>
      <c r="O6072" s="49">
        <v>0.38777378000000001</v>
      </c>
      <c r="P6072" s="49">
        <v>0.43551824</v>
      </c>
      <c r="Q6072" s="49">
        <v>0.46925766000000002</v>
      </c>
      <c r="R6072" s="49">
        <v>0.50299707999999999</v>
      </c>
      <c r="S6072" s="49">
        <v>0.55074153999999997</v>
      </c>
      <c r="T6072" s="49" t="s">
        <v>19</v>
      </c>
      <c r="U6072">
        <v>1.1680619999999999</v>
      </c>
      <c r="V6072">
        <v>5.5887770000000003</v>
      </c>
      <c r="W6072">
        <v>4.4207150000000004</v>
      </c>
    </row>
    <row r="6073" spans="1:23" x14ac:dyDescent="0.25">
      <c r="A6073" s="49" t="str">
        <f t="shared" si="94"/>
        <v>41850Stockton4_AvgAll</v>
      </c>
      <c r="B6073" s="7">
        <v>41850</v>
      </c>
      <c r="C6073" s="49" t="s">
        <v>94</v>
      </c>
      <c r="D6073" s="49" t="s">
        <v>15</v>
      </c>
      <c r="E6073" s="49">
        <v>2.3552255</v>
      </c>
      <c r="F6073" s="49">
        <v>1.9291867</v>
      </c>
      <c r="G6073" s="49">
        <v>4</v>
      </c>
      <c r="H6073" s="49">
        <v>1904.0355999999999</v>
      </c>
      <c r="I6073" s="49">
        <v>14679.039000000001</v>
      </c>
      <c r="J6073" s="49">
        <v>93.640204999999995</v>
      </c>
      <c r="K6073" s="49"/>
      <c r="L6073" s="49"/>
      <c r="M6073" s="49"/>
      <c r="N6073" s="49">
        <v>0.4260388</v>
      </c>
      <c r="O6073" s="49">
        <v>0.34688098000000001</v>
      </c>
      <c r="P6073" s="49">
        <v>0.39326251000000001</v>
      </c>
      <c r="Q6073" s="49">
        <v>0.4260388</v>
      </c>
      <c r="R6073" s="49">
        <v>0.45881508999999998</v>
      </c>
      <c r="S6073" s="49">
        <v>0.50519661999999999</v>
      </c>
      <c r="T6073" s="49" t="s">
        <v>19</v>
      </c>
      <c r="U6073">
        <v>0.90900400000000003</v>
      </c>
      <c r="V6073">
        <v>4.7375530000000001</v>
      </c>
      <c r="W6073">
        <v>3.8285490000000002</v>
      </c>
    </row>
    <row r="6074" spans="1:23" x14ac:dyDescent="0.25">
      <c r="A6074" s="49" t="str">
        <f t="shared" si="94"/>
        <v>41850ALL4_AvgDually Enrolled</v>
      </c>
      <c r="B6074" s="7">
        <v>41850</v>
      </c>
      <c r="C6074" s="49" t="s">
        <v>94</v>
      </c>
      <c r="D6074" s="49" t="s">
        <v>16</v>
      </c>
      <c r="E6074" s="49">
        <v>1.7849383000000001</v>
      </c>
      <c r="F6074" s="49">
        <v>1.5162066999999999</v>
      </c>
      <c r="G6074" s="49">
        <v>4</v>
      </c>
      <c r="H6074" s="49">
        <v>5257.8491000000004</v>
      </c>
      <c r="I6074" s="49">
        <v>40522.686999999998</v>
      </c>
      <c r="J6074" s="49">
        <v>89.531261999999998</v>
      </c>
      <c r="K6074" s="49"/>
      <c r="L6074" s="49"/>
      <c r="M6074" s="49"/>
      <c r="N6074" s="49">
        <v>0.26873154999999999</v>
      </c>
      <c r="O6074" s="49">
        <v>0.22438047999999999</v>
      </c>
      <c r="P6074" s="49">
        <v>0.25036744</v>
      </c>
      <c r="Q6074" s="49">
        <v>0.26873154999999999</v>
      </c>
      <c r="R6074" s="49">
        <v>0.28709565999999997</v>
      </c>
      <c r="S6074" s="49">
        <v>0.31308261999999998</v>
      </c>
      <c r="T6074" s="49" t="s">
        <v>92</v>
      </c>
      <c r="U6074">
        <v>1.5747150000000001</v>
      </c>
      <c r="V6074">
        <v>9.80185</v>
      </c>
      <c r="W6074">
        <v>8.2271350000000005</v>
      </c>
    </row>
    <row r="6075" spans="1:23" x14ac:dyDescent="0.25">
      <c r="A6075" s="49" t="str">
        <f t="shared" si="94"/>
        <v>41850Greater Bay Area4_AvgDually Enrolled</v>
      </c>
      <c r="B6075" s="7">
        <v>41850</v>
      </c>
      <c r="C6075" s="49" t="s">
        <v>94</v>
      </c>
      <c r="D6075" s="49" t="s">
        <v>10</v>
      </c>
      <c r="E6075" s="49">
        <v>1.3360543</v>
      </c>
      <c r="F6075" s="49">
        <v>1.1267845000000001</v>
      </c>
      <c r="G6075" s="49">
        <v>4</v>
      </c>
      <c r="H6075" s="49">
        <v>1972.0081</v>
      </c>
      <c r="I6075" s="49">
        <v>15133.196</v>
      </c>
      <c r="J6075" s="49">
        <v>82.704843999999994</v>
      </c>
      <c r="K6075" s="49"/>
      <c r="L6075" s="49"/>
      <c r="M6075" s="49"/>
      <c r="N6075" s="49">
        <v>0.20926976999999999</v>
      </c>
      <c r="O6075" s="49">
        <v>0.14602941</v>
      </c>
      <c r="P6075" s="49">
        <v>0.18308431</v>
      </c>
      <c r="Q6075" s="49">
        <v>0.20926976999999999</v>
      </c>
      <c r="R6075" s="49">
        <v>0.23545521999999999</v>
      </c>
      <c r="S6075" s="49">
        <v>0.27251012000000002</v>
      </c>
      <c r="T6075" s="49" t="s">
        <v>92</v>
      </c>
      <c r="U6075">
        <v>0.47693730000000001</v>
      </c>
      <c r="V6075">
        <v>2.7679239999999998</v>
      </c>
      <c r="W6075">
        <v>2.2909869999999999</v>
      </c>
    </row>
    <row r="6076" spans="1:23" x14ac:dyDescent="0.25">
      <c r="A6076" s="49" t="str">
        <f t="shared" si="94"/>
        <v>41850Greater Fresno Area4_AvgDually Enrolled</v>
      </c>
      <c r="B6076" s="7">
        <v>41850</v>
      </c>
      <c r="C6076" s="49" t="s">
        <v>94</v>
      </c>
      <c r="D6076" s="49" t="s">
        <v>38</v>
      </c>
      <c r="E6076" s="49">
        <v>2.1809116</v>
      </c>
      <c r="F6076" s="49">
        <v>1.8471537</v>
      </c>
      <c r="G6076" s="49">
        <v>4</v>
      </c>
      <c r="H6076" s="49">
        <v>533.91139999999996</v>
      </c>
      <c r="I6076" s="49">
        <v>4066.2660000000001</v>
      </c>
      <c r="J6076" s="49">
        <v>95.85</v>
      </c>
      <c r="K6076" s="49"/>
      <c r="L6076" s="49"/>
      <c r="M6076" s="49"/>
      <c r="N6076" s="49">
        <v>0.33375789</v>
      </c>
      <c r="O6076" s="49">
        <v>0.18925707999999999</v>
      </c>
      <c r="P6076" s="49">
        <v>0.27392551999999998</v>
      </c>
      <c r="Q6076" s="49">
        <v>0.33375789</v>
      </c>
      <c r="R6076" s="49">
        <v>0.39359026000000003</v>
      </c>
      <c r="S6076" s="49">
        <v>0.47825869999999998</v>
      </c>
      <c r="T6076" s="49" t="s">
        <v>92</v>
      </c>
      <c r="U6076">
        <v>0.18938559999999999</v>
      </c>
      <c r="V6076">
        <v>1.2089760000000001</v>
      </c>
      <c r="W6076">
        <v>1.0195909999999999</v>
      </c>
    </row>
    <row r="6077" spans="1:23" x14ac:dyDescent="0.25">
      <c r="A6077" s="49" t="str">
        <f t="shared" si="94"/>
        <v>41850Kern4_AvgDually Enrolled</v>
      </c>
      <c r="B6077" s="7">
        <v>41850</v>
      </c>
      <c r="C6077" s="49" t="s">
        <v>94</v>
      </c>
      <c r="D6077" s="49" t="s">
        <v>11</v>
      </c>
      <c r="E6077" s="49">
        <v>2.5900905000000001</v>
      </c>
      <c r="F6077" s="49">
        <v>2.2898678000000001</v>
      </c>
      <c r="G6077" s="49">
        <v>4</v>
      </c>
      <c r="H6077" s="49">
        <v>256.08010000000002</v>
      </c>
      <c r="I6077" s="49">
        <v>2031.1189999999999</v>
      </c>
      <c r="J6077" s="49">
        <v>98.75</v>
      </c>
      <c r="K6077" s="49"/>
      <c r="L6077" s="49"/>
      <c r="M6077" s="49"/>
      <c r="N6077" s="49">
        <v>0.30022268000000002</v>
      </c>
      <c r="O6077" s="49">
        <v>0.10064566</v>
      </c>
      <c r="P6077" s="49">
        <v>0.21758532</v>
      </c>
      <c r="Q6077" s="49">
        <v>0.30022268000000002</v>
      </c>
      <c r="R6077" s="49">
        <v>0.38286004000000001</v>
      </c>
      <c r="S6077" s="49">
        <v>0.49979970000000001</v>
      </c>
      <c r="T6077" s="49" t="s">
        <v>92</v>
      </c>
      <c r="U6077">
        <v>7.8487699999999994E-2</v>
      </c>
      <c r="V6077">
        <v>0.67595419999999995</v>
      </c>
      <c r="W6077">
        <v>0.59746650000000001</v>
      </c>
    </row>
    <row r="6078" spans="1:23" x14ac:dyDescent="0.25">
      <c r="A6078" s="49" t="str">
        <f t="shared" si="94"/>
        <v>41850North Coast and North Bay4_AvgDually Enrolled</v>
      </c>
      <c r="B6078" s="7">
        <v>41850</v>
      </c>
      <c r="C6078" s="49" t="s">
        <v>94</v>
      </c>
      <c r="D6078" s="49" t="s">
        <v>47</v>
      </c>
      <c r="E6078" s="49">
        <v>1.0320856</v>
      </c>
      <c r="F6078" s="49">
        <v>0.87596708999999995</v>
      </c>
      <c r="G6078" s="49">
        <v>4</v>
      </c>
      <c r="H6078" s="49">
        <v>286.18939999999998</v>
      </c>
      <c r="I6078" s="49">
        <v>2215.4</v>
      </c>
      <c r="J6078" s="49">
        <v>80.467420000000004</v>
      </c>
      <c r="K6078" s="49"/>
      <c r="L6078" s="49"/>
      <c r="M6078" s="49"/>
      <c r="N6078" s="49">
        <v>0.15611847000000001</v>
      </c>
      <c r="O6078" s="49">
        <v>2.51299E-2</v>
      </c>
      <c r="P6078" s="49">
        <v>0.10188100999999999</v>
      </c>
      <c r="Q6078" s="49">
        <v>0.15611847000000001</v>
      </c>
      <c r="R6078" s="49">
        <v>0.21035592</v>
      </c>
      <c r="S6078" s="49">
        <v>0.28710703999999998</v>
      </c>
      <c r="T6078" s="49" t="s">
        <v>92</v>
      </c>
      <c r="U6078">
        <v>5.4292E-2</v>
      </c>
      <c r="V6078">
        <v>0.30963020000000002</v>
      </c>
      <c r="W6078">
        <v>0.25533820000000002</v>
      </c>
    </row>
    <row r="6079" spans="1:23" x14ac:dyDescent="0.25">
      <c r="A6079" s="49" t="str">
        <f t="shared" si="94"/>
        <v>41850Other4_AvgDually Enrolled</v>
      </c>
      <c r="B6079" s="7">
        <v>41850</v>
      </c>
      <c r="C6079" s="49" t="s">
        <v>94</v>
      </c>
      <c r="D6079" s="49" t="s">
        <v>13</v>
      </c>
      <c r="E6079" s="49">
        <v>1.9271587999999999</v>
      </c>
      <c r="F6079" s="49">
        <v>1.6768315</v>
      </c>
      <c r="G6079" s="49">
        <v>4</v>
      </c>
      <c r="H6079" s="49">
        <v>1038.5191</v>
      </c>
      <c r="I6079" s="49">
        <v>8093.259</v>
      </c>
      <c r="J6079" s="49">
        <v>94.131050999999999</v>
      </c>
      <c r="K6079" s="49"/>
      <c r="L6079" s="49"/>
      <c r="M6079" s="49"/>
      <c r="N6079" s="49">
        <v>0.25032733000000001</v>
      </c>
      <c r="O6079" s="49">
        <v>0.15336553999999999</v>
      </c>
      <c r="P6079" s="49">
        <v>0.21017909000000001</v>
      </c>
      <c r="Q6079" s="49">
        <v>0.25032733000000001</v>
      </c>
      <c r="R6079" s="49">
        <v>0.29047557000000002</v>
      </c>
      <c r="S6079" s="49">
        <v>0.34728912000000001</v>
      </c>
      <c r="T6079" s="49" t="s">
        <v>92</v>
      </c>
      <c r="U6079">
        <v>0.28984700000000002</v>
      </c>
      <c r="V6079">
        <v>2.0950950000000002</v>
      </c>
      <c r="W6079">
        <v>1.805248</v>
      </c>
    </row>
    <row r="6080" spans="1:23" x14ac:dyDescent="0.25">
      <c r="A6080" s="49" t="str">
        <f t="shared" si="94"/>
        <v>41850Sierra4_AvgDually Enrolled</v>
      </c>
      <c r="B6080" s="7">
        <v>41850</v>
      </c>
      <c r="C6080" s="49" t="s">
        <v>94</v>
      </c>
      <c r="D6080" s="49" t="s">
        <v>14</v>
      </c>
      <c r="E6080" s="49">
        <v>2.2818371000000002</v>
      </c>
      <c r="F6080" s="49">
        <v>1.8967080999999999</v>
      </c>
      <c r="G6080" s="49">
        <v>4</v>
      </c>
      <c r="H6080" s="49">
        <v>630.28129999999999</v>
      </c>
      <c r="I6080" s="49">
        <v>4800.3689999999997</v>
      </c>
      <c r="J6080" s="49">
        <v>94.343462000000002</v>
      </c>
      <c r="K6080" s="49"/>
      <c r="L6080" s="49"/>
      <c r="M6080" s="49"/>
      <c r="N6080" s="49">
        <v>0.38512903999999998</v>
      </c>
      <c r="O6080" s="49">
        <v>0.24070163999999999</v>
      </c>
      <c r="P6080" s="49">
        <v>0.32532707</v>
      </c>
      <c r="Q6080" s="49">
        <v>0.38512903999999998</v>
      </c>
      <c r="R6080" s="49">
        <v>0.44493101000000002</v>
      </c>
      <c r="S6080" s="49">
        <v>0.52955644999999996</v>
      </c>
      <c r="T6080" s="49" t="s">
        <v>92</v>
      </c>
      <c r="U6080">
        <v>0.26541690000000001</v>
      </c>
      <c r="V6080">
        <v>1.505897</v>
      </c>
      <c r="W6080">
        <v>1.24048</v>
      </c>
    </row>
    <row r="6081" spans="1:23" x14ac:dyDescent="0.25">
      <c r="A6081" s="49" t="str">
        <f t="shared" si="94"/>
        <v>41850Stockton4_AvgDually Enrolled</v>
      </c>
      <c r="B6081" s="7">
        <v>41850</v>
      </c>
      <c r="C6081" s="49" t="s">
        <v>94</v>
      </c>
      <c r="D6081" s="49" t="s">
        <v>15</v>
      </c>
      <c r="E6081" s="49">
        <v>2.2040896999999999</v>
      </c>
      <c r="F6081" s="49">
        <v>1.8212778999999999</v>
      </c>
      <c r="G6081" s="49">
        <v>4</v>
      </c>
      <c r="H6081" s="49">
        <v>540.85969999999998</v>
      </c>
      <c r="I6081" s="49">
        <v>4183.0780000000004</v>
      </c>
      <c r="J6081" s="49">
        <v>93.682751999999994</v>
      </c>
      <c r="K6081" s="49"/>
      <c r="L6081" s="49"/>
      <c r="M6081" s="49"/>
      <c r="N6081" s="49">
        <v>0.38281188999999999</v>
      </c>
      <c r="O6081" s="49">
        <v>0.23758641</v>
      </c>
      <c r="P6081" s="49">
        <v>0.32267945999999997</v>
      </c>
      <c r="Q6081" s="49">
        <v>0.38281188999999999</v>
      </c>
      <c r="R6081" s="49">
        <v>0.44294432</v>
      </c>
      <c r="S6081" s="49">
        <v>0.52803736999999995</v>
      </c>
      <c r="T6081" s="49" t="s">
        <v>92</v>
      </c>
      <c r="U6081">
        <v>0.22863810000000001</v>
      </c>
      <c r="V6081">
        <v>1.241344</v>
      </c>
      <c r="W6081">
        <v>1.0127060000000001</v>
      </c>
    </row>
    <row r="6082" spans="1:23" x14ac:dyDescent="0.25">
      <c r="A6082" s="49" t="str">
        <f t="shared" si="94"/>
        <v>41850ALL4_AvgSmartAC Only</v>
      </c>
      <c r="B6082" s="7">
        <v>41850</v>
      </c>
      <c r="C6082" s="49" t="s">
        <v>94</v>
      </c>
      <c r="D6082" s="49" t="s">
        <v>16</v>
      </c>
      <c r="E6082" s="49">
        <v>2.0227423999999998</v>
      </c>
      <c r="F6082" s="49">
        <v>1.670963</v>
      </c>
      <c r="G6082" s="49">
        <v>4</v>
      </c>
      <c r="H6082" s="49">
        <v>14375.227000000001</v>
      </c>
      <c r="I6082" s="49">
        <v>110956.29</v>
      </c>
      <c r="J6082" s="49">
        <v>90.237249000000006</v>
      </c>
      <c r="K6082" s="49"/>
      <c r="L6082" s="49"/>
      <c r="M6082" s="49"/>
      <c r="N6082" s="49">
        <v>0.35177944999999999</v>
      </c>
      <c r="O6082" s="49">
        <v>0.32213965</v>
      </c>
      <c r="P6082" s="49">
        <v>0.33950671999999998</v>
      </c>
      <c r="Q6082" s="49">
        <v>0.35177944999999999</v>
      </c>
      <c r="R6082" s="49">
        <v>0.36405217000000001</v>
      </c>
      <c r="S6082" s="49">
        <v>0.38141923999999999</v>
      </c>
      <c r="T6082" s="49" t="s">
        <v>91</v>
      </c>
      <c r="U6082">
        <v>5.6606500000000004</v>
      </c>
      <c r="V6082">
        <v>30.785170000000001</v>
      </c>
      <c r="W6082">
        <v>25.12452</v>
      </c>
    </row>
    <row r="6083" spans="1:23" x14ac:dyDescent="0.25">
      <c r="A6083" s="49" t="str">
        <f t="shared" ref="A6083:A6146" si="95">CONCATENATE(B6083,D6083,G6083,"_",C6083,T6083)</f>
        <v>41850Greater Bay Area4_AvgSmartAC Only</v>
      </c>
      <c r="B6083" s="7">
        <v>41850</v>
      </c>
      <c r="C6083" s="49" t="s">
        <v>94</v>
      </c>
      <c r="D6083" s="49" t="s">
        <v>10</v>
      </c>
      <c r="E6083" s="49">
        <v>1.5969279999999999</v>
      </c>
      <c r="F6083" s="49">
        <v>1.3326226000000001</v>
      </c>
      <c r="G6083" s="49">
        <v>4</v>
      </c>
      <c r="H6083" s="49">
        <v>4877.7066000000004</v>
      </c>
      <c r="I6083" s="49">
        <v>37771.563000000002</v>
      </c>
      <c r="J6083" s="49">
        <v>83.849260999999998</v>
      </c>
      <c r="K6083" s="49"/>
      <c r="L6083" s="49"/>
      <c r="M6083" s="49"/>
      <c r="N6083" s="49">
        <v>0.26430538999999997</v>
      </c>
      <c r="O6083" s="49">
        <v>0.21515965000000001</v>
      </c>
      <c r="P6083" s="49">
        <v>0.24395597999999999</v>
      </c>
      <c r="Q6083" s="49">
        <v>0.26430538999999997</v>
      </c>
      <c r="R6083" s="49">
        <v>0.28465479999999999</v>
      </c>
      <c r="S6083" s="49">
        <v>0.31345113000000002</v>
      </c>
      <c r="T6083" s="49" t="s">
        <v>91</v>
      </c>
      <c r="U6083">
        <v>1.468723</v>
      </c>
      <c r="V6083">
        <v>8.2959899999999998</v>
      </c>
      <c r="W6083">
        <v>6.8272680000000001</v>
      </c>
    </row>
    <row r="6084" spans="1:23" x14ac:dyDescent="0.25">
      <c r="A6084" s="49" t="str">
        <f t="shared" si="95"/>
        <v>41850Greater Fresno Area4_AvgSmartAC Only</v>
      </c>
      <c r="B6084" s="7">
        <v>41850</v>
      </c>
      <c r="C6084" s="49" t="s">
        <v>94</v>
      </c>
      <c r="D6084" s="49" t="s">
        <v>38</v>
      </c>
      <c r="E6084" s="49">
        <v>2.2663462000000001</v>
      </c>
      <c r="F6084" s="49">
        <v>1.9866261999999999</v>
      </c>
      <c r="G6084" s="49">
        <v>4</v>
      </c>
      <c r="H6084" s="49">
        <v>1750.6695</v>
      </c>
      <c r="I6084" s="49">
        <v>13513.94</v>
      </c>
      <c r="J6084" s="49">
        <v>95.85</v>
      </c>
      <c r="K6084" s="49"/>
      <c r="L6084" s="49"/>
      <c r="M6084" s="49"/>
      <c r="N6084" s="49">
        <v>0.27972000000000002</v>
      </c>
      <c r="O6084" s="49">
        <v>0.20134610999999999</v>
      </c>
      <c r="P6084" s="49">
        <v>0.24726830999999999</v>
      </c>
      <c r="Q6084" s="49">
        <v>0.27972000000000002</v>
      </c>
      <c r="R6084" s="49">
        <v>0.31217169</v>
      </c>
      <c r="S6084" s="49">
        <v>0.35809389000000003</v>
      </c>
      <c r="T6084" s="49" t="s">
        <v>91</v>
      </c>
      <c r="U6084">
        <v>0.53189039999999999</v>
      </c>
      <c r="V6084">
        <v>4.1577169999999999</v>
      </c>
      <c r="W6084">
        <v>3.625826</v>
      </c>
    </row>
    <row r="6085" spans="1:23" x14ac:dyDescent="0.25">
      <c r="A6085" s="49" t="str">
        <f t="shared" si="95"/>
        <v>41850Kern4_AvgSmartAC Only</v>
      </c>
      <c r="B6085" s="7">
        <v>41850</v>
      </c>
      <c r="C6085" s="49" t="s">
        <v>94</v>
      </c>
      <c r="D6085" s="49" t="s">
        <v>11</v>
      </c>
      <c r="E6085" s="49">
        <v>2.7728804999999999</v>
      </c>
      <c r="F6085" s="49">
        <v>2.2349823999999998</v>
      </c>
      <c r="G6085" s="49">
        <v>4</v>
      </c>
      <c r="H6085" s="49">
        <v>667.13750000000005</v>
      </c>
      <c r="I6085" s="49">
        <v>5174.973</v>
      </c>
      <c r="J6085" s="49">
        <v>98.75</v>
      </c>
      <c r="K6085" s="49"/>
      <c r="L6085" s="49"/>
      <c r="M6085" s="49"/>
      <c r="N6085" s="49">
        <v>0.53789814999999996</v>
      </c>
      <c r="O6085" s="49">
        <v>0.40980781999999999</v>
      </c>
      <c r="P6085" s="49">
        <v>0.48486075000000001</v>
      </c>
      <c r="Q6085" s="49">
        <v>0.53789814999999996</v>
      </c>
      <c r="R6085" s="49">
        <v>0.59093554999999998</v>
      </c>
      <c r="S6085" s="49">
        <v>0.66598847999999999</v>
      </c>
      <c r="T6085" s="49" t="s">
        <v>91</v>
      </c>
      <c r="U6085">
        <v>0.392038</v>
      </c>
      <c r="V6085">
        <v>1.9354769999999999</v>
      </c>
      <c r="W6085">
        <v>1.543439</v>
      </c>
    </row>
    <row r="6086" spans="1:23" x14ac:dyDescent="0.25">
      <c r="A6086" s="49" t="str">
        <f t="shared" si="95"/>
        <v>41850North Coast and North Bay4_AvgSmartAC Only</v>
      </c>
      <c r="B6086" s="7">
        <v>41850</v>
      </c>
      <c r="C6086" s="49" t="s">
        <v>94</v>
      </c>
      <c r="D6086" s="49" t="s">
        <v>47</v>
      </c>
      <c r="E6086" s="49">
        <v>1.0569329999999999</v>
      </c>
      <c r="F6086" s="49">
        <v>0.86595686999999999</v>
      </c>
      <c r="G6086" s="49">
        <v>4</v>
      </c>
      <c r="H6086" s="49">
        <v>861.79060000000004</v>
      </c>
      <c r="I6086" s="49">
        <v>6598.8710000000001</v>
      </c>
      <c r="J6086" s="49">
        <v>80.579954000000001</v>
      </c>
      <c r="K6086" s="49"/>
      <c r="L6086" s="49"/>
      <c r="M6086" s="49"/>
      <c r="N6086" s="49">
        <v>0.19097618</v>
      </c>
      <c r="O6086" s="49">
        <v>0.10184047</v>
      </c>
      <c r="P6086" s="49">
        <v>0.15406843000000001</v>
      </c>
      <c r="Q6086" s="49">
        <v>0.19097618</v>
      </c>
      <c r="R6086" s="49">
        <v>0.22788393000000001</v>
      </c>
      <c r="S6086" s="49">
        <v>0.28011187999999998</v>
      </c>
      <c r="T6086" s="49" t="s">
        <v>91</v>
      </c>
      <c r="U6086">
        <v>0.1881254</v>
      </c>
      <c r="V6086">
        <v>0.9756051</v>
      </c>
      <c r="W6086">
        <v>0.78747979999999995</v>
      </c>
    </row>
    <row r="6087" spans="1:23" x14ac:dyDescent="0.25">
      <c r="A6087" s="49" t="str">
        <f t="shared" si="95"/>
        <v>41850Other4_AvgSmartAC Only</v>
      </c>
      <c r="B6087" s="7">
        <v>41850</v>
      </c>
      <c r="C6087" s="49" t="s">
        <v>94</v>
      </c>
      <c r="D6087" s="49" t="s">
        <v>13</v>
      </c>
      <c r="E6087" s="49">
        <v>2.2438885000000002</v>
      </c>
      <c r="F6087" s="49">
        <v>1.8381082</v>
      </c>
      <c r="G6087" s="49">
        <v>4</v>
      </c>
      <c r="H6087" s="49">
        <v>3286.2438000000002</v>
      </c>
      <c r="I6087" s="49">
        <v>25310.945</v>
      </c>
      <c r="J6087" s="49">
        <v>94.033495000000002</v>
      </c>
      <c r="K6087" s="49"/>
      <c r="L6087" s="49"/>
      <c r="M6087" s="49"/>
      <c r="N6087" s="49">
        <v>0.40578032000000003</v>
      </c>
      <c r="O6087" s="49">
        <v>0.34398448999999998</v>
      </c>
      <c r="P6087" s="49">
        <v>0.38019299000000001</v>
      </c>
      <c r="Q6087" s="49">
        <v>0.40578032000000003</v>
      </c>
      <c r="R6087" s="49">
        <v>0.43136764999999999</v>
      </c>
      <c r="S6087" s="49">
        <v>0.46757615000000002</v>
      </c>
      <c r="T6087" s="49" t="s">
        <v>91</v>
      </c>
      <c r="U6087">
        <v>1.478766</v>
      </c>
      <c r="V6087">
        <v>7.8042879999999997</v>
      </c>
      <c r="W6087">
        <v>6.3255220000000003</v>
      </c>
    </row>
    <row r="6088" spans="1:23" x14ac:dyDescent="0.25">
      <c r="A6088" s="49" t="str">
        <f t="shared" si="95"/>
        <v>41850Sierra4_AvgSmartAC Only</v>
      </c>
      <c r="B6088" s="7">
        <v>41850</v>
      </c>
      <c r="C6088" s="49" t="s">
        <v>94</v>
      </c>
      <c r="D6088" s="49" t="s">
        <v>14</v>
      </c>
      <c r="E6088" s="49">
        <v>2.4554192000000001</v>
      </c>
      <c r="F6088" s="49">
        <v>1.9539949000000001</v>
      </c>
      <c r="G6088" s="49">
        <v>4</v>
      </c>
      <c r="H6088" s="49">
        <v>1568.5032000000001</v>
      </c>
      <c r="I6088" s="49">
        <v>12090.041999999999</v>
      </c>
      <c r="J6088" s="49">
        <v>94.394469999999998</v>
      </c>
      <c r="K6088" s="49"/>
      <c r="L6088" s="49"/>
      <c r="M6088" s="49"/>
      <c r="N6088" s="49">
        <v>0.50142428999999999</v>
      </c>
      <c r="O6088" s="49">
        <v>0.40329669000000001</v>
      </c>
      <c r="P6088" s="49">
        <v>0.46079333</v>
      </c>
      <c r="Q6088" s="49">
        <v>0.50142428999999999</v>
      </c>
      <c r="R6088" s="49">
        <v>0.54205524999999999</v>
      </c>
      <c r="S6088" s="49">
        <v>0.59955188999999998</v>
      </c>
      <c r="T6088" s="49" t="s">
        <v>91</v>
      </c>
      <c r="U6088">
        <v>0.89828629999999998</v>
      </c>
      <c r="V6088">
        <v>4.0788419999999999</v>
      </c>
      <c r="W6088">
        <v>3.1805560000000002</v>
      </c>
    </row>
    <row r="6089" spans="1:23" x14ac:dyDescent="0.25">
      <c r="A6089" s="49" t="str">
        <f t="shared" si="95"/>
        <v>41850Stockton4_AvgSmartAC Only</v>
      </c>
      <c r="B6089" s="7">
        <v>41850</v>
      </c>
      <c r="C6089" s="49" t="s">
        <v>94</v>
      </c>
      <c r="D6089" s="49" t="s">
        <v>15</v>
      </c>
      <c r="E6089" s="49">
        <v>2.4131209</v>
      </c>
      <c r="F6089" s="49">
        <v>1.9717206</v>
      </c>
      <c r="G6089" s="49">
        <v>4</v>
      </c>
      <c r="H6089" s="49">
        <v>1363.1759</v>
      </c>
      <c r="I6089" s="49">
        <v>10495.960999999999</v>
      </c>
      <c r="J6089" s="49">
        <v>93.623127999999994</v>
      </c>
      <c r="K6089" s="49"/>
      <c r="L6089" s="49"/>
      <c r="M6089" s="49"/>
      <c r="N6089" s="49">
        <v>0.44140031000000002</v>
      </c>
      <c r="O6089" s="49">
        <v>0.34715013</v>
      </c>
      <c r="P6089" s="49">
        <v>0.40237485000000001</v>
      </c>
      <c r="Q6089" s="49">
        <v>0.44140031000000002</v>
      </c>
      <c r="R6089" s="49">
        <v>0.48042576999999997</v>
      </c>
      <c r="S6089" s="49">
        <v>0.53565048999999998</v>
      </c>
      <c r="T6089" s="49" t="s">
        <v>91</v>
      </c>
      <c r="U6089">
        <v>0.67864049999999998</v>
      </c>
      <c r="V6089">
        <v>3.4945460000000002</v>
      </c>
      <c r="W6089">
        <v>2.815906</v>
      </c>
    </row>
    <row r="6090" spans="1:23" x14ac:dyDescent="0.25">
      <c r="A6090" s="49" t="str">
        <f t="shared" si="95"/>
        <v>41850ALL5_AvgAll</v>
      </c>
      <c r="B6090" s="7">
        <v>41850</v>
      </c>
      <c r="C6090" s="49" t="s">
        <v>94</v>
      </c>
      <c r="D6090" s="49" t="s">
        <v>16</v>
      </c>
      <c r="E6090" s="49">
        <v>1.960906</v>
      </c>
      <c r="F6090" s="49">
        <v>1.6292690999999999</v>
      </c>
      <c r="G6090" s="49">
        <v>5</v>
      </c>
      <c r="H6090" s="49">
        <v>19633.076000000001</v>
      </c>
      <c r="I6090" s="49">
        <v>151478.98000000001</v>
      </c>
      <c r="J6090" s="49">
        <v>90.045860000000005</v>
      </c>
      <c r="K6090" s="49"/>
      <c r="L6090" s="49"/>
      <c r="M6090" s="49"/>
      <c r="N6090" s="49">
        <v>0.33163696999999998</v>
      </c>
      <c r="O6090" s="49">
        <v>0.30418572999999999</v>
      </c>
      <c r="P6090" s="49">
        <v>0.32027043999999999</v>
      </c>
      <c r="Q6090" s="49">
        <v>0.33163696999999998</v>
      </c>
      <c r="R6090" s="49">
        <v>0.34300350000000002</v>
      </c>
      <c r="S6090" s="49">
        <v>0.35908821000000002</v>
      </c>
      <c r="T6090" s="49" t="s">
        <v>19</v>
      </c>
      <c r="U6090">
        <v>7.2817980000000002</v>
      </c>
      <c r="V6090">
        <v>40.621589999999998</v>
      </c>
      <c r="W6090">
        <v>33.339790000000001</v>
      </c>
    </row>
    <row r="6091" spans="1:23" x14ac:dyDescent="0.25">
      <c r="A6091" s="49" t="str">
        <f t="shared" si="95"/>
        <v>41850Greater Bay Area5_AvgAll</v>
      </c>
      <c r="B6091" s="7">
        <v>41850</v>
      </c>
      <c r="C6091" s="49" t="s">
        <v>94</v>
      </c>
      <c r="D6091" s="49" t="s">
        <v>10</v>
      </c>
      <c r="E6091" s="49">
        <v>1.5238320999999999</v>
      </c>
      <c r="F6091" s="49">
        <v>1.2723941000000001</v>
      </c>
      <c r="G6091" s="49">
        <v>5</v>
      </c>
      <c r="H6091" s="49">
        <v>6849.7147000000004</v>
      </c>
      <c r="I6091" s="49">
        <v>52904.758999999998</v>
      </c>
      <c r="J6091" s="49">
        <v>83.517775999999998</v>
      </c>
      <c r="K6091" s="49"/>
      <c r="L6091" s="49"/>
      <c r="M6091" s="49"/>
      <c r="N6091" s="49">
        <v>0.25143806000000002</v>
      </c>
      <c r="O6091" s="49">
        <v>0.21177942999999999</v>
      </c>
      <c r="P6091" s="49">
        <v>0.23501691</v>
      </c>
      <c r="Q6091" s="49">
        <v>0.25143806000000002</v>
      </c>
      <c r="R6091" s="49">
        <v>0.26785922000000001</v>
      </c>
      <c r="S6091" s="49">
        <v>0.29109669999999999</v>
      </c>
      <c r="T6091" s="49" t="s">
        <v>19</v>
      </c>
      <c r="U6091">
        <v>1.9699660000000001</v>
      </c>
      <c r="V6091">
        <v>11.082409999999999</v>
      </c>
      <c r="W6091">
        <v>9.1124390000000002</v>
      </c>
    </row>
    <row r="6092" spans="1:23" x14ac:dyDescent="0.25">
      <c r="A6092" s="49" t="str">
        <f t="shared" si="95"/>
        <v>41850Greater Fresno Area5_AvgAll</v>
      </c>
      <c r="B6092" s="7">
        <v>41850</v>
      </c>
      <c r="C6092" s="49" t="s">
        <v>94</v>
      </c>
      <c r="D6092" s="49" t="s">
        <v>38</v>
      </c>
      <c r="E6092" s="49">
        <v>2.2490066</v>
      </c>
      <c r="F6092" s="49">
        <v>1.9539428999999999</v>
      </c>
      <c r="G6092" s="49">
        <v>5</v>
      </c>
      <c r="H6092" s="49">
        <v>2284.5808999999999</v>
      </c>
      <c r="I6092" s="49">
        <v>17580.205999999998</v>
      </c>
      <c r="J6092" s="49">
        <v>95.85</v>
      </c>
      <c r="K6092" s="49"/>
      <c r="L6092" s="49"/>
      <c r="M6092" s="49"/>
      <c r="N6092" s="49">
        <v>0.29506378</v>
      </c>
      <c r="O6092" s="49">
        <v>0.22621237</v>
      </c>
      <c r="P6092" s="49">
        <v>0.26655499999999999</v>
      </c>
      <c r="Q6092" s="49">
        <v>0.29506378</v>
      </c>
      <c r="R6092" s="49">
        <v>0.32357256000000001</v>
      </c>
      <c r="S6092" s="49">
        <v>0.36391519</v>
      </c>
      <c r="T6092" s="49" t="s">
        <v>19</v>
      </c>
      <c r="U6092">
        <v>0.7292343</v>
      </c>
      <c r="V6092">
        <v>5.3736170000000003</v>
      </c>
      <c r="W6092">
        <v>4.6443820000000002</v>
      </c>
    </row>
    <row r="6093" spans="1:23" x14ac:dyDescent="0.25">
      <c r="A6093" s="49" t="str">
        <f t="shared" si="95"/>
        <v>41850Kern5_AvgAll</v>
      </c>
      <c r="B6093" s="7">
        <v>41850</v>
      </c>
      <c r="C6093" s="49" t="s">
        <v>94</v>
      </c>
      <c r="D6093" s="49" t="s">
        <v>11</v>
      </c>
      <c r="E6093" s="49">
        <v>2.7222792</v>
      </c>
      <c r="F6093" s="49">
        <v>2.2511233000000002</v>
      </c>
      <c r="G6093" s="49">
        <v>5</v>
      </c>
      <c r="H6093" s="49">
        <v>923.21759999999995</v>
      </c>
      <c r="I6093" s="49">
        <v>7206.0919999999996</v>
      </c>
      <c r="J6093" s="49">
        <v>98.75</v>
      </c>
      <c r="K6093" s="49"/>
      <c r="L6093" s="49"/>
      <c r="M6093" s="49"/>
      <c r="N6093" s="49">
        <v>0.47115585999999998</v>
      </c>
      <c r="O6093" s="49">
        <v>0.36324525000000002</v>
      </c>
      <c r="P6093" s="49">
        <v>0.42647413000000001</v>
      </c>
      <c r="Q6093" s="49">
        <v>0.47115585999999998</v>
      </c>
      <c r="R6093" s="49">
        <v>0.51583760000000001</v>
      </c>
      <c r="S6093" s="49">
        <v>0.57906647</v>
      </c>
      <c r="T6093" s="49" t="s">
        <v>19</v>
      </c>
      <c r="U6093">
        <v>0.46867540000000002</v>
      </c>
      <c r="V6093">
        <v>2.6097980000000001</v>
      </c>
      <c r="W6093">
        <v>2.1411220000000002</v>
      </c>
    </row>
    <row r="6094" spans="1:23" x14ac:dyDescent="0.25">
      <c r="A6094" s="49" t="str">
        <f t="shared" si="95"/>
        <v>41850North Coast and North Bay5_AvgAll</v>
      </c>
      <c r="B6094" s="7">
        <v>41850</v>
      </c>
      <c r="C6094" s="49" t="s">
        <v>94</v>
      </c>
      <c r="D6094" s="49" t="s">
        <v>47</v>
      </c>
      <c r="E6094" s="49">
        <v>1.0507451000000001</v>
      </c>
      <c r="F6094" s="49">
        <v>0.86889941999999998</v>
      </c>
      <c r="G6094" s="49">
        <v>5</v>
      </c>
      <c r="H6094" s="49">
        <v>1147.98</v>
      </c>
      <c r="I6094" s="49">
        <v>8814.2710000000006</v>
      </c>
      <c r="J6094" s="49">
        <v>80.550904000000003</v>
      </c>
      <c r="K6094" s="49"/>
      <c r="L6094" s="49"/>
      <c r="M6094" s="49"/>
      <c r="N6094" s="49">
        <v>0.18184566999999999</v>
      </c>
      <c r="O6094" s="49">
        <v>0.1073103</v>
      </c>
      <c r="P6094" s="49">
        <v>0.15098337000000001</v>
      </c>
      <c r="Q6094" s="49">
        <v>0.18184566999999999</v>
      </c>
      <c r="R6094" s="49">
        <v>0.21270797</v>
      </c>
      <c r="S6094" s="49">
        <v>0.25638104</v>
      </c>
      <c r="T6094" s="49" t="s">
        <v>19</v>
      </c>
      <c r="U6094">
        <v>0.24209439999999999</v>
      </c>
      <c r="V6094">
        <v>1.2847219999999999</v>
      </c>
      <c r="W6094">
        <v>1.0426280000000001</v>
      </c>
    </row>
    <row r="6095" spans="1:23" x14ac:dyDescent="0.25">
      <c r="A6095" s="49" t="str">
        <f t="shared" si="95"/>
        <v>41850Other5_AvgAll</v>
      </c>
      <c r="B6095" s="7">
        <v>41850</v>
      </c>
      <c r="C6095" s="49" t="s">
        <v>94</v>
      </c>
      <c r="D6095" s="49" t="s">
        <v>13</v>
      </c>
      <c r="E6095" s="49">
        <v>2.1677076</v>
      </c>
      <c r="F6095" s="49">
        <v>1.7985992</v>
      </c>
      <c r="G6095" s="49">
        <v>5</v>
      </c>
      <c r="H6095" s="49">
        <v>4324.7628999999997</v>
      </c>
      <c r="I6095" s="49">
        <v>33404.203999999998</v>
      </c>
      <c r="J6095" s="49">
        <v>94.057671999999997</v>
      </c>
      <c r="K6095" s="49"/>
      <c r="L6095" s="49"/>
      <c r="M6095" s="49"/>
      <c r="N6095" s="49">
        <v>0.36910846000000003</v>
      </c>
      <c r="O6095" s="49">
        <v>0.31657681999999998</v>
      </c>
      <c r="P6095" s="49">
        <v>0.34735707999999998</v>
      </c>
      <c r="Q6095" s="49">
        <v>0.36910846000000003</v>
      </c>
      <c r="R6095" s="49">
        <v>0.39085984000000001</v>
      </c>
      <c r="S6095" s="49">
        <v>0.42164010000000002</v>
      </c>
      <c r="T6095" s="49" t="s">
        <v>19</v>
      </c>
      <c r="U6095">
        <v>1.769536</v>
      </c>
      <c r="V6095">
        <v>9.8953790000000001</v>
      </c>
      <c r="W6095">
        <v>8.1258440000000007</v>
      </c>
    </row>
    <row r="6096" spans="1:23" x14ac:dyDescent="0.25">
      <c r="A6096" s="49" t="str">
        <f t="shared" si="95"/>
        <v>41850Sierra5_AvgAll</v>
      </c>
      <c r="B6096" s="7">
        <v>41850</v>
      </c>
      <c r="C6096" s="49" t="s">
        <v>94</v>
      </c>
      <c r="D6096" s="49" t="s">
        <v>14</v>
      </c>
      <c r="E6096" s="49">
        <v>2.4067208</v>
      </c>
      <c r="F6096" s="49">
        <v>1.9374631</v>
      </c>
      <c r="G6096" s="49">
        <v>5</v>
      </c>
      <c r="H6096" s="49">
        <v>2198.7845000000002</v>
      </c>
      <c r="I6096" s="49">
        <v>16890.411</v>
      </c>
      <c r="J6096" s="49">
        <v>94.379722000000001</v>
      </c>
      <c r="K6096" s="49"/>
      <c r="L6096" s="49"/>
      <c r="M6096" s="49"/>
      <c r="N6096" s="49">
        <v>0.46925766000000002</v>
      </c>
      <c r="O6096" s="49">
        <v>0.38777378000000001</v>
      </c>
      <c r="P6096" s="49">
        <v>0.43551824</v>
      </c>
      <c r="Q6096" s="49">
        <v>0.46925766000000002</v>
      </c>
      <c r="R6096" s="49">
        <v>0.50299707999999999</v>
      </c>
      <c r="S6096" s="49">
        <v>0.55074153999999997</v>
      </c>
      <c r="T6096" s="49" t="s">
        <v>19</v>
      </c>
      <c r="U6096">
        <v>1.1680619999999999</v>
      </c>
      <c r="V6096">
        <v>5.5887770000000003</v>
      </c>
      <c r="W6096">
        <v>4.4207150000000004</v>
      </c>
    </row>
    <row r="6097" spans="1:23" x14ac:dyDescent="0.25">
      <c r="A6097" s="49" t="str">
        <f t="shared" si="95"/>
        <v>41850Stockton5_AvgAll</v>
      </c>
      <c r="B6097" s="7">
        <v>41850</v>
      </c>
      <c r="C6097" s="49" t="s">
        <v>94</v>
      </c>
      <c r="D6097" s="49" t="s">
        <v>15</v>
      </c>
      <c r="E6097" s="49">
        <v>2.3552255</v>
      </c>
      <c r="F6097" s="49">
        <v>1.9291867</v>
      </c>
      <c r="G6097" s="49">
        <v>5</v>
      </c>
      <c r="H6097" s="49">
        <v>1904.0355999999999</v>
      </c>
      <c r="I6097" s="49">
        <v>14679.039000000001</v>
      </c>
      <c r="J6097" s="49">
        <v>93.640204999999995</v>
      </c>
      <c r="K6097" s="49"/>
      <c r="L6097" s="49"/>
      <c r="M6097" s="49"/>
      <c r="N6097" s="49">
        <v>0.4260388</v>
      </c>
      <c r="O6097" s="49">
        <v>0.34688098000000001</v>
      </c>
      <c r="P6097" s="49">
        <v>0.39326251000000001</v>
      </c>
      <c r="Q6097" s="49">
        <v>0.4260388</v>
      </c>
      <c r="R6097" s="49">
        <v>0.45881508999999998</v>
      </c>
      <c r="S6097" s="49">
        <v>0.50519661999999999</v>
      </c>
      <c r="T6097" s="49" t="s">
        <v>19</v>
      </c>
      <c r="U6097">
        <v>0.90900400000000003</v>
      </c>
      <c r="V6097">
        <v>4.7375530000000001</v>
      </c>
      <c r="W6097">
        <v>3.8285490000000002</v>
      </c>
    </row>
    <row r="6098" spans="1:23" x14ac:dyDescent="0.25">
      <c r="A6098" s="49" t="str">
        <f t="shared" si="95"/>
        <v>41850ALL5_AvgDually Enrolled</v>
      </c>
      <c r="B6098" s="7">
        <v>41850</v>
      </c>
      <c r="C6098" s="49" t="s">
        <v>94</v>
      </c>
      <c r="D6098" s="49" t="s">
        <v>16</v>
      </c>
      <c r="E6098" s="49">
        <v>1.7849383000000001</v>
      </c>
      <c r="F6098" s="49">
        <v>1.5162066999999999</v>
      </c>
      <c r="G6098" s="49">
        <v>5</v>
      </c>
      <c r="H6098" s="49">
        <v>5257.8491000000004</v>
      </c>
      <c r="I6098" s="49">
        <v>40522.686999999998</v>
      </c>
      <c r="J6098" s="49">
        <v>89.531261999999998</v>
      </c>
      <c r="K6098" s="49"/>
      <c r="L6098" s="49"/>
      <c r="M6098" s="49"/>
      <c r="N6098" s="49">
        <v>0.26873154999999999</v>
      </c>
      <c r="O6098" s="49">
        <v>0.22438047999999999</v>
      </c>
      <c r="P6098" s="49">
        <v>0.25036744</v>
      </c>
      <c r="Q6098" s="49">
        <v>0.26873154999999999</v>
      </c>
      <c r="R6098" s="49">
        <v>0.28709565999999997</v>
      </c>
      <c r="S6098" s="49">
        <v>0.31308261999999998</v>
      </c>
      <c r="T6098" s="49" t="s">
        <v>92</v>
      </c>
      <c r="U6098">
        <v>1.5747150000000001</v>
      </c>
      <c r="V6098">
        <v>9.80185</v>
      </c>
      <c r="W6098">
        <v>8.2271350000000005</v>
      </c>
    </row>
    <row r="6099" spans="1:23" x14ac:dyDescent="0.25">
      <c r="A6099" s="49" t="str">
        <f t="shared" si="95"/>
        <v>41850Greater Bay Area5_AvgDually Enrolled</v>
      </c>
      <c r="B6099" s="7">
        <v>41850</v>
      </c>
      <c r="C6099" s="49" t="s">
        <v>94</v>
      </c>
      <c r="D6099" s="49" t="s">
        <v>10</v>
      </c>
      <c r="E6099" s="49">
        <v>1.3360543</v>
      </c>
      <c r="F6099" s="49">
        <v>1.1267845000000001</v>
      </c>
      <c r="G6099" s="49">
        <v>5</v>
      </c>
      <c r="H6099" s="49">
        <v>1972.0081</v>
      </c>
      <c r="I6099" s="49">
        <v>15133.196</v>
      </c>
      <c r="J6099" s="49">
        <v>82.704843999999994</v>
      </c>
      <c r="K6099" s="49"/>
      <c r="L6099" s="49"/>
      <c r="M6099" s="49"/>
      <c r="N6099" s="49">
        <v>0.20926976999999999</v>
      </c>
      <c r="O6099" s="49">
        <v>0.14602941</v>
      </c>
      <c r="P6099" s="49">
        <v>0.18308431</v>
      </c>
      <c r="Q6099" s="49">
        <v>0.20926976999999999</v>
      </c>
      <c r="R6099" s="49">
        <v>0.23545521999999999</v>
      </c>
      <c r="S6099" s="49">
        <v>0.27251012000000002</v>
      </c>
      <c r="T6099" s="49" t="s">
        <v>92</v>
      </c>
      <c r="U6099">
        <v>0.47693730000000001</v>
      </c>
      <c r="V6099">
        <v>2.7679239999999998</v>
      </c>
      <c r="W6099">
        <v>2.2909869999999999</v>
      </c>
    </row>
    <row r="6100" spans="1:23" x14ac:dyDescent="0.25">
      <c r="A6100" s="49" t="str">
        <f t="shared" si="95"/>
        <v>41850Greater Fresno Area5_AvgDually Enrolled</v>
      </c>
      <c r="B6100" s="7">
        <v>41850</v>
      </c>
      <c r="C6100" s="49" t="s">
        <v>94</v>
      </c>
      <c r="D6100" s="49" t="s">
        <v>38</v>
      </c>
      <c r="E6100" s="49">
        <v>2.1809116</v>
      </c>
      <c r="F6100" s="49">
        <v>1.8471537</v>
      </c>
      <c r="G6100" s="49">
        <v>5</v>
      </c>
      <c r="H6100" s="49">
        <v>533.91139999999996</v>
      </c>
      <c r="I6100" s="49">
        <v>4066.2660000000001</v>
      </c>
      <c r="J6100" s="49">
        <v>95.85</v>
      </c>
      <c r="K6100" s="49"/>
      <c r="L6100" s="49"/>
      <c r="M6100" s="49"/>
      <c r="N6100" s="49">
        <v>0.33375789</v>
      </c>
      <c r="O6100" s="49">
        <v>0.18925707999999999</v>
      </c>
      <c r="P6100" s="49">
        <v>0.27392551999999998</v>
      </c>
      <c r="Q6100" s="49">
        <v>0.33375789</v>
      </c>
      <c r="R6100" s="49">
        <v>0.39359026000000003</v>
      </c>
      <c r="S6100" s="49">
        <v>0.47825869999999998</v>
      </c>
      <c r="T6100" s="49" t="s">
        <v>92</v>
      </c>
      <c r="U6100">
        <v>0.18938559999999999</v>
      </c>
      <c r="V6100">
        <v>1.2089760000000001</v>
      </c>
      <c r="W6100">
        <v>1.0195909999999999</v>
      </c>
    </row>
    <row r="6101" spans="1:23" x14ac:dyDescent="0.25">
      <c r="A6101" s="49" t="str">
        <f t="shared" si="95"/>
        <v>41850Kern5_AvgDually Enrolled</v>
      </c>
      <c r="B6101" s="7">
        <v>41850</v>
      </c>
      <c r="C6101" s="49" t="s">
        <v>94</v>
      </c>
      <c r="D6101" s="49" t="s">
        <v>11</v>
      </c>
      <c r="E6101" s="49">
        <v>2.5900905000000001</v>
      </c>
      <c r="F6101" s="49">
        <v>2.2898678000000001</v>
      </c>
      <c r="G6101" s="49">
        <v>5</v>
      </c>
      <c r="H6101" s="49">
        <v>256.08010000000002</v>
      </c>
      <c r="I6101" s="49">
        <v>2031.1189999999999</v>
      </c>
      <c r="J6101" s="49">
        <v>98.75</v>
      </c>
      <c r="K6101" s="49"/>
      <c r="L6101" s="49"/>
      <c r="M6101" s="49"/>
      <c r="N6101" s="49">
        <v>0.30022268000000002</v>
      </c>
      <c r="O6101" s="49">
        <v>0.10064566</v>
      </c>
      <c r="P6101" s="49">
        <v>0.21758532</v>
      </c>
      <c r="Q6101" s="49">
        <v>0.30022268000000002</v>
      </c>
      <c r="R6101" s="49">
        <v>0.38286004000000001</v>
      </c>
      <c r="S6101" s="49">
        <v>0.49979970000000001</v>
      </c>
      <c r="T6101" s="49" t="s">
        <v>92</v>
      </c>
      <c r="U6101">
        <v>7.8487699999999994E-2</v>
      </c>
      <c r="V6101">
        <v>0.67595419999999995</v>
      </c>
      <c r="W6101">
        <v>0.59746650000000001</v>
      </c>
    </row>
    <row r="6102" spans="1:23" x14ac:dyDescent="0.25">
      <c r="A6102" s="49" t="str">
        <f t="shared" si="95"/>
        <v>41850North Coast and North Bay5_AvgDually Enrolled</v>
      </c>
      <c r="B6102" s="7">
        <v>41850</v>
      </c>
      <c r="C6102" s="49" t="s">
        <v>94</v>
      </c>
      <c r="D6102" s="49" t="s">
        <v>47</v>
      </c>
      <c r="E6102" s="49">
        <v>1.0320856</v>
      </c>
      <c r="F6102" s="49">
        <v>0.87596708999999995</v>
      </c>
      <c r="G6102" s="49">
        <v>5</v>
      </c>
      <c r="H6102" s="49">
        <v>286.18939999999998</v>
      </c>
      <c r="I6102" s="49">
        <v>2215.4</v>
      </c>
      <c r="J6102" s="49">
        <v>80.467420000000004</v>
      </c>
      <c r="K6102" s="49"/>
      <c r="L6102" s="49"/>
      <c r="M6102" s="49"/>
      <c r="N6102" s="49">
        <v>0.15611847000000001</v>
      </c>
      <c r="O6102" s="49">
        <v>2.51299E-2</v>
      </c>
      <c r="P6102" s="49">
        <v>0.10188100999999999</v>
      </c>
      <c r="Q6102" s="49">
        <v>0.15611847000000001</v>
      </c>
      <c r="R6102" s="49">
        <v>0.21035592</v>
      </c>
      <c r="S6102" s="49">
        <v>0.28710703999999998</v>
      </c>
      <c r="T6102" s="49" t="s">
        <v>92</v>
      </c>
      <c r="U6102">
        <v>5.4292E-2</v>
      </c>
      <c r="V6102">
        <v>0.30963020000000002</v>
      </c>
      <c r="W6102">
        <v>0.25533820000000002</v>
      </c>
    </row>
    <row r="6103" spans="1:23" x14ac:dyDescent="0.25">
      <c r="A6103" s="49" t="str">
        <f t="shared" si="95"/>
        <v>41850Other5_AvgDually Enrolled</v>
      </c>
      <c r="B6103" s="7">
        <v>41850</v>
      </c>
      <c r="C6103" s="49" t="s">
        <v>94</v>
      </c>
      <c r="D6103" s="49" t="s">
        <v>13</v>
      </c>
      <c r="E6103" s="49">
        <v>1.9271587999999999</v>
      </c>
      <c r="F6103" s="49">
        <v>1.6768315</v>
      </c>
      <c r="G6103" s="49">
        <v>5</v>
      </c>
      <c r="H6103" s="49">
        <v>1038.5191</v>
      </c>
      <c r="I6103" s="49">
        <v>8093.259</v>
      </c>
      <c r="J6103" s="49">
        <v>94.131050999999999</v>
      </c>
      <c r="K6103" s="49"/>
      <c r="L6103" s="49"/>
      <c r="M6103" s="49"/>
      <c r="N6103" s="49">
        <v>0.25032733000000001</v>
      </c>
      <c r="O6103" s="49">
        <v>0.15336553999999999</v>
      </c>
      <c r="P6103" s="49">
        <v>0.21017909000000001</v>
      </c>
      <c r="Q6103" s="49">
        <v>0.25032733000000001</v>
      </c>
      <c r="R6103" s="49">
        <v>0.29047557000000002</v>
      </c>
      <c r="S6103" s="49">
        <v>0.34728912000000001</v>
      </c>
      <c r="T6103" s="49" t="s">
        <v>92</v>
      </c>
      <c r="U6103">
        <v>0.28984700000000002</v>
      </c>
      <c r="V6103">
        <v>2.0950950000000002</v>
      </c>
      <c r="W6103">
        <v>1.805248</v>
      </c>
    </row>
    <row r="6104" spans="1:23" x14ac:dyDescent="0.25">
      <c r="A6104" s="49" t="str">
        <f t="shared" si="95"/>
        <v>41850Sierra5_AvgDually Enrolled</v>
      </c>
      <c r="B6104" s="7">
        <v>41850</v>
      </c>
      <c r="C6104" s="49" t="s">
        <v>94</v>
      </c>
      <c r="D6104" s="49" t="s">
        <v>14</v>
      </c>
      <c r="E6104" s="49">
        <v>2.2818371000000002</v>
      </c>
      <c r="F6104" s="49">
        <v>1.8967080999999999</v>
      </c>
      <c r="G6104" s="49">
        <v>5</v>
      </c>
      <c r="H6104" s="49">
        <v>630.28129999999999</v>
      </c>
      <c r="I6104" s="49">
        <v>4800.3689999999997</v>
      </c>
      <c r="J6104" s="49">
        <v>94.343462000000002</v>
      </c>
      <c r="K6104" s="49"/>
      <c r="L6104" s="49"/>
      <c r="M6104" s="49"/>
      <c r="N6104" s="49">
        <v>0.38512903999999998</v>
      </c>
      <c r="O6104" s="49">
        <v>0.24070163999999999</v>
      </c>
      <c r="P6104" s="49">
        <v>0.32532707</v>
      </c>
      <c r="Q6104" s="49">
        <v>0.38512903999999998</v>
      </c>
      <c r="R6104" s="49">
        <v>0.44493101000000002</v>
      </c>
      <c r="S6104" s="49">
        <v>0.52955644999999996</v>
      </c>
      <c r="T6104" s="49" t="s">
        <v>92</v>
      </c>
      <c r="U6104">
        <v>0.26541690000000001</v>
      </c>
      <c r="V6104">
        <v>1.505897</v>
      </c>
      <c r="W6104">
        <v>1.24048</v>
      </c>
    </row>
    <row r="6105" spans="1:23" x14ac:dyDescent="0.25">
      <c r="A6105" s="49" t="str">
        <f t="shared" si="95"/>
        <v>41850Stockton5_AvgDually Enrolled</v>
      </c>
      <c r="B6105" s="7">
        <v>41850</v>
      </c>
      <c r="C6105" s="49" t="s">
        <v>94</v>
      </c>
      <c r="D6105" s="49" t="s">
        <v>15</v>
      </c>
      <c r="E6105" s="49">
        <v>2.2040896999999999</v>
      </c>
      <c r="F6105" s="49">
        <v>1.8212778999999999</v>
      </c>
      <c r="G6105" s="49">
        <v>5</v>
      </c>
      <c r="H6105" s="49">
        <v>540.85969999999998</v>
      </c>
      <c r="I6105" s="49">
        <v>4183.0780000000004</v>
      </c>
      <c r="J6105" s="49">
        <v>93.682751999999994</v>
      </c>
      <c r="K6105" s="49"/>
      <c r="L6105" s="49"/>
      <c r="M6105" s="49"/>
      <c r="N6105" s="49">
        <v>0.38281188999999999</v>
      </c>
      <c r="O6105" s="49">
        <v>0.23758641</v>
      </c>
      <c r="P6105" s="49">
        <v>0.32267945999999997</v>
      </c>
      <c r="Q6105" s="49">
        <v>0.38281188999999999</v>
      </c>
      <c r="R6105" s="49">
        <v>0.44294432</v>
      </c>
      <c r="S6105" s="49">
        <v>0.52803736999999995</v>
      </c>
      <c r="T6105" s="49" t="s">
        <v>92</v>
      </c>
      <c r="U6105">
        <v>0.22863810000000001</v>
      </c>
      <c r="V6105">
        <v>1.241344</v>
      </c>
      <c r="W6105">
        <v>1.0127060000000001</v>
      </c>
    </row>
    <row r="6106" spans="1:23" x14ac:dyDescent="0.25">
      <c r="A6106" s="49" t="str">
        <f t="shared" si="95"/>
        <v>41850ALL5_AvgSmartAC Only</v>
      </c>
      <c r="B6106" s="7">
        <v>41850</v>
      </c>
      <c r="C6106" s="49" t="s">
        <v>94</v>
      </c>
      <c r="D6106" s="49" t="s">
        <v>16</v>
      </c>
      <c r="E6106" s="49">
        <v>2.0227423999999998</v>
      </c>
      <c r="F6106" s="49">
        <v>1.670963</v>
      </c>
      <c r="G6106" s="49">
        <v>5</v>
      </c>
      <c r="H6106" s="49">
        <v>14375.227000000001</v>
      </c>
      <c r="I6106" s="49">
        <v>110956.29</v>
      </c>
      <c r="J6106" s="49">
        <v>90.237249000000006</v>
      </c>
      <c r="K6106" s="49"/>
      <c r="L6106" s="49"/>
      <c r="M6106" s="49"/>
      <c r="N6106" s="49">
        <v>0.35177944999999999</v>
      </c>
      <c r="O6106" s="49">
        <v>0.32213965</v>
      </c>
      <c r="P6106" s="49">
        <v>0.33950671999999998</v>
      </c>
      <c r="Q6106" s="49">
        <v>0.35177944999999999</v>
      </c>
      <c r="R6106" s="49">
        <v>0.36405217000000001</v>
      </c>
      <c r="S6106" s="49">
        <v>0.38141923999999999</v>
      </c>
      <c r="T6106" s="49" t="s">
        <v>91</v>
      </c>
      <c r="U6106">
        <v>5.6606500000000004</v>
      </c>
      <c r="V6106">
        <v>30.785170000000001</v>
      </c>
      <c r="W6106">
        <v>25.12452</v>
      </c>
    </row>
    <row r="6107" spans="1:23" x14ac:dyDescent="0.25">
      <c r="A6107" s="49" t="str">
        <f t="shared" si="95"/>
        <v>41850Greater Bay Area5_AvgSmartAC Only</v>
      </c>
      <c r="B6107" s="7">
        <v>41850</v>
      </c>
      <c r="C6107" s="49" t="s">
        <v>94</v>
      </c>
      <c r="D6107" s="49" t="s">
        <v>10</v>
      </c>
      <c r="E6107" s="49">
        <v>1.5969279999999999</v>
      </c>
      <c r="F6107" s="49">
        <v>1.3326226000000001</v>
      </c>
      <c r="G6107" s="49">
        <v>5</v>
      </c>
      <c r="H6107" s="49">
        <v>4877.7066000000004</v>
      </c>
      <c r="I6107" s="49">
        <v>37771.563000000002</v>
      </c>
      <c r="J6107" s="49">
        <v>83.849260999999998</v>
      </c>
      <c r="K6107" s="49"/>
      <c r="L6107" s="49"/>
      <c r="M6107" s="49"/>
      <c r="N6107" s="49">
        <v>0.26430538999999997</v>
      </c>
      <c r="O6107" s="49">
        <v>0.21515965000000001</v>
      </c>
      <c r="P6107" s="49">
        <v>0.24395597999999999</v>
      </c>
      <c r="Q6107" s="49">
        <v>0.26430538999999997</v>
      </c>
      <c r="R6107" s="49">
        <v>0.28465479999999999</v>
      </c>
      <c r="S6107" s="49">
        <v>0.31345113000000002</v>
      </c>
      <c r="T6107" s="49" t="s">
        <v>91</v>
      </c>
      <c r="U6107">
        <v>1.468723</v>
      </c>
      <c r="V6107">
        <v>8.2959899999999998</v>
      </c>
      <c r="W6107">
        <v>6.8272680000000001</v>
      </c>
    </row>
    <row r="6108" spans="1:23" x14ac:dyDescent="0.25">
      <c r="A6108" s="49" t="str">
        <f t="shared" si="95"/>
        <v>41850Greater Fresno Area5_AvgSmartAC Only</v>
      </c>
      <c r="B6108" s="7">
        <v>41850</v>
      </c>
      <c r="C6108" s="49" t="s">
        <v>94</v>
      </c>
      <c r="D6108" s="49" t="s">
        <v>38</v>
      </c>
      <c r="E6108" s="49">
        <v>2.2663462000000001</v>
      </c>
      <c r="F6108" s="49">
        <v>1.9866261999999999</v>
      </c>
      <c r="G6108" s="49">
        <v>5</v>
      </c>
      <c r="H6108" s="49">
        <v>1750.6695</v>
      </c>
      <c r="I6108" s="49">
        <v>13513.94</v>
      </c>
      <c r="J6108" s="49">
        <v>95.85</v>
      </c>
      <c r="K6108" s="49"/>
      <c r="L6108" s="49"/>
      <c r="M6108" s="49"/>
      <c r="N6108" s="49">
        <v>0.27972000000000002</v>
      </c>
      <c r="O6108" s="49">
        <v>0.20134610999999999</v>
      </c>
      <c r="P6108" s="49">
        <v>0.24726830999999999</v>
      </c>
      <c r="Q6108" s="49">
        <v>0.27972000000000002</v>
      </c>
      <c r="R6108" s="49">
        <v>0.31217169</v>
      </c>
      <c r="S6108" s="49">
        <v>0.35809389000000003</v>
      </c>
      <c r="T6108" s="49" t="s">
        <v>91</v>
      </c>
      <c r="U6108">
        <v>0.53189039999999999</v>
      </c>
      <c r="V6108">
        <v>4.1577169999999999</v>
      </c>
      <c r="W6108">
        <v>3.625826</v>
      </c>
    </row>
    <row r="6109" spans="1:23" x14ac:dyDescent="0.25">
      <c r="A6109" s="49" t="str">
        <f t="shared" si="95"/>
        <v>41850Kern5_AvgSmartAC Only</v>
      </c>
      <c r="B6109" s="7">
        <v>41850</v>
      </c>
      <c r="C6109" s="49" t="s">
        <v>94</v>
      </c>
      <c r="D6109" s="49" t="s">
        <v>11</v>
      </c>
      <c r="E6109" s="49">
        <v>2.7728804999999999</v>
      </c>
      <c r="F6109" s="49">
        <v>2.2349823999999998</v>
      </c>
      <c r="G6109" s="49">
        <v>5</v>
      </c>
      <c r="H6109" s="49">
        <v>667.13750000000005</v>
      </c>
      <c r="I6109" s="49">
        <v>5174.973</v>
      </c>
      <c r="J6109" s="49">
        <v>98.75</v>
      </c>
      <c r="K6109" s="49"/>
      <c r="L6109" s="49"/>
      <c r="M6109" s="49"/>
      <c r="N6109" s="49">
        <v>0.53789814999999996</v>
      </c>
      <c r="O6109" s="49">
        <v>0.40980781999999999</v>
      </c>
      <c r="P6109" s="49">
        <v>0.48486075000000001</v>
      </c>
      <c r="Q6109" s="49">
        <v>0.53789814999999996</v>
      </c>
      <c r="R6109" s="49">
        <v>0.59093554999999998</v>
      </c>
      <c r="S6109" s="49">
        <v>0.66598847999999999</v>
      </c>
      <c r="T6109" s="49" t="s">
        <v>91</v>
      </c>
      <c r="U6109">
        <v>0.392038</v>
      </c>
      <c r="V6109">
        <v>1.9354769999999999</v>
      </c>
      <c r="W6109">
        <v>1.543439</v>
      </c>
    </row>
    <row r="6110" spans="1:23" x14ac:dyDescent="0.25">
      <c r="A6110" s="49" t="str">
        <f t="shared" si="95"/>
        <v>41850North Coast and North Bay5_AvgSmartAC Only</v>
      </c>
      <c r="B6110" s="7">
        <v>41850</v>
      </c>
      <c r="C6110" s="49" t="s">
        <v>94</v>
      </c>
      <c r="D6110" s="49" t="s">
        <v>47</v>
      </c>
      <c r="E6110" s="49">
        <v>1.0569329999999999</v>
      </c>
      <c r="F6110" s="49">
        <v>0.86595686999999999</v>
      </c>
      <c r="G6110" s="49">
        <v>5</v>
      </c>
      <c r="H6110" s="49">
        <v>861.79060000000004</v>
      </c>
      <c r="I6110" s="49">
        <v>6598.8710000000001</v>
      </c>
      <c r="J6110" s="49">
        <v>80.579954000000001</v>
      </c>
      <c r="K6110" s="49"/>
      <c r="L6110" s="49"/>
      <c r="M6110" s="49"/>
      <c r="N6110" s="49">
        <v>0.19097618</v>
      </c>
      <c r="O6110" s="49">
        <v>0.10184047</v>
      </c>
      <c r="P6110" s="49">
        <v>0.15406843000000001</v>
      </c>
      <c r="Q6110" s="49">
        <v>0.19097618</v>
      </c>
      <c r="R6110" s="49">
        <v>0.22788393000000001</v>
      </c>
      <c r="S6110" s="49">
        <v>0.28011187999999998</v>
      </c>
      <c r="T6110" s="49" t="s">
        <v>91</v>
      </c>
      <c r="U6110">
        <v>0.1881254</v>
      </c>
      <c r="V6110">
        <v>0.9756051</v>
      </c>
      <c r="W6110">
        <v>0.78747979999999995</v>
      </c>
    </row>
    <row r="6111" spans="1:23" x14ac:dyDescent="0.25">
      <c r="A6111" s="49" t="str">
        <f t="shared" si="95"/>
        <v>41850Other5_AvgSmartAC Only</v>
      </c>
      <c r="B6111" s="7">
        <v>41850</v>
      </c>
      <c r="C6111" s="49" t="s">
        <v>94</v>
      </c>
      <c r="D6111" s="49" t="s">
        <v>13</v>
      </c>
      <c r="E6111" s="49">
        <v>2.2438885000000002</v>
      </c>
      <c r="F6111" s="49">
        <v>1.8381082</v>
      </c>
      <c r="G6111" s="49">
        <v>5</v>
      </c>
      <c r="H6111" s="49">
        <v>3286.2438000000002</v>
      </c>
      <c r="I6111" s="49">
        <v>25310.945</v>
      </c>
      <c r="J6111" s="49">
        <v>94.033495000000002</v>
      </c>
      <c r="K6111" s="49"/>
      <c r="L6111" s="49"/>
      <c r="M6111" s="49"/>
      <c r="N6111" s="49">
        <v>0.40578032000000003</v>
      </c>
      <c r="O6111" s="49">
        <v>0.34398448999999998</v>
      </c>
      <c r="P6111" s="49">
        <v>0.38019299000000001</v>
      </c>
      <c r="Q6111" s="49">
        <v>0.40578032000000003</v>
      </c>
      <c r="R6111" s="49">
        <v>0.43136764999999999</v>
      </c>
      <c r="S6111" s="49">
        <v>0.46757615000000002</v>
      </c>
      <c r="T6111" s="49" t="s">
        <v>91</v>
      </c>
      <c r="U6111">
        <v>1.478766</v>
      </c>
      <c r="V6111">
        <v>7.8042879999999997</v>
      </c>
      <c r="W6111">
        <v>6.3255220000000003</v>
      </c>
    </row>
    <row r="6112" spans="1:23" x14ac:dyDescent="0.25">
      <c r="A6112" s="49" t="str">
        <f t="shared" si="95"/>
        <v>41850Sierra5_AvgSmartAC Only</v>
      </c>
      <c r="B6112" s="7">
        <v>41850</v>
      </c>
      <c r="C6112" s="49" t="s">
        <v>94</v>
      </c>
      <c r="D6112" s="49" t="s">
        <v>14</v>
      </c>
      <c r="E6112" s="49">
        <v>2.4554192000000001</v>
      </c>
      <c r="F6112" s="49">
        <v>1.9539949000000001</v>
      </c>
      <c r="G6112" s="49">
        <v>5</v>
      </c>
      <c r="H6112" s="49">
        <v>1568.5032000000001</v>
      </c>
      <c r="I6112" s="49">
        <v>12090.041999999999</v>
      </c>
      <c r="J6112" s="49">
        <v>94.394469999999998</v>
      </c>
      <c r="K6112" s="49"/>
      <c r="L6112" s="49"/>
      <c r="M6112" s="49"/>
      <c r="N6112" s="49">
        <v>0.50142428999999999</v>
      </c>
      <c r="O6112" s="49">
        <v>0.40329669000000001</v>
      </c>
      <c r="P6112" s="49">
        <v>0.46079333</v>
      </c>
      <c r="Q6112" s="49">
        <v>0.50142428999999999</v>
      </c>
      <c r="R6112" s="49">
        <v>0.54205524999999999</v>
      </c>
      <c r="S6112" s="49">
        <v>0.59955188999999998</v>
      </c>
      <c r="T6112" s="49" t="s">
        <v>91</v>
      </c>
      <c r="U6112">
        <v>0.89828629999999998</v>
      </c>
      <c r="V6112">
        <v>4.0788419999999999</v>
      </c>
      <c r="W6112">
        <v>3.1805560000000002</v>
      </c>
    </row>
    <row r="6113" spans="1:23" x14ac:dyDescent="0.25">
      <c r="A6113" s="49" t="str">
        <f t="shared" si="95"/>
        <v>41850Stockton5_AvgSmartAC Only</v>
      </c>
      <c r="B6113" s="7">
        <v>41850</v>
      </c>
      <c r="C6113" s="49" t="s">
        <v>94</v>
      </c>
      <c r="D6113" s="49" t="s">
        <v>15</v>
      </c>
      <c r="E6113" s="49">
        <v>2.4131209</v>
      </c>
      <c r="F6113" s="49">
        <v>1.9717206</v>
      </c>
      <c r="G6113" s="49">
        <v>5</v>
      </c>
      <c r="H6113" s="49">
        <v>1363.1759</v>
      </c>
      <c r="I6113" s="49">
        <v>10495.960999999999</v>
      </c>
      <c r="J6113" s="49">
        <v>93.623127999999994</v>
      </c>
      <c r="K6113" s="49"/>
      <c r="L6113" s="49"/>
      <c r="M6113" s="49"/>
      <c r="N6113" s="49">
        <v>0.44140031000000002</v>
      </c>
      <c r="O6113" s="49">
        <v>0.34715013</v>
      </c>
      <c r="P6113" s="49">
        <v>0.40237485000000001</v>
      </c>
      <c r="Q6113" s="49">
        <v>0.44140031000000002</v>
      </c>
      <c r="R6113" s="49">
        <v>0.48042576999999997</v>
      </c>
      <c r="S6113" s="49">
        <v>0.53565048999999998</v>
      </c>
      <c r="T6113" s="49" t="s">
        <v>91</v>
      </c>
      <c r="U6113">
        <v>0.67864049999999998</v>
      </c>
      <c r="V6113">
        <v>3.4945460000000002</v>
      </c>
      <c r="W6113">
        <v>2.815906</v>
      </c>
    </row>
    <row r="6114" spans="1:23" x14ac:dyDescent="0.25">
      <c r="A6114" s="49" t="str">
        <f t="shared" si="95"/>
        <v>41850ALL6+7_AvgAll</v>
      </c>
      <c r="B6114" s="7">
        <v>41850</v>
      </c>
      <c r="C6114" s="49" t="s">
        <v>94</v>
      </c>
      <c r="D6114" s="49" t="s">
        <v>16</v>
      </c>
      <c r="E6114" s="49">
        <v>1.960906</v>
      </c>
      <c r="F6114" s="49">
        <v>1.6292690999999999</v>
      </c>
      <c r="G6114" s="49" t="s">
        <v>69</v>
      </c>
      <c r="H6114" s="49">
        <v>19633.076000000001</v>
      </c>
      <c r="I6114" s="49">
        <v>151478.98000000001</v>
      </c>
      <c r="J6114" s="49">
        <v>90.045860000000005</v>
      </c>
      <c r="K6114" s="49"/>
      <c r="L6114" s="49"/>
      <c r="M6114" s="49"/>
      <c r="N6114" s="49">
        <v>0.33163696999999998</v>
      </c>
      <c r="O6114" s="49">
        <v>0.30418572999999999</v>
      </c>
      <c r="P6114" s="49">
        <v>0.32027043999999999</v>
      </c>
      <c r="Q6114" s="49">
        <v>0.33163696999999998</v>
      </c>
      <c r="R6114" s="49">
        <v>0.34300350000000002</v>
      </c>
      <c r="S6114" s="49">
        <v>0.35908821000000002</v>
      </c>
      <c r="T6114" s="49" t="s">
        <v>19</v>
      </c>
      <c r="U6114">
        <v>7.2817980000000002</v>
      </c>
      <c r="V6114">
        <v>40.621589999999998</v>
      </c>
      <c r="W6114">
        <v>33.339790000000001</v>
      </c>
    </row>
    <row r="6115" spans="1:23" x14ac:dyDescent="0.25">
      <c r="A6115" s="49" t="str">
        <f t="shared" si="95"/>
        <v>41850Greater Bay Area6+7_AvgAll</v>
      </c>
      <c r="B6115" s="7">
        <v>41850</v>
      </c>
      <c r="C6115" s="49" t="s">
        <v>94</v>
      </c>
      <c r="D6115" s="49" t="s">
        <v>10</v>
      </c>
      <c r="E6115" s="49">
        <v>1.5238320999999999</v>
      </c>
      <c r="F6115" s="49">
        <v>1.2723941000000001</v>
      </c>
      <c r="G6115" s="49" t="s">
        <v>69</v>
      </c>
      <c r="H6115" s="49">
        <v>6849.7147000000004</v>
      </c>
      <c r="I6115" s="49">
        <v>52904.758999999998</v>
      </c>
      <c r="J6115" s="49">
        <v>83.517775999999998</v>
      </c>
      <c r="K6115" s="49"/>
      <c r="L6115" s="49"/>
      <c r="M6115" s="49"/>
      <c r="N6115" s="49">
        <v>0.25143806000000002</v>
      </c>
      <c r="O6115" s="49">
        <v>0.21177942999999999</v>
      </c>
      <c r="P6115" s="49">
        <v>0.23501691</v>
      </c>
      <c r="Q6115" s="49">
        <v>0.25143806000000002</v>
      </c>
      <c r="R6115" s="49">
        <v>0.26785922000000001</v>
      </c>
      <c r="S6115" s="49">
        <v>0.29109669999999999</v>
      </c>
      <c r="T6115" s="49" t="s">
        <v>19</v>
      </c>
      <c r="U6115">
        <v>1.9699660000000001</v>
      </c>
      <c r="V6115">
        <v>11.082409999999999</v>
      </c>
      <c r="W6115">
        <v>9.1124390000000002</v>
      </c>
    </row>
    <row r="6116" spans="1:23" x14ac:dyDescent="0.25">
      <c r="A6116" s="49" t="str">
        <f t="shared" si="95"/>
        <v>41850Greater Fresno Area6+7_AvgAll</v>
      </c>
      <c r="B6116" s="7">
        <v>41850</v>
      </c>
      <c r="C6116" s="49" t="s">
        <v>94</v>
      </c>
      <c r="D6116" s="49" t="s">
        <v>38</v>
      </c>
      <c r="E6116" s="49">
        <v>2.2490066</v>
      </c>
      <c r="F6116" s="49">
        <v>1.9539428999999999</v>
      </c>
      <c r="G6116" s="49" t="s">
        <v>69</v>
      </c>
      <c r="H6116" s="49">
        <v>2284.5808999999999</v>
      </c>
      <c r="I6116" s="49">
        <v>17580.205999999998</v>
      </c>
      <c r="J6116" s="49">
        <v>95.85</v>
      </c>
      <c r="K6116" s="49"/>
      <c r="L6116" s="49"/>
      <c r="M6116" s="49"/>
      <c r="N6116" s="49">
        <v>0.29506378</v>
      </c>
      <c r="O6116" s="49">
        <v>0.22621237</v>
      </c>
      <c r="P6116" s="49">
        <v>0.26655499999999999</v>
      </c>
      <c r="Q6116" s="49">
        <v>0.29506378</v>
      </c>
      <c r="R6116" s="49">
        <v>0.32357256000000001</v>
      </c>
      <c r="S6116" s="49">
        <v>0.36391519</v>
      </c>
      <c r="T6116" s="49" t="s">
        <v>19</v>
      </c>
      <c r="U6116">
        <v>0.7292343</v>
      </c>
      <c r="V6116">
        <v>5.3736170000000003</v>
      </c>
      <c r="W6116">
        <v>4.6443820000000002</v>
      </c>
    </row>
    <row r="6117" spans="1:23" x14ac:dyDescent="0.25">
      <c r="A6117" s="49" t="str">
        <f t="shared" si="95"/>
        <v>41850Kern6+7_AvgAll</v>
      </c>
      <c r="B6117" s="7">
        <v>41850</v>
      </c>
      <c r="C6117" s="49" t="s">
        <v>94</v>
      </c>
      <c r="D6117" s="49" t="s">
        <v>11</v>
      </c>
      <c r="E6117" s="49">
        <v>2.7222792</v>
      </c>
      <c r="F6117" s="49">
        <v>2.2511233000000002</v>
      </c>
      <c r="G6117" s="49" t="s">
        <v>69</v>
      </c>
      <c r="H6117" s="49">
        <v>923.21759999999995</v>
      </c>
      <c r="I6117" s="49">
        <v>7206.0919999999996</v>
      </c>
      <c r="J6117" s="49">
        <v>98.75</v>
      </c>
      <c r="K6117" s="49"/>
      <c r="L6117" s="49"/>
      <c r="M6117" s="49"/>
      <c r="N6117" s="49">
        <v>0.47115585999999998</v>
      </c>
      <c r="O6117" s="49">
        <v>0.36324525000000002</v>
      </c>
      <c r="P6117" s="49">
        <v>0.42647413000000001</v>
      </c>
      <c r="Q6117" s="49">
        <v>0.47115585999999998</v>
      </c>
      <c r="R6117" s="49">
        <v>0.51583760000000001</v>
      </c>
      <c r="S6117" s="49">
        <v>0.57906647</v>
      </c>
      <c r="T6117" s="49" t="s">
        <v>19</v>
      </c>
      <c r="U6117">
        <v>0.46867540000000002</v>
      </c>
      <c r="V6117">
        <v>2.6097980000000001</v>
      </c>
      <c r="W6117">
        <v>2.1411220000000002</v>
      </c>
    </row>
    <row r="6118" spans="1:23" x14ac:dyDescent="0.25">
      <c r="A6118" s="49" t="str">
        <f t="shared" si="95"/>
        <v>41850North Coast and North Bay6+7_AvgAll</v>
      </c>
      <c r="B6118" s="7">
        <v>41850</v>
      </c>
      <c r="C6118" s="49" t="s">
        <v>94</v>
      </c>
      <c r="D6118" s="49" t="s">
        <v>47</v>
      </c>
      <c r="E6118" s="49">
        <v>1.0507451000000001</v>
      </c>
      <c r="F6118" s="49">
        <v>0.86889941999999998</v>
      </c>
      <c r="G6118" s="49" t="s">
        <v>69</v>
      </c>
      <c r="H6118" s="49">
        <v>1147.98</v>
      </c>
      <c r="I6118" s="49">
        <v>8814.2710000000006</v>
      </c>
      <c r="J6118" s="49">
        <v>80.550904000000003</v>
      </c>
      <c r="K6118" s="49"/>
      <c r="L6118" s="49"/>
      <c r="M6118" s="49"/>
      <c r="N6118" s="49">
        <v>0.18184566999999999</v>
      </c>
      <c r="O6118" s="49">
        <v>0.1073103</v>
      </c>
      <c r="P6118" s="49">
        <v>0.15098337000000001</v>
      </c>
      <c r="Q6118" s="49">
        <v>0.18184566999999999</v>
      </c>
      <c r="R6118" s="49">
        <v>0.21270797</v>
      </c>
      <c r="S6118" s="49">
        <v>0.25638104</v>
      </c>
      <c r="T6118" s="49" t="s">
        <v>19</v>
      </c>
      <c r="U6118">
        <v>0.24209439999999999</v>
      </c>
      <c r="V6118">
        <v>1.2847219999999999</v>
      </c>
      <c r="W6118">
        <v>1.0426280000000001</v>
      </c>
    </row>
    <row r="6119" spans="1:23" x14ac:dyDescent="0.25">
      <c r="A6119" s="49" t="str">
        <f t="shared" si="95"/>
        <v>41850Other6+7_AvgAll</v>
      </c>
      <c r="B6119" s="7">
        <v>41850</v>
      </c>
      <c r="C6119" s="49" t="s">
        <v>94</v>
      </c>
      <c r="D6119" s="49" t="s">
        <v>13</v>
      </c>
      <c r="E6119" s="49">
        <v>2.1677076</v>
      </c>
      <c r="F6119" s="49">
        <v>1.7985992</v>
      </c>
      <c r="G6119" s="49" t="s">
        <v>69</v>
      </c>
      <c r="H6119" s="49">
        <v>4324.7628999999997</v>
      </c>
      <c r="I6119" s="49">
        <v>33404.203999999998</v>
      </c>
      <c r="J6119" s="49">
        <v>94.057671999999997</v>
      </c>
      <c r="K6119" s="49"/>
      <c r="L6119" s="49"/>
      <c r="M6119" s="49"/>
      <c r="N6119" s="49">
        <v>0.36910846000000003</v>
      </c>
      <c r="O6119" s="49">
        <v>0.31657681999999998</v>
      </c>
      <c r="P6119" s="49">
        <v>0.34735707999999998</v>
      </c>
      <c r="Q6119" s="49">
        <v>0.36910846000000003</v>
      </c>
      <c r="R6119" s="49">
        <v>0.39085984000000001</v>
      </c>
      <c r="S6119" s="49">
        <v>0.42164010000000002</v>
      </c>
      <c r="T6119" s="49" t="s">
        <v>19</v>
      </c>
      <c r="U6119">
        <v>1.769536</v>
      </c>
      <c r="V6119">
        <v>9.8953790000000001</v>
      </c>
      <c r="W6119">
        <v>8.1258440000000007</v>
      </c>
    </row>
    <row r="6120" spans="1:23" x14ac:dyDescent="0.25">
      <c r="A6120" s="49" t="str">
        <f t="shared" si="95"/>
        <v>41850Sierra6+7_AvgAll</v>
      </c>
      <c r="B6120" s="7">
        <v>41850</v>
      </c>
      <c r="C6120" s="49" t="s">
        <v>94</v>
      </c>
      <c r="D6120" s="49" t="s">
        <v>14</v>
      </c>
      <c r="E6120" s="49">
        <v>2.4067208</v>
      </c>
      <c r="F6120" s="49">
        <v>1.9374631</v>
      </c>
      <c r="G6120" s="49" t="s">
        <v>69</v>
      </c>
      <c r="H6120" s="49">
        <v>2198.7845000000002</v>
      </c>
      <c r="I6120" s="49">
        <v>16890.411</v>
      </c>
      <c r="J6120" s="49">
        <v>94.379722000000001</v>
      </c>
      <c r="K6120" s="49"/>
      <c r="L6120" s="49"/>
      <c r="M6120" s="49"/>
      <c r="N6120" s="49">
        <v>0.46925766000000002</v>
      </c>
      <c r="O6120" s="49">
        <v>0.38777378000000001</v>
      </c>
      <c r="P6120" s="49">
        <v>0.43551824</v>
      </c>
      <c r="Q6120" s="49">
        <v>0.46925766000000002</v>
      </c>
      <c r="R6120" s="49">
        <v>0.50299707999999999</v>
      </c>
      <c r="S6120" s="49">
        <v>0.55074153999999997</v>
      </c>
      <c r="T6120" s="49" t="s">
        <v>19</v>
      </c>
      <c r="U6120">
        <v>1.1680619999999999</v>
      </c>
      <c r="V6120">
        <v>5.5887770000000003</v>
      </c>
      <c r="W6120">
        <v>4.4207150000000004</v>
      </c>
    </row>
    <row r="6121" spans="1:23" x14ac:dyDescent="0.25">
      <c r="A6121" s="49" t="str">
        <f t="shared" si="95"/>
        <v>41850Stockton6+7_AvgAll</v>
      </c>
      <c r="B6121" s="7">
        <v>41850</v>
      </c>
      <c r="C6121" s="49" t="s">
        <v>94</v>
      </c>
      <c r="D6121" s="49" t="s">
        <v>15</v>
      </c>
      <c r="E6121" s="49">
        <v>2.3552255</v>
      </c>
      <c r="F6121" s="49">
        <v>1.9291867</v>
      </c>
      <c r="G6121" s="49" t="s">
        <v>69</v>
      </c>
      <c r="H6121" s="49">
        <v>1904.0355999999999</v>
      </c>
      <c r="I6121" s="49">
        <v>14679.039000000001</v>
      </c>
      <c r="J6121" s="49">
        <v>93.640204999999995</v>
      </c>
      <c r="K6121" s="49"/>
      <c r="L6121" s="49"/>
      <c r="M6121" s="49"/>
      <c r="N6121" s="49">
        <v>0.4260388</v>
      </c>
      <c r="O6121" s="49">
        <v>0.34688098000000001</v>
      </c>
      <c r="P6121" s="49">
        <v>0.39326251000000001</v>
      </c>
      <c r="Q6121" s="49">
        <v>0.4260388</v>
      </c>
      <c r="R6121" s="49">
        <v>0.45881508999999998</v>
      </c>
      <c r="S6121" s="49">
        <v>0.50519661999999999</v>
      </c>
      <c r="T6121" s="49" t="s">
        <v>19</v>
      </c>
      <c r="U6121">
        <v>0.90900400000000003</v>
      </c>
      <c r="V6121">
        <v>4.7375530000000001</v>
      </c>
      <c r="W6121">
        <v>3.8285490000000002</v>
      </c>
    </row>
    <row r="6122" spans="1:23" x14ac:dyDescent="0.25">
      <c r="A6122" s="49" t="str">
        <f t="shared" si="95"/>
        <v>41850ALL6+7_AvgDually Enrolled</v>
      </c>
      <c r="B6122" s="7">
        <v>41850</v>
      </c>
      <c r="C6122" s="49" t="s">
        <v>94</v>
      </c>
      <c r="D6122" s="49" t="s">
        <v>16</v>
      </c>
      <c r="E6122" s="49">
        <v>1.7849383000000001</v>
      </c>
      <c r="F6122" s="49">
        <v>1.5162066999999999</v>
      </c>
      <c r="G6122" s="49" t="s">
        <v>69</v>
      </c>
      <c r="H6122" s="49">
        <v>5257.8491000000004</v>
      </c>
      <c r="I6122" s="49">
        <v>40522.686999999998</v>
      </c>
      <c r="J6122" s="49">
        <v>89.531261999999998</v>
      </c>
      <c r="K6122" s="49"/>
      <c r="L6122" s="49"/>
      <c r="M6122" s="49"/>
      <c r="N6122" s="49">
        <v>0.26873154999999999</v>
      </c>
      <c r="O6122" s="49">
        <v>0.22438047999999999</v>
      </c>
      <c r="P6122" s="49">
        <v>0.25036744</v>
      </c>
      <c r="Q6122" s="49">
        <v>0.26873154999999999</v>
      </c>
      <c r="R6122" s="49">
        <v>0.28709565999999997</v>
      </c>
      <c r="S6122" s="49">
        <v>0.31308261999999998</v>
      </c>
      <c r="T6122" s="49" t="s">
        <v>92</v>
      </c>
      <c r="U6122">
        <v>1.5747150000000001</v>
      </c>
      <c r="V6122">
        <v>9.80185</v>
      </c>
      <c r="W6122">
        <v>8.2271350000000005</v>
      </c>
    </row>
    <row r="6123" spans="1:23" x14ac:dyDescent="0.25">
      <c r="A6123" s="49" t="str">
        <f t="shared" si="95"/>
        <v>41850Greater Bay Area6+7_AvgDually Enrolled</v>
      </c>
      <c r="B6123" s="7">
        <v>41850</v>
      </c>
      <c r="C6123" s="49" t="s">
        <v>94</v>
      </c>
      <c r="D6123" s="49" t="s">
        <v>10</v>
      </c>
      <c r="E6123" s="49">
        <v>1.3360543</v>
      </c>
      <c r="F6123" s="49">
        <v>1.1267845000000001</v>
      </c>
      <c r="G6123" s="49" t="s">
        <v>69</v>
      </c>
      <c r="H6123" s="49">
        <v>1972.0081</v>
      </c>
      <c r="I6123" s="49">
        <v>15133.196</v>
      </c>
      <c r="J6123" s="49">
        <v>82.704843999999994</v>
      </c>
      <c r="K6123" s="49"/>
      <c r="L6123" s="49"/>
      <c r="M6123" s="49"/>
      <c r="N6123" s="49">
        <v>0.20926976999999999</v>
      </c>
      <c r="O6123" s="49">
        <v>0.14602941</v>
      </c>
      <c r="P6123" s="49">
        <v>0.18308431</v>
      </c>
      <c r="Q6123" s="49">
        <v>0.20926976999999999</v>
      </c>
      <c r="R6123" s="49">
        <v>0.23545521999999999</v>
      </c>
      <c r="S6123" s="49">
        <v>0.27251012000000002</v>
      </c>
      <c r="T6123" s="49" t="s">
        <v>92</v>
      </c>
      <c r="U6123">
        <v>0.47693730000000001</v>
      </c>
      <c r="V6123">
        <v>2.7679239999999998</v>
      </c>
      <c r="W6123">
        <v>2.2909869999999999</v>
      </c>
    </row>
    <row r="6124" spans="1:23" x14ac:dyDescent="0.25">
      <c r="A6124" s="49" t="str">
        <f t="shared" si="95"/>
        <v>41850Greater Fresno Area6+7_AvgDually Enrolled</v>
      </c>
      <c r="B6124" s="7">
        <v>41850</v>
      </c>
      <c r="C6124" s="49" t="s">
        <v>94</v>
      </c>
      <c r="D6124" s="49" t="s">
        <v>38</v>
      </c>
      <c r="E6124" s="49">
        <v>2.1809116</v>
      </c>
      <c r="F6124" s="49">
        <v>1.8471537</v>
      </c>
      <c r="G6124" s="49" t="s">
        <v>69</v>
      </c>
      <c r="H6124" s="49">
        <v>533.91139999999996</v>
      </c>
      <c r="I6124" s="49">
        <v>4066.2660000000001</v>
      </c>
      <c r="J6124" s="49">
        <v>95.85</v>
      </c>
      <c r="K6124" s="49"/>
      <c r="L6124" s="49"/>
      <c r="M6124" s="49"/>
      <c r="N6124" s="49">
        <v>0.33375789</v>
      </c>
      <c r="O6124" s="49">
        <v>0.18925707999999999</v>
      </c>
      <c r="P6124" s="49">
        <v>0.27392551999999998</v>
      </c>
      <c r="Q6124" s="49">
        <v>0.33375789</v>
      </c>
      <c r="R6124" s="49">
        <v>0.39359026000000003</v>
      </c>
      <c r="S6124" s="49">
        <v>0.47825869999999998</v>
      </c>
      <c r="T6124" s="49" t="s">
        <v>92</v>
      </c>
      <c r="U6124">
        <v>0.18938559999999999</v>
      </c>
      <c r="V6124">
        <v>1.2089760000000001</v>
      </c>
      <c r="W6124">
        <v>1.0195909999999999</v>
      </c>
    </row>
    <row r="6125" spans="1:23" x14ac:dyDescent="0.25">
      <c r="A6125" s="49" t="str">
        <f t="shared" si="95"/>
        <v>41850Kern6+7_AvgDually Enrolled</v>
      </c>
      <c r="B6125" s="7">
        <v>41850</v>
      </c>
      <c r="C6125" s="49" t="s">
        <v>94</v>
      </c>
      <c r="D6125" s="49" t="s">
        <v>11</v>
      </c>
      <c r="E6125" s="49">
        <v>2.5900905000000001</v>
      </c>
      <c r="F6125" s="49">
        <v>2.2898678000000001</v>
      </c>
      <c r="G6125" s="49" t="s">
        <v>69</v>
      </c>
      <c r="H6125" s="49">
        <v>256.08010000000002</v>
      </c>
      <c r="I6125" s="49">
        <v>2031.1189999999999</v>
      </c>
      <c r="J6125" s="49">
        <v>98.75</v>
      </c>
      <c r="K6125" s="49"/>
      <c r="L6125" s="49"/>
      <c r="M6125" s="49"/>
      <c r="N6125" s="49">
        <v>0.30022268000000002</v>
      </c>
      <c r="O6125" s="49">
        <v>0.10064566</v>
      </c>
      <c r="P6125" s="49">
        <v>0.21758532</v>
      </c>
      <c r="Q6125" s="49">
        <v>0.30022268000000002</v>
      </c>
      <c r="R6125" s="49">
        <v>0.38286004000000001</v>
      </c>
      <c r="S6125" s="49">
        <v>0.49979970000000001</v>
      </c>
      <c r="T6125" s="49" t="s">
        <v>92</v>
      </c>
      <c r="U6125">
        <v>7.8487699999999994E-2</v>
      </c>
      <c r="V6125">
        <v>0.67595419999999995</v>
      </c>
      <c r="W6125">
        <v>0.59746650000000001</v>
      </c>
    </row>
    <row r="6126" spans="1:23" x14ac:dyDescent="0.25">
      <c r="A6126" s="49" t="str">
        <f t="shared" si="95"/>
        <v>41850North Coast and North Bay6+7_AvgDually Enrolled</v>
      </c>
      <c r="B6126" s="7">
        <v>41850</v>
      </c>
      <c r="C6126" s="49" t="s">
        <v>94</v>
      </c>
      <c r="D6126" s="49" t="s">
        <v>47</v>
      </c>
      <c r="E6126" s="49">
        <v>1.0320856</v>
      </c>
      <c r="F6126" s="49">
        <v>0.87596708999999995</v>
      </c>
      <c r="G6126" s="49" t="s">
        <v>69</v>
      </c>
      <c r="H6126" s="49">
        <v>286.18939999999998</v>
      </c>
      <c r="I6126" s="49">
        <v>2215.4</v>
      </c>
      <c r="J6126" s="49">
        <v>80.467420000000004</v>
      </c>
      <c r="K6126" s="49"/>
      <c r="L6126" s="49"/>
      <c r="M6126" s="49"/>
      <c r="N6126" s="49">
        <v>0.15611847000000001</v>
      </c>
      <c r="O6126" s="49">
        <v>2.51299E-2</v>
      </c>
      <c r="P6126" s="49">
        <v>0.10188100999999999</v>
      </c>
      <c r="Q6126" s="49">
        <v>0.15611847000000001</v>
      </c>
      <c r="R6126" s="49">
        <v>0.21035592</v>
      </c>
      <c r="S6126" s="49">
        <v>0.28710703999999998</v>
      </c>
      <c r="T6126" s="49" t="s">
        <v>92</v>
      </c>
      <c r="U6126">
        <v>5.4292E-2</v>
      </c>
      <c r="V6126">
        <v>0.30963020000000002</v>
      </c>
      <c r="W6126">
        <v>0.25533820000000002</v>
      </c>
    </row>
    <row r="6127" spans="1:23" x14ac:dyDescent="0.25">
      <c r="A6127" s="49" t="str">
        <f t="shared" si="95"/>
        <v>41850Other6+7_AvgDually Enrolled</v>
      </c>
      <c r="B6127" s="7">
        <v>41850</v>
      </c>
      <c r="C6127" s="49" t="s">
        <v>94</v>
      </c>
      <c r="D6127" s="49" t="s">
        <v>13</v>
      </c>
      <c r="E6127" s="49">
        <v>1.9271587999999999</v>
      </c>
      <c r="F6127" s="49">
        <v>1.6768315</v>
      </c>
      <c r="G6127" s="49" t="s">
        <v>69</v>
      </c>
      <c r="H6127" s="49">
        <v>1038.5191</v>
      </c>
      <c r="I6127" s="49">
        <v>8093.259</v>
      </c>
      <c r="J6127" s="49">
        <v>94.131050999999999</v>
      </c>
      <c r="K6127" s="49"/>
      <c r="L6127" s="49"/>
      <c r="M6127" s="49"/>
      <c r="N6127" s="49">
        <v>0.25032733000000001</v>
      </c>
      <c r="O6127" s="49">
        <v>0.15336553999999999</v>
      </c>
      <c r="P6127" s="49">
        <v>0.21017909000000001</v>
      </c>
      <c r="Q6127" s="49">
        <v>0.25032733000000001</v>
      </c>
      <c r="R6127" s="49">
        <v>0.29047557000000002</v>
      </c>
      <c r="S6127" s="49">
        <v>0.34728912000000001</v>
      </c>
      <c r="T6127" s="49" t="s">
        <v>92</v>
      </c>
      <c r="U6127">
        <v>0.28984700000000002</v>
      </c>
      <c r="V6127">
        <v>2.0950950000000002</v>
      </c>
      <c r="W6127">
        <v>1.805248</v>
      </c>
    </row>
    <row r="6128" spans="1:23" x14ac:dyDescent="0.25">
      <c r="A6128" s="49" t="str">
        <f t="shared" si="95"/>
        <v>41850Sierra6+7_AvgDually Enrolled</v>
      </c>
      <c r="B6128" s="7">
        <v>41850</v>
      </c>
      <c r="C6128" s="49" t="s">
        <v>94</v>
      </c>
      <c r="D6128" s="49" t="s">
        <v>14</v>
      </c>
      <c r="E6128" s="49">
        <v>2.2818371000000002</v>
      </c>
      <c r="F6128" s="49">
        <v>1.8967080999999999</v>
      </c>
      <c r="G6128" s="49" t="s">
        <v>69</v>
      </c>
      <c r="H6128" s="49">
        <v>630.28129999999999</v>
      </c>
      <c r="I6128" s="49">
        <v>4800.3689999999997</v>
      </c>
      <c r="J6128" s="49">
        <v>94.343462000000002</v>
      </c>
      <c r="K6128" s="49"/>
      <c r="L6128" s="49"/>
      <c r="M6128" s="49"/>
      <c r="N6128" s="49">
        <v>0.38512903999999998</v>
      </c>
      <c r="O6128" s="49">
        <v>0.24070163999999999</v>
      </c>
      <c r="P6128" s="49">
        <v>0.32532707</v>
      </c>
      <c r="Q6128" s="49">
        <v>0.38512903999999998</v>
      </c>
      <c r="R6128" s="49">
        <v>0.44493101000000002</v>
      </c>
      <c r="S6128" s="49">
        <v>0.52955644999999996</v>
      </c>
      <c r="T6128" s="49" t="s">
        <v>92</v>
      </c>
      <c r="U6128">
        <v>0.26541690000000001</v>
      </c>
      <c r="V6128">
        <v>1.505897</v>
      </c>
      <c r="W6128">
        <v>1.24048</v>
      </c>
    </row>
    <row r="6129" spans="1:23" x14ac:dyDescent="0.25">
      <c r="A6129" s="49" t="str">
        <f t="shared" si="95"/>
        <v>41850Stockton6+7_AvgDually Enrolled</v>
      </c>
      <c r="B6129" s="7">
        <v>41850</v>
      </c>
      <c r="C6129" s="49" t="s">
        <v>94</v>
      </c>
      <c r="D6129" s="49" t="s">
        <v>15</v>
      </c>
      <c r="E6129" s="49">
        <v>2.2040896999999999</v>
      </c>
      <c r="F6129" s="49">
        <v>1.8212778999999999</v>
      </c>
      <c r="G6129" s="49" t="s">
        <v>69</v>
      </c>
      <c r="H6129" s="49">
        <v>540.85969999999998</v>
      </c>
      <c r="I6129" s="49">
        <v>4183.0780000000004</v>
      </c>
      <c r="J6129" s="49">
        <v>93.682751999999994</v>
      </c>
      <c r="K6129" s="49"/>
      <c r="L6129" s="49"/>
      <c r="M6129" s="49"/>
      <c r="N6129" s="49">
        <v>0.38281188999999999</v>
      </c>
      <c r="O6129" s="49">
        <v>0.23758641</v>
      </c>
      <c r="P6129" s="49">
        <v>0.32267945999999997</v>
      </c>
      <c r="Q6129" s="49">
        <v>0.38281188999999999</v>
      </c>
      <c r="R6129" s="49">
        <v>0.44294432</v>
      </c>
      <c r="S6129" s="49">
        <v>0.52803736999999995</v>
      </c>
      <c r="T6129" s="49" t="s">
        <v>92</v>
      </c>
      <c r="U6129">
        <v>0.22863810000000001</v>
      </c>
      <c r="V6129">
        <v>1.241344</v>
      </c>
      <c r="W6129">
        <v>1.0127060000000001</v>
      </c>
    </row>
    <row r="6130" spans="1:23" x14ac:dyDescent="0.25">
      <c r="A6130" s="49" t="str">
        <f t="shared" si="95"/>
        <v>41850ALL6+7_AvgSmartAC Only</v>
      </c>
      <c r="B6130" s="7">
        <v>41850</v>
      </c>
      <c r="C6130" s="49" t="s">
        <v>94</v>
      </c>
      <c r="D6130" s="49" t="s">
        <v>16</v>
      </c>
      <c r="E6130" s="49">
        <v>2.0227423999999998</v>
      </c>
      <c r="F6130" s="49">
        <v>1.670963</v>
      </c>
      <c r="G6130" s="49" t="s">
        <v>69</v>
      </c>
      <c r="H6130" s="49">
        <v>14375.227000000001</v>
      </c>
      <c r="I6130" s="49">
        <v>110956.29</v>
      </c>
      <c r="J6130" s="49">
        <v>90.237249000000006</v>
      </c>
      <c r="K6130" s="49"/>
      <c r="L6130" s="49"/>
      <c r="M6130" s="49"/>
      <c r="N6130" s="49">
        <v>0.35177944999999999</v>
      </c>
      <c r="O6130" s="49">
        <v>0.32213965</v>
      </c>
      <c r="P6130" s="49">
        <v>0.33950671999999998</v>
      </c>
      <c r="Q6130" s="49">
        <v>0.35177944999999999</v>
      </c>
      <c r="R6130" s="49">
        <v>0.36405217000000001</v>
      </c>
      <c r="S6130" s="49">
        <v>0.38141923999999999</v>
      </c>
      <c r="T6130" s="49" t="s">
        <v>91</v>
      </c>
      <c r="U6130">
        <v>5.6606500000000004</v>
      </c>
      <c r="V6130">
        <v>30.785170000000001</v>
      </c>
      <c r="W6130">
        <v>25.12452</v>
      </c>
    </row>
    <row r="6131" spans="1:23" x14ac:dyDescent="0.25">
      <c r="A6131" s="49" t="str">
        <f t="shared" si="95"/>
        <v>41850Greater Bay Area6+7_AvgSmartAC Only</v>
      </c>
      <c r="B6131" s="7">
        <v>41850</v>
      </c>
      <c r="C6131" s="49" t="s">
        <v>94</v>
      </c>
      <c r="D6131" s="49" t="s">
        <v>10</v>
      </c>
      <c r="E6131" s="49">
        <v>1.5969279999999999</v>
      </c>
      <c r="F6131" s="49">
        <v>1.3326226000000001</v>
      </c>
      <c r="G6131" s="49" t="s">
        <v>69</v>
      </c>
      <c r="H6131" s="49">
        <v>4877.7066000000004</v>
      </c>
      <c r="I6131" s="49">
        <v>37771.563000000002</v>
      </c>
      <c r="J6131" s="49">
        <v>83.849260999999998</v>
      </c>
      <c r="K6131" s="49"/>
      <c r="L6131" s="49"/>
      <c r="M6131" s="49"/>
      <c r="N6131" s="49">
        <v>0.26430538999999997</v>
      </c>
      <c r="O6131" s="49">
        <v>0.21515965000000001</v>
      </c>
      <c r="P6131" s="49">
        <v>0.24395597999999999</v>
      </c>
      <c r="Q6131" s="49">
        <v>0.26430538999999997</v>
      </c>
      <c r="R6131" s="49">
        <v>0.28465479999999999</v>
      </c>
      <c r="S6131" s="49">
        <v>0.31345113000000002</v>
      </c>
      <c r="T6131" s="49" t="s">
        <v>91</v>
      </c>
      <c r="U6131">
        <v>1.468723</v>
      </c>
      <c r="V6131">
        <v>8.2959899999999998</v>
      </c>
      <c r="W6131">
        <v>6.8272680000000001</v>
      </c>
    </row>
    <row r="6132" spans="1:23" x14ac:dyDescent="0.25">
      <c r="A6132" s="49" t="str">
        <f t="shared" si="95"/>
        <v>41850Greater Fresno Area6+7_AvgSmartAC Only</v>
      </c>
      <c r="B6132" s="7">
        <v>41850</v>
      </c>
      <c r="C6132" s="49" t="s">
        <v>94</v>
      </c>
      <c r="D6132" s="49" t="s">
        <v>38</v>
      </c>
      <c r="E6132" s="49">
        <v>2.2663462000000001</v>
      </c>
      <c r="F6132" s="49">
        <v>1.9866261999999999</v>
      </c>
      <c r="G6132" s="49" t="s">
        <v>69</v>
      </c>
      <c r="H6132" s="49">
        <v>1750.6695</v>
      </c>
      <c r="I6132" s="49">
        <v>13513.94</v>
      </c>
      <c r="J6132" s="49">
        <v>95.85</v>
      </c>
      <c r="K6132" s="49"/>
      <c r="L6132" s="49"/>
      <c r="M6132" s="49"/>
      <c r="N6132" s="49">
        <v>0.27972000000000002</v>
      </c>
      <c r="O6132" s="49">
        <v>0.20134610999999999</v>
      </c>
      <c r="P6132" s="49">
        <v>0.24726830999999999</v>
      </c>
      <c r="Q6132" s="49">
        <v>0.27972000000000002</v>
      </c>
      <c r="R6132" s="49">
        <v>0.31217169</v>
      </c>
      <c r="S6132" s="49">
        <v>0.35809389000000003</v>
      </c>
      <c r="T6132" s="49" t="s">
        <v>91</v>
      </c>
      <c r="U6132">
        <v>0.53189039999999999</v>
      </c>
      <c r="V6132">
        <v>4.1577169999999999</v>
      </c>
      <c r="W6132">
        <v>3.625826</v>
      </c>
    </row>
    <row r="6133" spans="1:23" x14ac:dyDescent="0.25">
      <c r="A6133" s="49" t="str">
        <f t="shared" si="95"/>
        <v>41850Kern6+7_AvgSmartAC Only</v>
      </c>
      <c r="B6133" s="7">
        <v>41850</v>
      </c>
      <c r="C6133" s="49" t="s">
        <v>94</v>
      </c>
      <c r="D6133" s="49" t="s">
        <v>11</v>
      </c>
      <c r="E6133" s="49">
        <v>2.7728804999999999</v>
      </c>
      <c r="F6133" s="49">
        <v>2.2349823999999998</v>
      </c>
      <c r="G6133" s="49" t="s">
        <v>69</v>
      </c>
      <c r="H6133" s="49">
        <v>667.13750000000005</v>
      </c>
      <c r="I6133" s="49">
        <v>5174.973</v>
      </c>
      <c r="J6133" s="49">
        <v>98.75</v>
      </c>
      <c r="K6133" s="49"/>
      <c r="L6133" s="49"/>
      <c r="M6133" s="49"/>
      <c r="N6133" s="49">
        <v>0.53789814999999996</v>
      </c>
      <c r="O6133" s="49">
        <v>0.40980781999999999</v>
      </c>
      <c r="P6133" s="49">
        <v>0.48486075000000001</v>
      </c>
      <c r="Q6133" s="49">
        <v>0.53789814999999996</v>
      </c>
      <c r="R6133" s="49">
        <v>0.59093554999999998</v>
      </c>
      <c r="S6133" s="49">
        <v>0.66598847999999999</v>
      </c>
      <c r="T6133" s="49" t="s">
        <v>91</v>
      </c>
      <c r="U6133">
        <v>0.392038</v>
      </c>
      <c r="V6133">
        <v>1.9354769999999999</v>
      </c>
      <c r="W6133">
        <v>1.543439</v>
      </c>
    </row>
    <row r="6134" spans="1:23" x14ac:dyDescent="0.25">
      <c r="A6134" s="49" t="str">
        <f t="shared" si="95"/>
        <v>41850North Coast and North Bay6+7_AvgSmartAC Only</v>
      </c>
      <c r="B6134" s="7">
        <v>41850</v>
      </c>
      <c r="C6134" s="49" t="s">
        <v>94</v>
      </c>
      <c r="D6134" s="49" t="s">
        <v>47</v>
      </c>
      <c r="E6134" s="49">
        <v>1.0569329999999999</v>
      </c>
      <c r="F6134" s="49">
        <v>0.86595686999999999</v>
      </c>
      <c r="G6134" s="49" t="s">
        <v>69</v>
      </c>
      <c r="H6134" s="49">
        <v>861.79060000000004</v>
      </c>
      <c r="I6134" s="49">
        <v>6598.8710000000001</v>
      </c>
      <c r="J6134" s="49">
        <v>80.579954000000001</v>
      </c>
      <c r="K6134" s="49"/>
      <c r="L6134" s="49"/>
      <c r="M6134" s="49"/>
      <c r="N6134" s="49">
        <v>0.19097618</v>
      </c>
      <c r="O6134" s="49">
        <v>0.10184047</v>
      </c>
      <c r="P6134" s="49">
        <v>0.15406843000000001</v>
      </c>
      <c r="Q6134" s="49">
        <v>0.19097618</v>
      </c>
      <c r="R6134" s="49">
        <v>0.22788393000000001</v>
      </c>
      <c r="S6134" s="49">
        <v>0.28011187999999998</v>
      </c>
      <c r="T6134" s="49" t="s">
        <v>91</v>
      </c>
      <c r="U6134">
        <v>0.1881254</v>
      </c>
      <c r="V6134">
        <v>0.9756051</v>
      </c>
      <c r="W6134">
        <v>0.78747979999999995</v>
      </c>
    </row>
    <row r="6135" spans="1:23" x14ac:dyDescent="0.25">
      <c r="A6135" s="49" t="str">
        <f t="shared" si="95"/>
        <v>41850Other6+7_AvgSmartAC Only</v>
      </c>
      <c r="B6135" s="7">
        <v>41850</v>
      </c>
      <c r="C6135" s="49" t="s">
        <v>94</v>
      </c>
      <c r="D6135" s="49" t="s">
        <v>13</v>
      </c>
      <c r="E6135" s="49">
        <v>2.2438885000000002</v>
      </c>
      <c r="F6135" s="49">
        <v>1.8381082</v>
      </c>
      <c r="G6135" s="49" t="s">
        <v>69</v>
      </c>
      <c r="H6135" s="49">
        <v>3286.2438000000002</v>
      </c>
      <c r="I6135" s="49">
        <v>25310.945</v>
      </c>
      <c r="J6135" s="49">
        <v>94.033495000000002</v>
      </c>
      <c r="K6135" s="49"/>
      <c r="L6135" s="49"/>
      <c r="M6135" s="49"/>
      <c r="N6135" s="49">
        <v>0.40578032000000003</v>
      </c>
      <c r="O6135" s="49">
        <v>0.34398448999999998</v>
      </c>
      <c r="P6135" s="49">
        <v>0.38019299000000001</v>
      </c>
      <c r="Q6135" s="49">
        <v>0.40578032000000003</v>
      </c>
      <c r="R6135" s="49">
        <v>0.43136764999999999</v>
      </c>
      <c r="S6135" s="49">
        <v>0.46757615000000002</v>
      </c>
      <c r="T6135" s="49" t="s">
        <v>91</v>
      </c>
      <c r="U6135">
        <v>1.478766</v>
      </c>
      <c r="V6135">
        <v>7.8042879999999997</v>
      </c>
      <c r="W6135">
        <v>6.3255220000000003</v>
      </c>
    </row>
    <row r="6136" spans="1:23" x14ac:dyDescent="0.25">
      <c r="A6136" s="49" t="str">
        <f t="shared" si="95"/>
        <v>41850Sierra6+7_AvgSmartAC Only</v>
      </c>
      <c r="B6136" s="7">
        <v>41850</v>
      </c>
      <c r="C6136" s="49" t="s">
        <v>94</v>
      </c>
      <c r="D6136" s="49" t="s">
        <v>14</v>
      </c>
      <c r="E6136" s="49">
        <v>2.4554192000000001</v>
      </c>
      <c r="F6136" s="49">
        <v>1.9539949000000001</v>
      </c>
      <c r="G6136" s="49" t="s">
        <v>69</v>
      </c>
      <c r="H6136" s="49">
        <v>1568.5032000000001</v>
      </c>
      <c r="I6136" s="49">
        <v>12090.041999999999</v>
      </c>
      <c r="J6136" s="49">
        <v>94.394469999999998</v>
      </c>
      <c r="K6136" s="49"/>
      <c r="L6136" s="49"/>
      <c r="M6136" s="49"/>
      <c r="N6136" s="49">
        <v>0.50142428999999999</v>
      </c>
      <c r="O6136" s="49">
        <v>0.40329669000000001</v>
      </c>
      <c r="P6136" s="49">
        <v>0.46079333</v>
      </c>
      <c r="Q6136" s="49">
        <v>0.50142428999999999</v>
      </c>
      <c r="R6136" s="49">
        <v>0.54205524999999999</v>
      </c>
      <c r="S6136" s="49">
        <v>0.59955188999999998</v>
      </c>
      <c r="T6136" s="49" t="s">
        <v>91</v>
      </c>
      <c r="U6136">
        <v>0.89828629999999998</v>
      </c>
      <c r="V6136">
        <v>4.0788419999999999</v>
      </c>
      <c r="W6136">
        <v>3.1805560000000002</v>
      </c>
    </row>
    <row r="6137" spans="1:23" x14ac:dyDescent="0.25">
      <c r="A6137" s="49" t="str">
        <f t="shared" si="95"/>
        <v>41850Stockton6+7_AvgSmartAC Only</v>
      </c>
      <c r="B6137" s="7">
        <v>41850</v>
      </c>
      <c r="C6137" s="49" t="s">
        <v>94</v>
      </c>
      <c r="D6137" s="49" t="s">
        <v>15</v>
      </c>
      <c r="E6137" s="49">
        <v>2.4131209</v>
      </c>
      <c r="F6137" s="49">
        <v>1.9717206</v>
      </c>
      <c r="G6137" s="49" t="s">
        <v>69</v>
      </c>
      <c r="H6137" s="49">
        <v>1363.1759</v>
      </c>
      <c r="I6137" s="49">
        <v>10495.960999999999</v>
      </c>
      <c r="J6137" s="49">
        <v>93.623127999999994</v>
      </c>
      <c r="K6137" s="49"/>
      <c r="L6137" s="49"/>
      <c r="M6137" s="49"/>
      <c r="N6137" s="49">
        <v>0.44140031000000002</v>
      </c>
      <c r="O6137" s="49">
        <v>0.34715013</v>
      </c>
      <c r="P6137" s="49">
        <v>0.40237485000000001</v>
      </c>
      <c r="Q6137" s="49">
        <v>0.44140031000000002</v>
      </c>
      <c r="R6137" s="49">
        <v>0.48042576999999997</v>
      </c>
      <c r="S6137" s="49">
        <v>0.53565048999999998</v>
      </c>
      <c r="T6137" s="49" t="s">
        <v>91</v>
      </c>
      <c r="U6137">
        <v>0.67864049999999998</v>
      </c>
      <c r="V6137">
        <v>3.4945460000000002</v>
      </c>
      <c r="W6137">
        <v>2.815906</v>
      </c>
    </row>
    <row r="6138" spans="1:23" x14ac:dyDescent="0.25">
      <c r="A6138" s="49" t="str">
        <f t="shared" si="95"/>
        <v>41850ALL8_AvgAll</v>
      </c>
      <c r="B6138" s="7">
        <v>41850</v>
      </c>
      <c r="C6138" s="49" t="s">
        <v>94</v>
      </c>
      <c r="D6138" s="49" t="s">
        <v>16</v>
      </c>
      <c r="E6138" s="49">
        <v>1.960906</v>
      </c>
      <c r="F6138" s="49">
        <v>1.6292690999999999</v>
      </c>
      <c r="G6138" s="49">
        <v>8</v>
      </c>
      <c r="H6138" s="49">
        <v>19633.076000000001</v>
      </c>
      <c r="I6138" s="49">
        <v>151478.98000000001</v>
      </c>
      <c r="J6138" s="49">
        <v>90.045860000000005</v>
      </c>
      <c r="K6138" s="49"/>
      <c r="L6138" s="49"/>
      <c r="M6138" s="49"/>
      <c r="N6138" s="49">
        <v>0.33163696999999998</v>
      </c>
      <c r="O6138" s="49">
        <v>0.30418572999999999</v>
      </c>
      <c r="P6138" s="49">
        <v>0.32027043999999999</v>
      </c>
      <c r="Q6138" s="49">
        <v>0.33163696999999998</v>
      </c>
      <c r="R6138" s="49">
        <v>0.34300350000000002</v>
      </c>
      <c r="S6138" s="49">
        <v>0.35908821000000002</v>
      </c>
      <c r="T6138" s="49" t="s">
        <v>19</v>
      </c>
      <c r="U6138">
        <v>7.2817980000000002</v>
      </c>
      <c r="V6138">
        <v>40.621589999999998</v>
      </c>
      <c r="W6138">
        <v>33.339790000000001</v>
      </c>
    </row>
    <row r="6139" spans="1:23" x14ac:dyDescent="0.25">
      <c r="A6139" s="49" t="str">
        <f t="shared" si="95"/>
        <v>41850Greater Bay Area8_AvgAll</v>
      </c>
      <c r="B6139" s="7">
        <v>41850</v>
      </c>
      <c r="C6139" s="49" t="s">
        <v>94</v>
      </c>
      <c r="D6139" s="49" t="s">
        <v>10</v>
      </c>
      <c r="E6139" s="49">
        <v>1.5238320999999999</v>
      </c>
      <c r="F6139" s="49">
        <v>1.2723941000000001</v>
      </c>
      <c r="G6139" s="49">
        <v>8</v>
      </c>
      <c r="H6139" s="49">
        <v>6849.7147000000004</v>
      </c>
      <c r="I6139" s="49">
        <v>52904.758999999998</v>
      </c>
      <c r="J6139" s="49">
        <v>83.517775999999998</v>
      </c>
      <c r="K6139" s="49"/>
      <c r="L6139" s="49"/>
      <c r="M6139" s="49"/>
      <c r="N6139" s="49">
        <v>0.25143806000000002</v>
      </c>
      <c r="O6139" s="49">
        <v>0.21177942999999999</v>
      </c>
      <c r="P6139" s="49">
        <v>0.23501691</v>
      </c>
      <c r="Q6139" s="49">
        <v>0.25143806000000002</v>
      </c>
      <c r="R6139" s="49">
        <v>0.26785922000000001</v>
      </c>
      <c r="S6139" s="49">
        <v>0.29109669999999999</v>
      </c>
      <c r="T6139" s="49" t="s">
        <v>19</v>
      </c>
      <c r="U6139">
        <v>1.9699660000000001</v>
      </c>
      <c r="V6139">
        <v>11.082409999999999</v>
      </c>
      <c r="W6139">
        <v>9.1124390000000002</v>
      </c>
    </row>
    <row r="6140" spans="1:23" x14ac:dyDescent="0.25">
      <c r="A6140" s="49" t="str">
        <f t="shared" si="95"/>
        <v>41850Greater Fresno Area8_AvgAll</v>
      </c>
      <c r="B6140" s="7">
        <v>41850</v>
      </c>
      <c r="C6140" s="49" t="s">
        <v>94</v>
      </c>
      <c r="D6140" s="49" t="s">
        <v>38</v>
      </c>
      <c r="E6140" s="49">
        <v>2.2490066</v>
      </c>
      <c r="F6140" s="49">
        <v>1.9539428999999999</v>
      </c>
      <c r="G6140" s="49">
        <v>8</v>
      </c>
      <c r="H6140" s="49">
        <v>2284.5808999999999</v>
      </c>
      <c r="I6140" s="49">
        <v>17580.205999999998</v>
      </c>
      <c r="J6140" s="49">
        <v>95.85</v>
      </c>
      <c r="K6140" s="49"/>
      <c r="L6140" s="49"/>
      <c r="M6140" s="49"/>
      <c r="N6140" s="49">
        <v>0.29506378</v>
      </c>
      <c r="O6140" s="49">
        <v>0.22621237</v>
      </c>
      <c r="P6140" s="49">
        <v>0.26655499999999999</v>
      </c>
      <c r="Q6140" s="49">
        <v>0.29506378</v>
      </c>
      <c r="R6140" s="49">
        <v>0.32357256000000001</v>
      </c>
      <c r="S6140" s="49">
        <v>0.36391519</v>
      </c>
      <c r="T6140" s="49" t="s">
        <v>19</v>
      </c>
      <c r="U6140">
        <v>0.7292343</v>
      </c>
      <c r="V6140">
        <v>5.3736170000000003</v>
      </c>
      <c r="W6140">
        <v>4.6443820000000002</v>
      </c>
    </row>
    <row r="6141" spans="1:23" x14ac:dyDescent="0.25">
      <c r="A6141" s="49" t="str">
        <f t="shared" si="95"/>
        <v>41850Kern8_AvgAll</v>
      </c>
      <c r="B6141" s="7">
        <v>41850</v>
      </c>
      <c r="C6141" s="49" t="s">
        <v>94</v>
      </c>
      <c r="D6141" s="49" t="s">
        <v>11</v>
      </c>
      <c r="E6141" s="49">
        <v>2.7222792</v>
      </c>
      <c r="F6141" s="49">
        <v>2.2511233000000002</v>
      </c>
      <c r="G6141" s="49">
        <v>8</v>
      </c>
      <c r="H6141" s="49">
        <v>923.21759999999995</v>
      </c>
      <c r="I6141" s="49">
        <v>7206.0919999999996</v>
      </c>
      <c r="J6141" s="49">
        <v>98.75</v>
      </c>
      <c r="K6141" s="49"/>
      <c r="L6141" s="49"/>
      <c r="M6141" s="49"/>
      <c r="N6141" s="49">
        <v>0.47115585999999998</v>
      </c>
      <c r="O6141" s="49">
        <v>0.36324525000000002</v>
      </c>
      <c r="P6141" s="49">
        <v>0.42647413000000001</v>
      </c>
      <c r="Q6141" s="49">
        <v>0.47115585999999998</v>
      </c>
      <c r="R6141" s="49">
        <v>0.51583760000000001</v>
      </c>
      <c r="S6141" s="49">
        <v>0.57906647</v>
      </c>
      <c r="T6141" s="49" t="s">
        <v>19</v>
      </c>
      <c r="U6141">
        <v>0.46867540000000002</v>
      </c>
      <c r="V6141">
        <v>2.6097980000000001</v>
      </c>
      <c r="W6141">
        <v>2.1411220000000002</v>
      </c>
    </row>
    <row r="6142" spans="1:23" x14ac:dyDescent="0.25">
      <c r="A6142" s="49" t="str">
        <f t="shared" si="95"/>
        <v>41850North Coast and North Bay8_AvgAll</v>
      </c>
      <c r="B6142" s="7">
        <v>41850</v>
      </c>
      <c r="C6142" s="49" t="s">
        <v>94</v>
      </c>
      <c r="D6142" s="49" t="s">
        <v>47</v>
      </c>
      <c r="E6142" s="49">
        <v>1.0507451000000001</v>
      </c>
      <c r="F6142" s="49">
        <v>0.86889941999999998</v>
      </c>
      <c r="G6142" s="49">
        <v>8</v>
      </c>
      <c r="H6142" s="49">
        <v>1147.98</v>
      </c>
      <c r="I6142" s="49">
        <v>8814.2710000000006</v>
      </c>
      <c r="J6142" s="49">
        <v>80.550904000000003</v>
      </c>
      <c r="K6142" s="49"/>
      <c r="L6142" s="49"/>
      <c r="M6142" s="49"/>
      <c r="N6142" s="49">
        <v>0.18184566999999999</v>
      </c>
      <c r="O6142" s="49">
        <v>0.1073103</v>
      </c>
      <c r="P6142" s="49">
        <v>0.15098337000000001</v>
      </c>
      <c r="Q6142" s="49">
        <v>0.18184566999999999</v>
      </c>
      <c r="R6142" s="49">
        <v>0.21270797</v>
      </c>
      <c r="S6142" s="49">
        <v>0.25638104</v>
      </c>
      <c r="T6142" s="49" t="s">
        <v>19</v>
      </c>
      <c r="U6142">
        <v>0.24209439999999999</v>
      </c>
      <c r="V6142">
        <v>1.2847219999999999</v>
      </c>
      <c r="W6142">
        <v>1.0426280000000001</v>
      </c>
    </row>
    <row r="6143" spans="1:23" x14ac:dyDescent="0.25">
      <c r="A6143" s="49" t="str">
        <f t="shared" si="95"/>
        <v>41850Other8_AvgAll</v>
      </c>
      <c r="B6143" s="7">
        <v>41850</v>
      </c>
      <c r="C6143" s="49" t="s">
        <v>94</v>
      </c>
      <c r="D6143" s="49" t="s">
        <v>13</v>
      </c>
      <c r="E6143" s="49">
        <v>2.1677076</v>
      </c>
      <c r="F6143" s="49">
        <v>1.7985992</v>
      </c>
      <c r="G6143" s="49">
        <v>8</v>
      </c>
      <c r="H6143" s="49">
        <v>4324.7628999999997</v>
      </c>
      <c r="I6143" s="49">
        <v>33404.203999999998</v>
      </c>
      <c r="J6143" s="49">
        <v>94.057671999999997</v>
      </c>
      <c r="K6143" s="49"/>
      <c r="L6143" s="49"/>
      <c r="M6143" s="49"/>
      <c r="N6143" s="49">
        <v>0.36910846000000003</v>
      </c>
      <c r="O6143" s="49">
        <v>0.31657681999999998</v>
      </c>
      <c r="P6143" s="49">
        <v>0.34735707999999998</v>
      </c>
      <c r="Q6143" s="49">
        <v>0.36910846000000003</v>
      </c>
      <c r="R6143" s="49">
        <v>0.39085984000000001</v>
      </c>
      <c r="S6143" s="49">
        <v>0.42164010000000002</v>
      </c>
      <c r="T6143" s="49" t="s">
        <v>19</v>
      </c>
      <c r="U6143">
        <v>1.769536</v>
      </c>
      <c r="V6143">
        <v>9.8953790000000001</v>
      </c>
      <c r="W6143">
        <v>8.1258440000000007</v>
      </c>
    </row>
    <row r="6144" spans="1:23" x14ac:dyDescent="0.25">
      <c r="A6144" s="49" t="str">
        <f t="shared" si="95"/>
        <v>41850Sierra8_AvgAll</v>
      </c>
      <c r="B6144" s="7">
        <v>41850</v>
      </c>
      <c r="C6144" s="49" t="s">
        <v>94</v>
      </c>
      <c r="D6144" s="49" t="s">
        <v>14</v>
      </c>
      <c r="E6144" s="49">
        <v>2.4067208</v>
      </c>
      <c r="F6144" s="49">
        <v>1.9374631</v>
      </c>
      <c r="G6144" s="49">
        <v>8</v>
      </c>
      <c r="H6144" s="49">
        <v>2198.7845000000002</v>
      </c>
      <c r="I6144" s="49">
        <v>16890.411</v>
      </c>
      <c r="J6144" s="49">
        <v>94.379722000000001</v>
      </c>
      <c r="K6144" s="49"/>
      <c r="L6144" s="49"/>
      <c r="M6144" s="49"/>
      <c r="N6144" s="49">
        <v>0.46925766000000002</v>
      </c>
      <c r="O6144" s="49">
        <v>0.38777378000000001</v>
      </c>
      <c r="P6144" s="49">
        <v>0.43551824</v>
      </c>
      <c r="Q6144" s="49">
        <v>0.46925766000000002</v>
      </c>
      <c r="R6144" s="49">
        <v>0.50299707999999999</v>
      </c>
      <c r="S6144" s="49">
        <v>0.55074153999999997</v>
      </c>
      <c r="T6144" s="49" t="s">
        <v>19</v>
      </c>
      <c r="U6144">
        <v>1.1680619999999999</v>
      </c>
      <c r="V6144">
        <v>5.5887770000000003</v>
      </c>
      <c r="W6144">
        <v>4.4207150000000004</v>
      </c>
    </row>
    <row r="6145" spans="1:23" x14ac:dyDescent="0.25">
      <c r="A6145" s="49" t="str">
        <f t="shared" si="95"/>
        <v>41850Stockton8_AvgAll</v>
      </c>
      <c r="B6145" s="7">
        <v>41850</v>
      </c>
      <c r="C6145" s="49" t="s">
        <v>94</v>
      </c>
      <c r="D6145" s="49" t="s">
        <v>15</v>
      </c>
      <c r="E6145" s="49">
        <v>2.3552255</v>
      </c>
      <c r="F6145" s="49">
        <v>1.9291867</v>
      </c>
      <c r="G6145" s="49">
        <v>8</v>
      </c>
      <c r="H6145" s="49">
        <v>1904.0355999999999</v>
      </c>
      <c r="I6145" s="49">
        <v>14679.039000000001</v>
      </c>
      <c r="J6145" s="49">
        <v>93.640204999999995</v>
      </c>
      <c r="K6145" s="49"/>
      <c r="L6145" s="49"/>
      <c r="M6145" s="49"/>
      <c r="N6145" s="49">
        <v>0.4260388</v>
      </c>
      <c r="O6145" s="49">
        <v>0.34688098000000001</v>
      </c>
      <c r="P6145" s="49">
        <v>0.39326251000000001</v>
      </c>
      <c r="Q6145" s="49">
        <v>0.4260388</v>
      </c>
      <c r="R6145" s="49">
        <v>0.45881508999999998</v>
      </c>
      <c r="S6145" s="49">
        <v>0.50519661999999999</v>
      </c>
      <c r="T6145" s="49" t="s">
        <v>19</v>
      </c>
      <c r="U6145">
        <v>0.90900400000000003</v>
      </c>
      <c r="V6145">
        <v>4.7375530000000001</v>
      </c>
      <c r="W6145">
        <v>3.8285490000000002</v>
      </c>
    </row>
    <row r="6146" spans="1:23" x14ac:dyDescent="0.25">
      <c r="A6146" s="49" t="str">
        <f t="shared" si="95"/>
        <v>41850ALL8_AvgDually Enrolled</v>
      </c>
      <c r="B6146" s="7">
        <v>41850</v>
      </c>
      <c r="C6146" s="49" t="s">
        <v>94</v>
      </c>
      <c r="D6146" s="49" t="s">
        <v>16</v>
      </c>
      <c r="E6146" s="49">
        <v>1.7849383000000001</v>
      </c>
      <c r="F6146" s="49">
        <v>1.5162066999999999</v>
      </c>
      <c r="G6146" s="49">
        <v>8</v>
      </c>
      <c r="H6146" s="49">
        <v>5257.8491000000004</v>
      </c>
      <c r="I6146" s="49">
        <v>40522.686999999998</v>
      </c>
      <c r="J6146" s="49">
        <v>89.531261999999998</v>
      </c>
      <c r="K6146" s="49"/>
      <c r="L6146" s="49"/>
      <c r="M6146" s="49"/>
      <c r="N6146" s="49">
        <v>0.26873154999999999</v>
      </c>
      <c r="O6146" s="49">
        <v>0.22438047999999999</v>
      </c>
      <c r="P6146" s="49">
        <v>0.25036744</v>
      </c>
      <c r="Q6146" s="49">
        <v>0.26873154999999999</v>
      </c>
      <c r="R6146" s="49">
        <v>0.28709565999999997</v>
      </c>
      <c r="S6146" s="49">
        <v>0.31308261999999998</v>
      </c>
      <c r="T6146" s="49" t="s">
        <v>92</v>
      </c>
      <c r="U6146">
        <v>1.5747150000000001</v>
      </c>
      <c r="V6146">
        <v>9.80185</v>
      </c>
      <c r="W6146">
        <v>8.2271350000000005</v>
      </c>
    </row>
    <row r="6147" spans="1:23" x14ac:dyDescent="0.25">
      <c r="A6147" s="49" t="str">
        <f t="shared" ref="A6147:A6210" si="96">CONCATENATE(B6147,D6147,G6147,"_",C6147,T6147)</f>
        <v>41850Greater Bay Area8_AvgDually Enrolled</v>
      </c>
      <c r="B6147" s="7">
        <v>41850</v>
      </c>
      <c r="C6147" s="49" t="s">
        <v>94</v>
      </c>
      <c r="D6147" s="49" t="s">
        <v>10</v>
      </c>
      <c r="E6147" s="49">
        <v>1.3360543</v>
      </c>
      <c r="F6147" s="49">
        <v>1.1267845000000001</v>
      </c>
      <c r="G6147" s="49">
        <v>8</v>
      </c>
      <c r="H6147" s="49">
        <v>1972.0081</v>
      </c>
      <c r="I6147" s="49">
        <v>15133.196</v>
      </c>
      <c r="J6147" s="49">
        <v>82.704843999999994</v>
      </c>
      <c r="K6147" s="49"/>
      <c r="L6147" s="49"/>
      <c r="M6147" s="49"/>
      <c r="N6147" s="49">
        <v>0.20926976999999999</v>
      </c>
      <c r="O6147" s="49">
        <v>0.14602941</v>
      </c>
      <c r="P6147" s="49">
        <v>0.18308431</v>
      </c>
      <c r="Q6147" s="49">
        <v>0.20926976999999999</v>
      </c>
      <c r="R6147" s="49">
        <v>0.23545521999999999</v>
      </c>
      <c r="S6147" s="49">
        <v>0.27251012000000002</v>
      </c>
      <c r="T6147" s="49" t="s">
        <v>92</v>
      </c>
      <c r="U6147">
        <v>0.47693730000000001</v>
      </c>
      <c r="V6147">
        <v>2.7679239999999998</v>
      </c>
      <c r="W6147">
        <v>2.2909869999999999</v>
      </c>
    </row>
    <row r="6148" spans="1:23" x14ac:dyDescent="0.25">
      <c r="A6148" s="49" t="str">
        <f t="shared" si="96"/>
        <v>41850Greater Fresno Area8_AvgDually Enrolled</v>
      </c>
      <c r="B6148" s="7">
        <v>41850</v>
      </c>
      <c r="C6148" s="49" t="s">
        <v>94</v>
      </c>
      <c r="D6148" s="49" t="s">
        <v>38</v>
      </c>
      <c r="E6148" s="49">
        <v>2.1809116</v>
      </c>
      <c r="F6148" s="49">
        <v>1.8471537</v>
      </c>
      <c r="G6148" s="49">
        <v>8</v>
      </c>
      <c r="H6148" s="49">
        <v>533.91139999999996</v>
      </c>
      <c r="I6148" s="49">
        <v>4066.2660000000001</v>
      </c>
      <c r="J6148" s="49">
        <v>95.85</v>
      </c>
      <c r="K6148" s="49"/>
      <c r="L6148" s="49"/>
      <c r="M6148" s="49"/>
      <c r="N6148" s="49">
        <v>0.33375789</v>
      </c>
      <c r="O6148" s="49">
        <v>0.18925707999999999</v>
      </c>
      <c r="P6148" s="49">
        <v>0.27392551999999998</v>
      </c>
      <c r="Q6148" s="49">
        <v>0.33375789</v>
      </c>
      <c r="R6148" s="49">
        <v>0.39359026000000003</v>
      </c>
      <c r="S6148" s="49">
        <v>0.47825869999999998</v>
      </c>
      <c r="T6148" s="49" t="s">
        <v>92</v>
      </c>
      <c r="U6148">
        <v>0.18938559999999999</v>
      </c>
      <c r="V6148">
        <v>1.2089760000000001</v>
      </c>
      <c r="W6148">
        <v>1.0195909999999999</v>
      </c>
    </row>
    <row r="6149" spans="1:23" x14ac:dyDescent="0.25">
      <c r="A6149" s="49" t="str">
        <f t="shared" si="96"/>
        <v>41850Kern8_AvgDually Enrolled</v>
      </c>
      <c r="B6149" s="7">
        <v>41850</v>
      </c>
      <c r="C6149" s="49" t="s">
        <v>94</v>
      </c>
      <c r="D6149" s="49" t="s">
        <v>11</v>
      </c>
      <c r="E6149" s="49">
        <v>2.5900905000000001</v>
      </c>
      <c r="F6149" s="49">
        <v>2.2898678000000001</v>
      </c>
      <c r="G6149" s="49">
        <v>8</v>
      </c>
      <c r="H6149" s="49">
        <v>256.08010000000002</v>
      </c>
      <c r="I6149" s="49">
        <v>2031.1189999999999</v>
      </c>
      <c r="J6149" s="49">
        <v>98.75</v>
      </c>
      <c r="K6149" s="49"/>
      <c r="L6149" s="49"/>
      <c r="M6149" s="49"/>
      <c r="N6149" s="49">
        <v>0.30022268000000002</v>
      </c>
      <c r="O6149" s="49">
        <v>0.10064566</v>
      </c>
      <c r="P6149" s="49">
        <v>0.21758532</v>
      </c>
      <c r="Q6149" s="49">
        <v>0.30022268000000002</v>
      </c>
      <c r="R6149" s="49">
        <v>0.38286004000000001</v>
      </c>
      <c r="S6149" s="49">
        <v>0.49979970000000001</v>
      </c>
      <c r="T6149" s="49" t="s">
        <v>92</v>
      </c>
      <c r="U6149">
        <v>7.8487699999999994E-2</v>
      </c>
      <c r="V6149">
        <v>0.67595419999999995</v>
      </c>
      <c r="W6149">
        <v>0.59746650000000001</v>
      </c>
    </row>
    <row r="6150" spans="1:23" x14ac:dyDescent="0.25">
      <c r="A6150" s="49" t="str">
        <f t="shared" si="96"/>
        <v>41850North Coast and North Bay8_AvgDually Enrolled</v>
      </c>
      <c r="B6150" s="7">
        <v>41850</v>
      </c>
      <c r="C6150" s="49" t="s">
        <v>94</v>
      </c>
      <c r="D6150" s="49" t="s">
        <v>47</v>
      </c>
      <c r="E6150" s="49">
        <v>1.0320856</v>
      </c>
      <c r="F6150" s="49">
        <v>0.87596708999999995</v>
      </c>
      <c r="G6150" s="49">
        <v>8</v>
      </c>
      <c r="H6150" s="49">
        <v>286.18939999999998</v>
      </c>
      <c r="I6150" s="49">
        <v>2215.4</v>
      </c>
      <c r="J6150" s="49">
        <v>80.467420000000004</v>
      </c>
      <c r="K6150" s="49"/>
      <c r="L6150" s="49"/>
      <c r="M6150" s="49"/>
      <c r="N6150" s="49">
        <v>0.15611847000000001</v>
      </c>
      <c r="O6150" s="49">
        <v>2.51299E-2</v>
      </c>
      <c r="P6150" s="49">
        <v>0.10188100999999999</v>
      </c>
      <c r="Q6150" s="49">
        <v>0.15611847000000001</v>
      </c>
      <c r="R6150" s="49">
        <v>0.21035592</v>
      </c>
      <c r="S6150" s="49">
        <v>0.28710703999999998</v>
      </c>
      <c r="T6150" s="49" t="s">
        <v>92</v>
      </c>
      <c r="U6150">
        <v>5.4292E-2</v>
      </c>
      <c r="V6150">
        <v>0.30963020000000002</v>
      </c>
      <c r="W6150">
        <v>0.25533820000000002</v>
      </c>
    </row>
    <row r="6151" spans="1:23" x14ac:dyDescent="0.25">
      <c r="A6151" s="49" t="str">
        <f t="shared" si="96"/>
        <v>41850Other8_AvgDually Enrolled</v>
      </c>
      <c r="B6151" s="7">
        <v>41850</v>
      </c>
      <c r="C6151" s="49" t="s">
        <v>94</v>
      </c>
      <c r="D6151" s="49" t="s">
        <v>13</v>
      </c>
      <c r="E6151" s="49">
        <v>1.9271587999999999</v>
      </c>
      <c r="F6151" s="49">
        <v>1.6768315</v>
      </c>
      <c r="G6151" s="49">
        <v>8</v>
      </c>
      <c r="H6151" s="49">
        <v>1038.5191</v>
      </c>
      <c r="I6151" s="49">
        <v>8093.259</v>
      </c>
      <c r="J6151" s="49">
        <v>94.131050999999999</v>
      </c>
      <c r="K6151" s="49"/>
      <c r="L6151" s="49"/>
      <c r="M6151" s="49"/>
      <c r="N6151" s="49">
        <v>0.25032733000000001</v>
      </c>
      <c r="O6151" s="49">
        <v>0.15336553999999999</v>
      </c>
      <c r="P6151" s="49">
        <v>0.21017909000000001</v>
      </c>
      <c r="Q6151" s="49">
        <v>0.25032733000000001</v>
      </c>
      <c r="R6151" s="49">
        <v>0.29047557000000002</v>
      </c>
      <c r="S6151" s="49">
        <v>0.34728912000000001</v>
      </c>
      <c r="T6151" s="49" t="s">
        <v>92</v>
      </c>
      <c r="U6151">
        <v>0.28984700000000002</v>
      </c>
      <c r="V6151">
        <v>2.0950950000000002</v>
      </c>
      <c r="W6151">
        <v>1.805248</v>
      </c>
    </row>
    <row r="6152" spans="1:23" x14ac:dyDescent="0.25">
      <c r="A6152" s="49" t="str">
        <f t="shared" si="96"/>
        <v>41850Sierra8_AvgDually Enrolled</v>
      </c>
      <c r="B6152" s="7">
        <v>41850</v>
      </c>
      <c r="C6152" s="49" t="s">
        <v>94</v>
      </c>
      <c r="D6152" s="49" t="s">
        <v>14</v>
      </c>
      <c r="E6152" s="49">
        <v>2.2818371000000002</v>
      </c>
      <c r="F6152" s="49">
        <v>1.8967080999999999</v>
      </c>
      <c r="G6152" s="49">
        <v>8</v>
      </c>
      <c r="H6152" s="49">
        <v>630.28129999999999</v>
      </c>
      <c r="I6152" s="49">
        <v>4800.3689999999997</v>
      </c>
      <c r="J6152" s="49">
        <v>94.343462000000002</v>
      </c>
      <c r="K6152" s="49"/>
      <c r="L6152" s="49"/>
      <c r="M6152" s="49"/>
      <c r="N6152" s="49">
        <v>0.38512903999999998</v>
      </c>
      <c r="O6152" s="49">
        <v>0.24070163999999999</v>
      </c>
      <c r="P6152" s="49">
        <v>0.32532707</v>
      </c>
      <c r="Q6152" s="49">
        <v>0.38512903999999998</v>
      </c>
      <c r="R6152" s="49">
        <v>0.44493101000000002</v>
      </c>
      <c r="S6152" s="49">
        <v>0.52955644999999996</v>
      </c>
      <c r="T6152" s="49" t="s">
        <v>92</v>
      </c>
      <c r="U6152">
        <v>0.26541690000000001</v>
      </c>
      <c r="V6152">
        <v>1.505897</v>
      </c>
      <c r="W6152">
        <v>1.24048</v>
      </c>
    </row>
    <row r="6153" spans="1:23" x14ac:dyDescent="0.25">
      <c r="A6153" s="49" t="str">
        <f t="shared" si="96"/>
        <v>41850Stockton8_AvgDually Enrolled</v>
      </c>
      <c r="B6153" s="7">
        <v>41850</v>
      </c>
      <c r="C6153" s="49" t="s">
        <v>94</v>
      </c>
      <c r="D6153" s="49" t="s">
        <v>15</v>
      </c>
      <c r="E6153" s="49">
        <v>2.2040896999999999</v>
      </c>
      <c r="F6153" s="49">
        <v>1.8212778999999999</v>
      </c>
      <c r="G6153" s="49">
        <v>8</v>
      </c>
      <c r="H6153" s="49">
        <v>540.85969999999998</v>
      </c>
      <c r="I6153" s="49">
        <v>4183.0780000000004</v>
      </c>
      <c r="J6153" s="49">
        <v>93.682751999999994</v>
      </c>
      <c r="K6153" s="49"/>
      <c r="L6153" s="49"/>
      <c r="M6153" s="49"/>
      <c r="N6153" s="49">
        <v>0.38281188999999999</v>
      </c>
      <c r="O6153" s="49">
        <v>0.23758641</v>
      </c>
      <c r="P6153" s="49">
        <v>0.32267945999999997</v>
      </c>
      <c r="Q6153" s="49">
        <v>0.38281188999999999</v>
      </c>
      <c r="R6153" s="49">
        <v>0.44294432</v>
      </c>
      <c r="S6153" s="49">
        <v>0.52803736999999995</v>
      </c>
      <c r="T6153" s="49" t="s">
        <v>92</v>
      </c>
      <c r="U6153">
        <v>0.22863810000000001</v>
      </c>
      <c r="V6153">
        <v>1.241344</v>
      </c>
      <c r="W6153">
        <v>1.0127060000000001</v>
      </c>
    </row>
    <row r="6154" spans="1:23" x14ac:dyDescent="0.25">
      <c r="A6154" s="49" t="str">
        <f t="shared" si="96"/>
        <v>41850ALL8_AvgSmartAC Only</v>
      </c>
      <c r="B6154" s="7">
        <v>41850</v>
      </c>
      <c r="C6154" s="49" t="s">
        <v>94</v>
      </c>
      <c r="D6154" s="49" t="s">
        <v>16</v>
      </c>
      <c r="E6154" s="49">
        <v>2.0227423999999998</v>
      </c>
      <c r="F6154" s="49">
        <v>1.670963</v>
      </c>
      <c r="G6154" s="49">
        <v>8</v>
      </c>
      <c r="H6154" s="49">
        <v>14375.227000000001</v>
      </c>
      <c r="I6154" s="49">
        <v>110956.29</v>
      </c>
      <c r="J6154" s="49">
        <v>90.237249000000006</v>
      </c>
      <c r="K6154" s="49"/>
      <c r="L6154" s="49"/>
      <c r="M6154" s="49"/>
      <c r="N6154" s="49">
        <v>0.35177944999999999</v>
      </c>
      <c r="O6154" s="49">
        <v>0.32213965</v>
      </c>
      <c r="P6154" s="49">
        <v>0.33950671999999998</v>
      </c>
      <c r="Q6154" s="49">
        <v>0.35177944999999999</v>
      </c>
      <c r="R6154" s="49">
        <v>0.36405217000000001</v>
      </c>
      <c r="S6154" s="49">
        <v>0.38141923999999999</v>
      </c>
      <c r="T6154" s="49" t="s">
        <v>91</v>
      </c>
      <c r="U6154">
        <v>5.6606500000000004</v>
      </c>
      <c r="V6154">
        <v>30.785170000000001</v>
      </c>
      <c r="W6154">
        <v>25.12452</v>
      </c>
    </row>
    <row r="6155" spans="1:23" x14ac:dyDescent="0.25">
      <c r="A6155" s="49" t="str">
        <f t="shared" si="96"/>
        <v>41850Greater Bay Area8_AvgSmartAC Only</v>
      </c>
      <c r="B6155" s="7">
        <v>41850</v>
      </c>
      <c r="C6155" s="49" t="s">
        <v>94</v>
      </c>
      <c r="D6155" s="49" t="s">
        <v>10</v>
      </c>
      <c r="E6155" s="49">
        <v>1.5969279999999999</v>
      </c>
      <c r="F6155" s="49">
        <v>1.3326226000000001</v>
      </c>
      <c r="G6155" s="49">
        <v>8</v>
      </c>
      <c r="H6155" s="49">
        <v>4877.7066000000004</v>
      </c>
      <c r="I6155" s="49">
        <v>37771.563000000002</v>
      </c>
      <c r="J6155" s="49">
        <v>83.849260999999998</v>
      </c>
      <c r="K6155" s="49"/>
      <c r="L6155" s="49"/>
      <c r="M6155" s="49"/>
      <c r="N6155" s="49">
        <v>0.26430538999999997</v>
      </c>
      <c r="O6155" s="49">
        <v>0.21515965000000001</v>
      </c>
      <c r="P6155" s="49">
        <v>0.24395597999999999</v>
      </c>
      <c r="Q6155" s="49">
        <v>0.26430538999999997</v>
      </c>
      <c r="R6155" s="49">
        <v>0.28465479999999999</v>
      </c>
      <c r="S6155" s="49">
        <v>0.31345113000000002</v>
      </c>
      <c r="T6155" s="49" t="s">
        <v>91</v>
      </c>
      <c r="U6155">
        <v>1.468723</v>
      </c>
      <c r="V6155">
        <v>8.2959899999999998</v>
      </c>
      <c r="W6155">
        <v>6.8272680000000001</v>
      </c>
    </row>
    <row r="6156" spans="1:23" x14ac:dyDescent="0.25">
      <c r="A6156" s="49" t="str">
        <f t="shared" si="96"/>
        <v>41850Greater Fresno Area8_AvgSmartAC Only</v>
      </c>
      <c r="B6156" s="7">
        <v>41850</v>
      </c>
      <c r="C6156" s="49" t="s">
        <v>94</v>
      </c>
      <c r="D6156" s="49" t="s">
        <v>38</v>
      </c>
      <c r="E6156" s="49">
        <v>2.2663462000000001</v>
      </c>
      <c r="F6156" s="49">
        <v>1.9866261999999999</v>
      </c>
      <c r="G6156" s="49">
        <v>8</v>
      </c>
      <c r="H6156" s="49">
        <v>1750.6695</v>
      </c>
      <c r="I6156" s="49">
        <v>13513.94</v>
      </c>
      <c r="J6156" s="49">
        <v>95.85</v>
      </c>
      <c r="K6156" s="49"/>
      <c r="L6156" s="49"/>
      <c r="M6156" s="49"/>
      <c r="N6156" s="49">
        <v>0.27972000000000002</v>
      </c>
      <c r="O6156" s="49">
        <v>0.20134610999999999</v>
      </c>
      <c r="P6156" s="49">
        <v>0.24726830999999999</v>
      </c>
      <c r="Q6156" s="49">
        <v>0.27972000000000002</v>
      </c>
      <c r="R6156" s="49">
        <v>0.31217169</v>
      </c>
      <c r="S6156" s="49">
        <v>0.35809389000000003</v>
      </c>
      <c r="T6156" s="49" t="s">
        <v>91</v>
      </c>
      <c r="U6156">
        <v>0.53189039999999999</v>
      </c>
      <c r="V6156">
        <v>4.1577169999999999</v>
      </c>
      <c r="W6156">
        <v>3.625826</v>
      </c>
    </row>
    <row r="6157" spans="1:23" x14ac:dyDescent="0.25">
      <c r="A6157" s="49" t="str">
        <f t="shared" si="96"/>
        <v>41850Kern8_AvgSmartAC Only</v>
      </c>
      <c r="B6157" s="7">
        <v>41850</v>
      </c>
      <c r="C6157" s="49" t="s">
        <v>94</v>
      </c>
      <c r="D6157" s="49" t="s">
        <v>11</v>
      </c>
      <c r="E6157" s="49">
        <v>2.7728804999999999</v>
      </c>
      <c r="F6157" s="49">
        <v>2.2349823999999998</v>
      </c>
      <c r="G6157" s="49">
        <v>8</v>
      </c>
      <c r="H6157" s="49">
        <v>667.13750000000005</v>
      </c>
      <c r="I6157" s="49">
        <v>5174.973</v>
      </c>
      <c r="J6157" s="49">
        <v>98.75</v>
      </c>
      <c r="K6157" s="49"/>
      <c r="L6157" s="49"/>
      <c r="M6157" s="49"/>
      <c r="N6157" s="49">
        <v>0.53789814999999996</v>
      </c>
      <c r="O6157" s="49">
        <v>0.40980781999999999</v>
      </c>
      <c r="P6157" s="49">
        <v>0.48486075000000001</v>
      </c>
      <c r="Q6157" s="49">
        <v>0.53789814999999996</v>
      </c>
      <c r="R6157" s="49">
        <v>0.59093554999999998</v>
      </c>
      <c r="S6157" s="49">
        <v>0.66598847999999999</v>
      </c>
      <c r="T6157" s="49" t="s">
        <v>91</v>
      </c>
      <c r="U6157">
        <v>0.392038</v>
      </c>
      <c r="V6157">
        <v>1.9354769999999999</v>
      </c>
      <c r="W6157">
        <v>1.543439</v>
      </c>
    </row>
    <row r="6158" spans="1:23" x14ac:dyDescent="0.25">
      <c r="A6158" s="49" t="str">
        <f t="shared" si="96"/>
        <v>41850North Coast and North Bay8_AvgSmartAC Only</v>
      </c>
      <c r="B6158" s="7">
        <v>41850</v>
      </c>
      <c r="C6158" s="49" t="s">
        <v>94</v>
      </c>
      <c r="D6158" s="49" t="s">
        <v>47</v>
      </c>
      <c r="E6158" s="49">
        <v>1.0569329999999999</v>
      </c>
      <c r="F6158" s="49">
        <v>0.86595686999999999</v>
      </c>
      <c r="G6158" s="49">
        <v>8</v>
      </c>
      <c r="H6158" s="49">
        <v>861.79060000000004</v>
      </c>
      <c r="I6158" s="49">
        <v>6598.8710000000001</v>
      </c>
      <c r="J6158" s="49">
        <v>80.579954000000001</v>
      </c>
      <c r="K6158" s="49"/>
      <c r="L6158" s="49"/>
      <c r="M6158" s="49"/>
      <c r="N6158" s="49">
        <v>0.19097618</v>
      </c>
      <c r="O6158" s="49">
        <v>0.10184047</v>
      </c>
      <c r="P6158" s="49">
        <v>0.15406843000000001</v>
      </c>
      <c r="Q6158" s="49">
        <v>0.19097618</v>
      </c>
      <c r="R6158" s="49">
        <v>0.22788393000000001</v>
      </c>
      <c r="S6158" s="49">
        <v>0.28011187999999998</v>
      </c>
      <c r="T6158" s="49" t="s">
        <v>91</v>
      </c>
      <c r="U6158">
        <v>0.1881254</v>
      </c>
      <c r="V6158">
        <v>0.9756051</v>
      </c>
      <c r="W6158">
        <v>0.78747979999999995</v>
      </c>
    </row>
    <row r="6159" spans="1:23" x14ac:dyDescent="0.25">
      <c r="A6159" s="49" t="str">
        <f t="shared" si="96"/>
        <v>41850Other8_AvgSmartAC Only</v>
      </c>
      <c r="B6159" s="7">
        <v>41850</v>
      </c>
      <c r="C6159" s="49" t="s">
        <v>94</v>
      </c>
      <c r="D6159" s="49" t="s">
        <v>13</v>
      </c>
      <c r="E6159" s="49">
        <v>2.2438885000000002</v>
      </c>
      <c r="F6159" s="49">
        <v>1.8381082</v>
      </c>
      <c r="G6159" s="49">
        <v>8</v>
      </c>
      <c r="H6159" s="49">
        <v>3286.2438000000002</v>
      </c>
      <c r="I6159" s="49">
        <v>25310.945</v>
      </c>
      <c r="J6159" s="49">
        <v>94.033495000000002</v>
      </c>
      <c r="K6159" s="49"/>
      <c r="L6159" s="49"/>
      <c r="M6159" s="49"/>
      <c r="N6159" s="49">
        <v>0.40578032000000003</v>
      </c>
      <c r="O6159" s="49">
        <v>0.34398448999999998</v>
      </c>
      <c r="P6159" s="49">
        <v>0.38019299000000001</v>
      </c>
      <c r="Q6159" s="49">
        <v>0.40578032000000003</v>
      </c>
      <c r="R6159" s="49">
        <v>0.43136764999999999</v>
      </c>
      <c r="S6159" s="49">
        <v>0.46757615000000002</v>
      </c>
      <c r="T6159" s="49" t="s">
        <v>91</v>
      </c>
      <c r="U6159">
        <v>1.478766</v>
      </c>
      <c r="V6159">
        <v>7.8042879999999997</v>
      </c>
      <c r="W6159">
        <v>6.3255220000000003</v>
      </c>
    </row>
    <row r="6160" spans="1:23" x14ac:dyDescent="0.25">
      <c r="A6160" s="49" t="str">
        <f t="shared" si="96"/>
        <v>41850Sierra8_AvgSmartAC Only</v>
      </c>
      <c r="B6160" s="7">
        <v>41850</v>
      </c>
      <c r="C6160" s="49" t="s">
        <v>94</v>
      </c>
      <c r="D6160" s="49" t="s">
        <v>14</v>
      </c>
      <c r="E6160" s="49">
        <v>2.4554192000000001</v>
      </c>
      <c r="F6160" s="49">
        <v>1.9539949000000001</v>
      </c>
      <c r="G6160" s="49">
        <v>8</v>
      </c>
      <c r="H6160" s="49">
        <v>1568.5032000000001</v>
      </c>
      <c r="I6160" s="49">
        <v>12090.041999999999</v>
      </c>
      <c r="J6160" s="49">
        <v>94.394469999999998</v>
      </c>
      <c r="K6160" s="49"/>
      <c r="L6160" s="49"/>
      <c r="M6160" s="49"/>
      <c r="N6160" s="49">
        <v>0.50142428999999999</v>
      </c>
      <c r="O6160" s="49">
        <v>0.40329669000000001</v>
      </c>
      <c r="P6160" s="49">
        <v>0.46079333</v>
      </c>
      <c r="Q6160" s="49">
        <v>0.50142428999999999</v>
      </c>
      <c r="R6160" s="49">
        <v>0.54205524999999999</v>
      </c>
      <c r="S6160" s="49">
        <v>0.59955188999999998</v>
      </c>
      <c r="T6160" s="49" t="s">
        <v>91</v>
      </c>
      <c r="U6160">
        <v>0.89828629999999998</v>
      </c>
      <c r="V6160">
        <v>4.0788419999999999</v>
      </c>
      <c r="W6160">
        <v>3.1805560000000002</v>
      </c>
    </row>
    <row r="6161" spans="1:23" x14ac:dyDescent="0.25">
      <c r="A6161" s="49" t="str">
        <f t="shared" si="96"/>
        <v>41850Stockton8_AvgSmartAC Only</v>
      </c>
      <c r="B6161" s="7">
        <v>41850</v>
      </c>
      <c r="C6161" s="49" t="s">
        <v>94</v>
      </c>
      <c r="D6161" s="49" t="s">
        <v>15</v>
      </c>
      <c r="E6161" s="49">
        <v>2.4131209</v>
      </c>
      <c r="F6161" s="49">
        <v>1.9717206</v>
      </c>
      <c r="G6161" s="49">
        <v>8</v>
      </c>
      <c r="H6161" s="49">
        <v>1363.1759</v>
      </c>
      <c r="I6161" s="49">
        <v>10495.960999999999</v>
      </c>
      <c r="J6161" s="49">
        <v>93.623127999999994</v>
      </c>
      <c r="K6161" s="49"/>
      <c r="L6161" s="49"/>
      <c r="M6161" s="49"/>
      <c r="N6161" s="49">
        <v>0.44140031000000002</v>
      </c>
      <c r="O6161" s="49">
        <v>0.34715013</v>
      </c>
      <c r="P6161" s="49">
        <v>0.40237485000000001</v>
      </c>
      <c r="Q6161" s="49">
        <v>0.44140031000000002</v>
      </c>
      <c r="R6161" s="49">
        <v>0.48042576999999997</v>
      </c>
      <c r="S6161" s="49">
        <v>0.53565048999999998</v>
      </c>
      <c r="T6161" s="49" t="s">
        <v>91</v>
      </c>
      <c r="U6161">
        <v>0.67864049999999998</v>
      </c>
      <c r="V6161">
        <v>3.4945460000000002</v>
      </c>
      <c r="W6161">
        <v>2.815906</v>
      </c>
    </row>
    <row r="6162" spans="1:23" x14ac:dyDescent="0.25">
      <c r="A6162" s="49" t="str">
        <f t="shared" si="96"/>
        <v>41850ALL9_AvgAll</v>
      </c>
      <c r="B6162" s="7">
        <v>41850</v>
      </c>
      <c r="C6162" s="49" t="s">
        <v>94</v>
      </c>
      <c r="D6162" s="49" t="s">
        <v>16</v>
      </c>
      <c r="E6162" s="49">
        <v>1.960906</v>
      </c>
      <c r="F6162" s="49">
        <v>1.6292690999999999</v>
      </c>
      <c r="G6162" s="49">
        <v>9</v>
      </c>
      <c r="H6162" s="49">
        <v>19633.076000000001</v>
      </c>
      <c r="I6162" s="49">
        <v>151478.98000000001</v>
      </c>
      <c r="J6162" s="49">
        <v>90.045860000000005</v>
      </c>
      <c r="K6162" s="49"/>
      <c r="L6162" s="49"/>
      <c r="M6162" s="49"/>
      <c r="N6162" s="49">
        <v>0.33163696999999998</v>
      </c>
      <c r="O6162" s="49">
        <v>0.30418572999999999</v>
      </c>
      <c r="P6162" s="49">
        <v>0.32027043999999999</v>
      </c>
      <c r="Q6162" s="49">
        <v>0.33163696999999998</v>
      </c>
      <c r="R6162" s="49">
        <v>0.34300350000000002</v>
      </c>
      <c r="S6162" s="49">
        <v>0.35908821000000002</v>
      </c>
      <c r="T6162" s="49" t="s">
        <v>19</v>
      </c>
      <c r="U6162">
        <v>7.2817980000000002</v>
      </c>
      <c r="V6162">
        <v>40.621589999999998</v>
      </c>
      <c r="W6162">
        <v>33.339790000000001</v>
      </c>
    </row>
    <row r="6163" spans="1:23" x14ac:dyDescent="0.25">
      <c r="A6163" s="49" t="str">
        <f t="shared" si="96"/>
        <v>41850Greater Bay Area9_AvgAll</v>
      </c>
      <c r="B6163" s="7">
        <v>41850</v>
      </c>
      <c r="C6163" s="49" t="s">
        <v>94</v>
      </c>
      <c r="D6163" s="49" t="s">
        <v>10</v>
      </c>
      <c r="E6163" s="49">
        <v>1.5238320999999999</v>
      </c>
      <c r="F6163" s="49">
        <v>1.2723941000000001</v>
      </c>
      <c r="G6163" s="49">
        <v>9</v>
      </c>
      <c r="H6163" s="49">
        <v>6849.7147000000004</v>
      </c>
      <c r="I6163" s="49">
        <v>52904.758999999998</v>
      </c>
      <c r="J6163" s="49">
        <v>83.517775999999998</v>
      </c>
      <c r="K6163" s="49"/>
      <c r="L6163" s="49"/>
      <c r="M6163" s="49"/>
      <c r="N6163" s="49">
        <v>0.25143806000000002</v>
      </c>
      <c r="O6163" s="49">
        <v>0.21177942999999999</v>
      </c>
      <c r="P6163" s="49">
        <v>0.23501691</v>
      </c>
      <c r="Q6163" s="49">
        <v>0.25143806000000002</v>
      </c>
      <c r="R6163" s="49">
        <v>0.26785922000000001</v>
      </c>
      <c r="S6163" s="49">
        <v>0.29109669999999999</v>
      </c>
      <c r="T6163" s="49" t="s">
        <v>19</v>
      </c>
      <c r="U6163">
        <v>1.9699660000000001</v>
      </c>
      <c r="V6163">
        <v>11.082409999999999</v>
      </c>
      <c r="W6163">
        <v>9.1124390000000002</v>
      </c>
    </row>
    <row r="6164" spans="1:23" x14ac:dyDescent="0.25">
      <c r="A6164" s="49" t="str">
        <f t="shared" si="96"/>
        <v>41850Greater Fresno Area9_AvgAll</v>
      </c>
      <c r="B6164" s="7">
        <v>41850</v>
      </c>
      <c r="C6164" s="49" t="s">
        <v>94</v>
      </c>
      <c r="D6164" s="49" t="s">
        <v>38</v>
      </c>
      <c r="E6164" s="49">
        <v>2.2490066</v>
      </c>
      <c r="F6164" s="49">
        <v>1.9539428999999999</v>
      </c>
      <c r="G6164" s="49">
        <v>9</v>
      </c>
      <c r="H6164" s="49">
        <v>2284.5808999999999</v>
      </c>
      <c r="I6164" s="49">
        <v>17580.205999999998</v>
      </c>
      <c r="J6164" s="49">
        <v>95.85</v>
      </c>
      <c r="K6164" s="49"/>
      <c r="L6164" s="49"/>
      <c r="M6164" s="49"/>
      <c r="N6164" s="49">
        <v>0.29506378</v>
      </c>
      <c r="O6164" s="49">
        <v>0.22621237</v>
      </c>
      <c r="P6164" s="49">
        <v>0.26655499999999999</v>
      </c>
      <c r="Q6164" s="49">
        <v>0.29506378</v>
      </c>
      <c r="R6164" s="49">
        <v>0.32357256000000001</v>
      </c>
      <c r="S6164" s="49">
        <v>0.36391519</v>
      </c>
      <c r="T6164" s="49" t="s">
        <v>19</v>
      </c>
      <c r="U6164">
        <v>0.7292343</v>
      </c>
      <c r="V6164">
        <v>5.3736170000000003</v>
      </c>
      <c r="W6164">
        <v>4.6443820000000002</v>
      </c>
    </row>
    <row r="6165" spans="1:23" x14ac:dyDescent="0.25">
      <c r="A6165" s="49" t="str">
        <f t="shared" si="96"/>
        <v>41850Kern9_AvgAll</v>
      </c>
      <c r="B6165" s="7">
        <v>41850</v>
      </c>
      <c r="C6165" s="49" t="s">
        <v>94</v>
      </c>
      <c r="D6165" s="49" t="s">
        <v>11</v>
      </c>
      <c r="E6165" s="49">
        <v>2.7222792</v>
      </c>
      <c r="F6165" s="49">
        <v>2.2511233000000002</v>
      </c>
      <c r="G6165" s="49">
        <v>9</v>
      </c>
      <c r="H6165" s="49">
        <v>923.21759999999995</v>
      </c>
      <c r="I6165" s="49">
        <v>7206.0919999999996</v>
      </c>
      <c r="J6165" s="49">
        <v>98.75</v>
      </c>
      <c r="K6165" s="49"/>
      <c r="L6165" s="49"/>
      <c r="M6165" s="49"/>
      <c r="N6165" s="49">
        <v>0.47115585999999998</v>
      </c>
      <c r="O6165" s="49">
        <v>0.36324525000000002</v>
      </c>
      <c r="P6165" s="49">
        <v>0.42647413000000001</v>
      </c>
      <c r="Q6165" s="49">
        <v>0.47115585999999998</v>
      </c>
      <c r="R6165" s="49">
        <v>0.51583760000000001</v>
      </c>
      <c r="S6165" s="49">
        <v>0.57906647</v>
      </c>
      <c r="T6165" s="49" t="s">
        <v>19</v>
      </c>
      <c r="U6165">
        <v>0.46867540000000002</v>
      </c>
      <c r="V6165">
        <v>2.6097980000000001</v>
      </c>
      <c r="W6165">
        <v>2.1411220000000002</v>
      </c>
    </row>
    <row r="6166" spans="1:23" x14ac:dyDescent="0.25">
      <c r="A6166" s="49" t="str">
        <f t="shared" si="96"/>
        <v>41850North Coast and North Bay9_AvgAll</v>
      </c>
      <c r="B6166" s="7">
        <v>41850</v>
      </c>
      <c r="C6166" s="49" t="s">
        <v>94</v>
      </c>
      <c r="D6166" s="49" t="s">
        <v>47</v>
      </c>
      <c r="E6166" s="49">
        <v>1.0507451000000001</v>
      </c>
      <c r="F6166" s="49">
        <v>0.86889941999999998</v>
      </c>
      <c r="G6166" s="49">
        <v>9</v>
      </c>
      <c r="H6166" s="49">
        <v>1147.98</v>
      </c>
      <c r="I6166" s="49">
        <v>8814.2710000000006</v>
      </c>
      <c r="J6166" s="49">
        <v>80.550904000000003</v>
      </c>
      <c r="K6166" s="49"/>
      <c r="L6166" s="49"/>
      <c r="M6166" s="49"/>
      <c r="N6166" s="49">
        <v>0.18184566999999999</v>
      </c>
      <c r="O6166" s="49">
        <v>0.1073103</v>
      </c>
      <c r="P6166" s="49">
        <v>0.15098337000000001</v>
      </c>
      <c r="Q6166" s="49">
        <v>0.18184566999999999</v>
      </c>
      <c r="R6166" s="49">
        <v>0.21270797</v>
      </c>
      <c r="S6166" s="49">
        <v>0.25638104</v>
      </c>
      <c r="T6166" s="49" t="s">
        <v>19</v>
      </c>
      <c r="U6166">
        <v>0.24209439999999999</v>
      </c>
      <c r="V6166">
        <v>1.2847219999999999</v>
      </c>
      <c r="W6166">
        <v>1.0426280000000001</v>
      </c>
    </row>
    <row r="6167" spans="1:23" x14ac:dyDescent="0.25">
      <c r="A6167" s="49" t="str">
        <f t="shared" si="96"/>
        <v>41850Other9_AvgAll</v>
      </c>
      <c r="B6167" s="7">
        <v>41850</v>
      </c>
      <c r="C6167" s="49" t="s">
        <v>94</v>
      </c>
      <c r="D6167" s="49" t="s">
        <v>13</v>
      </c>
      <c r="E6167" s="49">
        <v>2.1677076</v>
      </c>
      <c r="F6167" s="49">
        <v>1.7985992</v>
      </c>
      <c r="G6167" s="49">
        <v>9</v>
      </c>
      <c r="H6167" s="49">
        <v>4324.7628999999997</v>
      </c>
      <c r="I6167" s="49">
        <v>33404.203999999998</v>
      </c>
      <c r="J6167" s="49">
        <v>94.057671999999997</v>
      </c>
      <c r="K6167" s="49"/>
      <c r="L6167" s="49"/>
      <c r="M6167" s="49"/>
      <c r="N6167" s="49">
        <v>0.36910846000000003</v>
      </c>
      <c r="O6167" s="49">
        <v>0.31657681999999998</v>
      </c>
      <c r="P6167" s="49">
        <v>0.34735707999999998</v>
      </c>
      <c r="Q6167" s="49">
        <v>0.36910846000000003</v>
      </c>
      <c r="R6167" s="49">
        <v>0.39085984000000001</v>
      </c>
      <c r="S6167" s="49">
        <v>0.42164010000000002</v>
      </c>
      <c r="T6167" s="49" t="s">
        <v>19</v>
      </c>
      <c r="U6167">
        <v>1.769536</v>
      </c>
      <c r="V6167">
        <v>9.8953790000000001</v>
      </c>
      <c r="W6167">
        <v>8.1258440000000007</v>
      </c>
    </row>
    <row r="6168" spans="1:23" x14ac:dyDescent="0.25">
      <c r="A6168" s="49" t="str">
        <f t="shared" si="96"/>
        <v>41850Sierra9_AvgAll</v>
      </c>
      <c r="B6168" s="7">
        <v>41850</v>
      </c>
      <c r="C6168" s="49" t="s">
        <v>94</v>
      </c>
      <c r="D6168" s="49" t="s">
        <v>14</v>
      </c>
      <c r="E6168" s="49">
        <v>2.4067208</v>
      </c>
      <c r="F6168" s="49">
        <v>1.9374631</v>
      </c>
      <c r="G6168" s="49">
        <v>9</v>
      </c>
      <c r="H6168" s="49">
        <v>2198.7845000000002</v>
      </c>
      <c r="I6168" s="49">
        <v>16890.411</v>
      </c>
      <c r="J6168" s="49">
        <v>94.379722000000001</v>
      </c>
      <c r="K6168" s="49"/>
      <c r="L6168" s="49"/>
      <c r="M6168" s="49"/>
      <c r="N6168" s="49">
        <v>0.46925766000000002</v>
      </c>
      <c r="O6168" s="49">
        <v>0.38777378000000001</v>
      </c>
      <c r="P6168" s="49">
        <v>0.43551824</v>
      </c>
      <c r="Q6168" s="49">
        <v>0.46925766000000002</v>
      </c>
      <c r="R6168" s="49">
        <v>0.50299707999999999</v>
      </c>
      <c r="S6168" s="49">
        <v>0.55074153999999997</v>
      </c>
      <c r="T6168" s="49" t="s">
        <v>19</v>
      </c>
      <c r="U6168">
        <v>1.1680619999999999</v>
      </c>
      <c r="V6168">
        <v>5.5887770000000003</v>
      </c>
      <c r="W6168">
        <v>4.4207150000000004</v>
      </c>
    </row>
    <row r="6169" spans="1:23" x14ac:dyDescent="0.25">
      <c r="A6169" s="49" t="str">
        <f t="shared" si="96"/>
        <v>41850Stockton9_AvgAll</v>
      </c>
      <c r="B6169" s="7">
        <v>41850</v>
      </c>
      <c r="C6169" s="49" t="s">
        <v>94</v>
      </c>
      <c r="D6169" s="49" t="s">
        <v>15</v>
      </c>
      <c r="E6169" s="49">
        <v>2.3552255</v>
      </c>
      <c r="F6169" s="49">
        <v>1.9291867</v>
      </c>
      <c r="G6169" s="49">
        <v>9</v>
      </c>
      <c r="H6169" s="49">
        <v>1904.0355999999999</v>
      </c>
      <c r="I6169" s="49">
        <v>14679.039000000001</v>
      </c>
      <c r="J6169" s="49">
        <v>93.640204999999995</v>
      </c>
      <c r="K6169" s="49"/>
      <c r="L6169" s="49"/>
      <c r="M6169" s="49"/>
      <c r="N6169" s="49">
        <v>0.4260388</v>
      </c>
      <c r="O6169" s="49">
        <v>0.34688098000000001</v>
      </c>
      <c r="P6169" s="49">
        <v>0.39326251000000001</v>
      </c>
      <c r="Q6169" s="49">
        <v>0.4260388</v>
      </c>
      <c r="R6169" s="49">
        <v>0.45881508999999998</v>
      </c>
      <c r="S6169" s="49">
        <v>0.50519661999999999</v>
      </c>
      <c r="T6169" s="49" t="s">
        <v>19</v>
      </c>
      <c r="U6169">
        <v>0.90900400000000003</v>
      </c>
      <c r="V6169">
        <v>4.7375530000000001</v>
      </c>
      <c r="W6169">
        <v>3.8285490000000002</v>
      </c>
    </row>
    <row r="6170" spans="1:23" x14ac:dyDescent="0.25">
      <c r="A6170" s="49" t="str">
        <f t="shared" si="96"/>
        <v>41850ALL9_AvgDually Enrolled</v>
      </c>
      <c r="B6170" s="7">
        <v>41850</v>
      </c>
      <c r="C6170" s="49" t="s">
        <v>94</v>
      </c>
      <c r="D6170" s="49" t="s">
        <v>16</v>
      </c>
      <c r="E6170" s="49">
        <v>1.7849383000000001</v>
      </c>
      <c r="F6170" s="49">
        <v>1.5162066999999999</v>
      </c>
      <c r="G6170" s="49">
        <v>9</v>
      </c>
      <c r="H6170" s="49">
        <v>5257.8491000000004</v>
      </c>
      <c r="I6170" s="49">
        <v>40522.686999999998</v>
      </c>
      <c r="J6170" s="49">
        <v>89.531261999999998</v>
      </c>
      <c r="K6170" s="49"/>
      <c r="L6170" s="49"/>
      <c r="M6170" s="49"/>
      <c r="N6170" s="49">
        <v>0.26873154999999999</v>
      </c>
      <c r="O6170" s="49">
        <v>0.22438047999999999</v>
      </c>
      <c r="P6170" s="49">
        <v>0.25036744</v>
      </c>
      <c r="Q6170" s="49">
        <v>0.26873154999999999</v>
      </c>
      <c r="R6170" s="49">
        <v>0.28709565999999997</v>
      </c>
      <c r="S6170" s="49">
        <v>0.31308261999999998</v>
      </c>
      <c r="T6170" s="49" t="s">
        <v>92</v>
      </c>
      <c r="U6170">
        <v>1.5747150000000001</v>
      </c>
      <c r="V6170">
        <v>9.80185</v>
      </c>
      <c r="W6170">
        <v>8.2271350000000005</v>
      </c>
    </row>
    <row r="6171" spans="1:23" x14ac:dyDescent="0.25">
      <c r="A6171" s="49" t="str">
        <f t="shared" si="96"/>
        <v>41850Greater Bay Area9_AvgDually Enrolled</v>
      </c>
      <c r="B6171" s="7">
        <v>41850</v>
      </c>
      <c r="C6171" s="49" t="s">
        <v>94</v>
      </c>
      <c r="D6171" s="49" t="s">
        <v>10</v>
      </c>
      <c r="E6171" s="49">
        <v>1.3360543</v>
      </c>
      <c r="F6171" s="49">
        <v>1.1267845000000001</v>
      </c>
      <c r="G6171" s="49">
        <v>9</v>
      </c>
      <c r="H6171" s="49">
        <v>1972.0081</v>
      </c>
      <c r="I6171" s="49">
        <v>15133.196</v>
      </c>
      <c r="J6171" s="49">
        <v>82.704843999999994</v>
      </c>
      <c r="K6171" s="49"/>
      <c r="L6171" s="49"/>
      <c r="M6171" s="49"/>
      <c r="N6171" s="49">
        <v>0.20926976999999999</v>
      </c>
      <c r="O6171" s="49">
        <v>0.14602941</v>
      </c>
      <c r="P6171" s="49">
        <v>0.18308431</v>
      </c>
      <c r="Q6171" s="49">
        <v>0.20926976999999999</v>
      </c>
      <c r="R6171" s="49">
        <v>0.23545521999999999</v>
      </c>
      <c r="S6171" s="49">
        <v>0.27251012000000002</v>
      </c>
      <c r="T6171" s="49" t="s">
        <v>92</v>
      </c>
      <c r="U6171">
        <v>0.47693730000000001</v>
      </c>
      <c r="V6171">
        <v>2.7679239999999998</v>
      </c>
      <c r="W6171">
        <v>2.2909869999999999</v>
      </c>
    </row>
    <row r="6172" spans="1:23" x14ac:dyDescent="0.25">
      <c r="A6172" s="49" t="str">
        <f t="shared" si="96"/>
        <v>41850Greater Fresno Area9_AvgDually Enrolled</v>
      </c>
      <c r="B6172" s="7">
        <v>41850</v>
      </c>
      <c r="C6172" s="49" t="s">
        <v>94</v>
      </c>
      <c r="D6172" s="49" t="s">
        <v>38</v>
      </c>
      <c r="E6172" s="49">
        <v>2.1809116</v>
      </c>
      <c r="F6172" s="49">
        <v>1.8471537</v>
      </c>
      <c r="G6172" s="49">
        <v>9</v>
      </c>
      <c r="H6172" s="49">
        <v>533.91139999999996</v>
      </c>
      <c r="I6172" s="49">
        <v>4066.2660000000001</v>
      </c>
      <c r="J6172" s="49">
        <v>95.85</v>
      </c>
      <c r="K6172" s="49"/>
      <c r="L6172" s="49"/>
      <c r="M6172" s="49"/>
      <c r="N6172" s="49">
        <v>0.33375789</v>
      </c>
      <c r="O6172" s="49">
        <v>0.18925707999999999</v>
      </c>
      <c r="P6172" s="49">
        <v>0.27392551999999998</v>
      </c>
      <c r="Q6172" s="49">
        <v>0.33375789</v>
      </c>
      <c r="R6172" s="49">
        <v>0.39359026000000003</v>
      </c>
      <c r="S6172" s="49">
        <v>0.47825869999999998</v>
      </c>
      <c r="T6172" s="49" t="s">
        <v>92</v>
      </c>
      <c r="U6172">
        <v>0.18938559999999999</v>
      </c>
      <c r="V6172">
        <v>1.2089760000000001</v>
      </c>
      <c r="W6172">
        <v>1.0195909999999999</v>
      </c>
    </row>
    <row r="6173" spans="1:23" x14ac:dyDescent="0.25">
      <c r="A6173" s="49" t="str">
        <f t="shared" si="96"/>
        <v>41850Kern9_AvgDually Enrolled</v>
      </c>
      <c r="B6173" s="7">
        <v>41850</v>
      </c>
      <c r="C6173" s="49" t="s">
        <v>94</v>
      </c>
      <c r="D6173" s="49" t="s">
        <v>11</v>
      </c>
      <c r="E6173" s="49">
        <v>2.5900905000000001</v>
      </c>
      <c r="F6173" s="49">
        <v>2.2898678000000001</v>
      </c>
      <c r="G6173" s="49">
        <v>9</v>
      </c>
      <c r="H6173" s="49">
        <v>256.08010000000002</v>
      </c>
      <c r="I6173" s="49">
        <v>2031.1189999999999</v>
      </c>
      <c r="J6173" s="49">
        <v>98.75</v>
      </c>
      <c r="K6173" s="49"/>
      <c r="L6173" s="49"/>
      <c r="M6173" s="49"/>
      <c r="N6173" s="49">
        <v>0.30022268000000002</v>
      </c>
      <c r="O6173" s="49">
        <v>0.10064566</v>
      </c>
      <c r="P6173" s="49">
        <v>0.21758532</v>
      </c>
      <c r="Q6173" s="49">
        <v>0.30022268000000002</v>
      </c>
      <c r="R6173" s="49">
        <v>0.38286004000000001</v>
      </c>
      <c r="S6173" s="49">
        <v>0.49979970000000001</v>
      </c>
      <c r="T6173" s="49" t="s">
        <v>92</v>
      </c>
      <c r="U6173">
        <v>7.8487699999999994E-2</v>
      </c>
      <c r="V6173">
        <v>0.67595419999999995</v>
      </c>
      <c r="W6173">
        <v>0.59746650000000001</v>
      </c>
    </row>
    <row r="6174" spans="1:23" x14ac:dyDescent="0.25">
      <c r="A6174" s="49" t="str">
        <f t="shared" si="96"/>
        <v>41850North Coast and North Bay9_AvgDually Enrolled</v>
      </c>
      <c r="B6174" s="7">
        <v>41850</v>
      </c>
      <c r="C6174" s="49" t="s">
        <v>94</v>
      </c>
      <c r="D6174" s="49" t="s">
        <v>47</v>
      </c>
      <c r="E6174" s="49">
        <v>1.0320856</v>
      </c>
      <c r="F6174" s="49">
        <v>0.87596708999999995</v>
      </c>
      <c r="G6174" s="49">
        <v>9</v>
      </c>
      <c r="H6174" s="49">
        <v>286.18939999999998</v>
      </c>
      <c r="I6174" s="49">
        <v>2215.4</v>
      </c>
      <c r="J6174" s="49">
        <v>80.467420000000004</v>
      </c>
      <c r="K6174" s="49"/>
      <c r="L6174" s="49"/>
      <c r="M6174" s="49"/>
      <c r="N6174" s="49">
        <v>0.15611847000000001</v>
      </c>
      <c r="O6174" s="49">
        <v>2.51299E-2</v>
      </c>
      <c r="P6174" s="49">
        <v>0.10188100999999999</v>
      </c>
      <c r="Q6174" s="49">
        <v>0.15611847000000001</v>
      </c>
      <c r="R6174" s="49">
        <v>0.21035592</v>
      </c>
      <c r="S6174" s="49">
        <v>0.28710703999999998</v>
      </c>
      <c r="T6174" s="49" t="s">
        <v>92</v>
      </c>
      <c r="U6174">
        <v>5.4292E-2</v>
      </c>
      <c r="V6174">
        <v>0.30963020000000002</v>
      </c>
      <c r="W6174">
        <v>0.25533820000000002</v>
      </c>
    </row>
    <row r="6175" spans="1:23" x14ac:dyDescent="0.25">
      <c r="A6175" s="49" t="str">
        <f t="shared" si="96"/>
        <v>41850Other9_AvgDually Enrolled</v>
      </c>
      <c r="B6175" s="7">
        <v>41850</v>
      </c>
      <c r="C6175" s="49" t="s">
        <v>94</v>
      </c>
      <c r="D6175" s="49" t="s">
        <v>13</v>
      </c>
      <c r="E6175" s="49">
        <v>1.9271587999999999</v>
      </c>
      <c r="F6175" s="49">
        <v>1.6768315</v>
      </c>
      <c r="G6175" s="49">
        <v>9</v>
      </c>
      <c r="H6175" s="49">
        <v>1038.5191</v>
      </c>
      <c r="I6175" s="49">
        <v>8093.259</v>
      </c>
      <c r="J6175" s="49">
        <v>94.131050999999999</v>
      </c>
      <c r="K6175" s="49"/>
      <c r="L6175" s="49"/>
      <c r="M6175" s="49"/>
      <c r="N6175" s="49">
        <v>0.25032733000000001</v>
      </c>
      <c r="O6175" s="49">
        <v>0.15336553999999999</v>
      </c>
      <c r="P6175" s="49">
        <v>0.21017909000000001</v>
      </c>
      <c r="Q6175" s="49">
        <v>0.25032733000000001</v>
      </c>
      <c r="R6175" s="49">
        <v>0.29047557000000002</v>
      </c>
      <c r="S6175" s="49">
        <v>0.34728912000000001</v>
      </c>
      <c r="T6175" s="49" t="s">
        <v>92</v>
      </c>
      <c r="U6175">
        <v>0.28984700000000002</v>
      </c>
      <c r="V6175">
        <v>2.0950950000000002</v>
      </c>
      <c r="W6175">
        <v>1.805248</v>
      </c>
    </row>
    <row r="6176" spans="1:23" x14ac:dyDescent="0.25">
      <c r="A6176" s="49" t="str">
        <f t="shared" si="96"/>
        <v>41850Sierra9_AvgDually Enrolled</v>
      </c>
      <c r="B6176" s="7">
        <v>41850</v>
      </c>
      <c r="C6176" s="49" t="s">
        <v>94</v>
      </c>
      <c r="D6176" s="49" t="s">
        <v>14</v>
      </c>
      <c r="E6176" s="49">
        <v>2.2818371000000002</v>
      </c>
      <c r="F6176" s="49">
        <v>1.8967080999999999</v>
      </c>
      <c r="G6176" s="49">
        <v>9</v>
      </c>
      <c r="H6176" s="49">
        <v>630.28129999999999</v>
      </c>
      <c r="I6176" s="49">
        <v>4800.3689999999997</v>
      </c>
      <c r="J6176" s="49">
        <v>94.343462000000002</v>
      </c>
      <c r="K6176" s="49"/>
      <c r="L6176" s="49"/>
      <c r="M6176" s="49"/>
      <c r="N6176" s="49">
        <v>0.38512903999999998</v>
      </c>
      <c r="O6176" s="49">
        <v>0.24070163999999999</v>
      </c>
      <c r="P6176" s="49">
        <v>0.32532707</v>
      </c>
      <c r="Q6176" s="49">
        <v>0.38512903999999998</v>
      </c>
      <c r="R6176" s="49">
        <v>0.44493101000000002</v>
      </c>
      <c r="S6176" s="49">
        <v>0.52955644999999996</v>
      </c>
      <c r="T6176" s="49" t="s">
        <v>92</v>
      </c>
      <c r="U6176">
        <v>0.26541690000000001</v>
      </c>
      <c r="V6176">
        <v>1.505897</v>
      </c>
      <c r="W6176">
        <v>1.24048</v>
      </c>
    </row>
    <row r="6177" spans="1:23" x14ac:dyDescent="0.25">
      <c r="A6177" s="49" t="str">
        <f t="shared" si="96"/>
        <v>41850Stockton9_AvgDually Enrolled</v>
      </c>
      <c r="B6177" s="7">
        <v>41850</v>
      </c>
      <c r="C6177" s="49" t="s">
        <v>94</v>
      </c>
      <c r="D6177" s="49" t="s">
        <v>15</v>
      </c>
      <c r="E6177" s="49">
        <v>2.2040896999999999</v>
      </c>
      <c r="F6177" s="49">
        <v>1.8212778999999999</v>
      </c>
      <c r="G6177" s="49">
        <v>9</v>
      </c>
      <c r="H6177" s="49">
        <v>540.85969999999998</v>
      </c>
      <c r="I6177" s="49">
        <v>4183.0780000000004</v>
      </c>
      <c r="J6177" s="49">
        <v>93.682751999999994</v>
      </c>
      <c r="K6177" s="49"/>
      <c r="L6177" s="49"/>
      <c r="M6177" s="49"/>
      <c r="N6177" s="49">
        <v>0.38281188999999999</v>
      </c>
      <c r="O6177" s="49">
        <v>0.23758641</v>
      </c>
      <c r="P6177" s="49">
        <v>0.32267945999999997</v>
      </c>
      <c r="Q6177" s="49">
        <v>0.38281188999999999</v>
      </c>
      <c r="R6177" s="49">
        <v>0.44294432</v>
      </c>
      <c r="S6177" s="49">
        <v>0.52803736999999995</v>
      </c>
      <c r="T6177" s="49" t="s">
        <v>92</v>
      </c>
      <c r="U6177">
        <v>0.22863810000000001</v>
      </c>
      <c r="V6177">
        <v>1.241344</v>
      </c>
      <c r="W6177">
        <v>1.0127060000000001</v>
      </c>
    </row>
    <row r="6178" spans="1:23" x14ac:dyDescent="0.25">
      <c r="A6178" s="49" t="str">
        <f t="shared" si="96"/>
        <v>41850ALL9_AvgSmartAC Only</v>
      </c>
      <c r="B6178" s="7">
        <v>41850</v>
      </c>
      <c r="C6178" s="49" t="s">
        <v>94</v>
      </c>
      <c r="D6178" s="49" t="s">
        <v>16</v>
      </c>
      <c r="E6178" s="49">
        <v>2.0227423999999998</v>
      </c>
      <c r="F6178" s="49">
        <v>1.670963</v>
      </c>
      <c r="G6178" s="49">
        <v>9</v>
      </c>
      <c r="H6178" s="49">
        <v>14375.227000000001</v>
      </c>
      <c r="I6178" s="49">
        <v>110956.29</v>
      </c>
      <c r="J6178" s="49">
        <v>90.237249000000006</v>
      </c>
      <c r="K6178" s="49"/>
      <c r="L6178" s="49"/>
      <c r="M6178" s="49"/>
      <c r="N6178" s="49">
        <v>0.35177944999999999</v>
      </c>
      <c r="O6178" s="49">
        <v>0.32213965</v>
      </c>
      <c r="P6178" s="49">
        <v>0.33950671999999998</v>
      </c>
      <c r="Q6178" s="49">
        <v>0.35177944999999999</v>
      </c>
      <c r="R6178" s="49">
        <v>0.36405217000000001</v>
      </c>
      <c r="S6178" s="49">
        <v>0.38141923999999999</v>
      </c>
      <c r="T6178" s="49" t="s">
        <v>91</v>
      </c>
      <c r="U6178">
        <v>5.6606500000000004</v>
      </c>
      <c r="V6178">
        <v>30.785170000000001</v>
      </c>
      <c r="W6178">
        <v>25.12452</v>
      </c>
    </row>
    <row r="6179" spans="1:23" x14ac:dyDescent="0.25">
      <c r="A6179" s="49" t="str">
        <f t="shared" si="96"/>
        <v>41850Greater Bay Area9_AvgSmartAC Only</v>
      </c>
      <c r="B6179" s="7">
        <v>41850</v>
      </c>
      <c r="C6179" s="49" t="s">
        <v>94</v>
      </c>
      <c r="D6179" s="49" t="s">
        <v>10</v>
      </c>
      <c r="E6179" s="49">
        <v>1.5969279999999999</v>
      </c>
      <c r="F6179" s="49">
        <v>1.3326226000000001</v>
      </c>
      <c r="G6179" s="49">
        <v>9</v>
      </c>
      <c r="H6179" s="49">
        <v>4877.7066000000004</v>
      </c>
      <c r="I6179" s="49">
        <v>37771.563000000002</v>
      </c>
      <c r="J6179" s="49">
        <v>83.849260999999998</v>
      </c>
      <c r="K6179" s="49"/>
      <c r="L6179" s="49"/>
      <c r="M6179" s="49"/>
      <c r="N6179" s="49">
        <v>0.26430538999999997</v>
      </c>
      <c r="O6179" s="49">
        <v>0.21515965000000001</v>
      </c>
      <c r="P6179" s="49">
        <v>0.24395597999999999</v>
      </c>
      <c r="Q6179" s="49">
        <v>0.26430538999999997</v>
      </c>
      <c r="R6179" s="49">
        <v>0.28465479999999999</v>
      </c>
      <c r="S6179" s="49">
        <v>0.31345113000000002</v>
      </c>
      <c r="T6179" s="49" t="s">
        <v>91</v>
      </c>
      <c r="U6179">
        <v>1.468723</v>
      </c>
      <c r="V6179">
        <v>8.2959899999999998</v>
      </c>
      <c r="W6179">
        <v>6.8272680000000001</v>
      </c>
    </row>
    <row r="6180" spans="1:23" x14ac:dyDescent="0.25">
      <c r="A6180" s="49" t="str">
        <f t="shared" si="96"/>
        <v>41850Greater Fresno Area9_AvgSmartAC Only</v>
      </c>
      <c r="B6180" s="7">
        <v>41850</v>
      </c>
      <c r="C6180" s="49" t="s">
        <v>94</v>
      </c>
      <c r="D6180" s="49" t="s">
        <v>38</v>
      </c>
      <c r="E6180" s="49">
        <v>2.2663462000000001</v>
      </c>
      <c r="F6180" s="49">
        <v>1.9866261999999999</v>
      </c>
      <c r="G6180" s="49">
        <v>9</v>
      </c>
      <c r="H6180" s="49">
        <v>1750.6695</v>
      </c>
      <c r="I6180" s="49">
        <v>13513.94</v>
      </c>
      <c r="J6180" s="49">
        <v>95.85</v>
      </c>
      <c r="K6180" s="49"/>
      <c r="L6180" s="49"/>
      <c r="M6180" s="49"/>
      <c r="N6180" s="49">
        <v>0.27972000000000002</v>
      </c>
      <c r="O6180" s="49">
        <v>0.20134610999999999</v>
      </c>
      <c r="P6180" s="49">
        <v>0.24726830999999999</v>
      </c>
      <c r="Q6180" s="49">
        <v>0.27972000000000002</v>
      </c>
      <c r="R6180" s="49">
        <v>0.31217169</v>
      </c>
      <c r="S6180" s="49">
        <v>0.35809389000000003</v>
      </c>
      <c r="T6180" s="49" t="s">
        <v>91</v>
      </c>
      <c r="U6180">
        <v>0.53189039999999999</v>
      </c>
      <c r="V6180">
        <v>4.1577169999999999</v>
      </c>
      <c r="W6180">
        <v>3.625826</v>
      </c>
    </row>
    <row r="6181" spans="1:23" x14ac:dyDescent="0.25">
      <c r="A6181" s="49" t="str">
        <f t="shared" si="96"/>
        <v>41850Kern9_AvgSmartAC Only</v>
      </c>
      <c r="B6181" s="7">
        <v>41850</v>
      </c>
      <c r="C6181" s="49" t="s">
        <v>94</v>
      </c>
      <c r="D6181" s="49" t="s">
        <v>11</v>
      </c>
      <c r="E6181" s="49">
        <v>2.7728804999999999</v>
      </c>
      <c r="F6181" s="49">
        <v>2.2349823999999998</v>
      </c>
      <c r="G6181" s="49">
        <v>9</v>
      </c>
      <c r="H6181" s="49">
        <v>667.13750000000005</v>
      </c>
      <c r="I6181" s="49">
        <v>5174.973</v>
      </c>
      <c r="J6181" s="49">
        <v>98.75</v>
      </c>
      <c r="K6181" s="49"/>
      <c r="L6181" s="49"/>
      <c r="M6181" s="49"/>
      <c r="N6181" s="49">
        <v>0.53789814999999996</v>
      </c>
      <c r="O6181" s="49">
        <v>0.40980781999999999</v>
      </c>
      <c r="P6181" s="49">
        <v>0.48486075000000001</v>
      </c>
      <c r="Q6181" s="49">
        <v>0.53789814999999996</v>
      </c>
      <c r="R6181" s="49">
        <v>0.59093554999999998</v>
      </c>
      <c r="S6181" s="49">
        <v>0.66598847999999999</v>
      </c>
      <c r="T6181" s="49" t="s">
        <v>91</v>
      </c>
      <c r="U6181">
        <v>0.392038</v>
      </c>
      <c r="V6181">
        <v>1.9354769999999999</v>
      </c>
      <c r="W6181">
        <v>1.543439</v>
      </c>
    </row>
    <row r="6182" spans="1:23" x14ac:dyDescent="0.25">
      <c r="A6182" s="49" t="str">
        <f t="shared" si="96"/>
        <v>41850North Coast and North Bay9_AvgSmartAC Only</v>
      </c>
      <c r="B6182" s="7">
        <v>41850</v>
      </c>
      <c r="C6182" s="49" t="s">
        <v>94</v>
      </c>
      <c r="D6182" s="49" t="s">
        <v>47</v>
      </c>
      <c r="E6182" s="49">
        <v>1.0569329999999999</v>
      </c>
      <c r="F6182" s="49">
        <v>0.86595686999999999</v>
      </c>
      <c r="G6182" s="49">
        <v>9</v>
      </c>
      <c r="H6182" s="49">
        <v>861.79060000000004</v>
      </c>
      <c r="I6182" s="49">
        <v>6598.8710000000001</v>
      </c>
      <c r="J6182" s="49">
        <v>80.579954000000001</v>
      </c>
      <c r="K6182" s="49"/>
      <c r="L6182" s="49"/>
      <c r="M6182" s="49"/>
      <c r="N6182" s="49">
        <v>0.19097618</v>
      </c>
      <c r="O6182" s="49">
        <v>0.10184047</v>
      </c>
      <c r="P6182" s="49">
        <v>0.15406843000000001</v>
      </c>
      <c r="Q6182" s="49">
        <v>0.19097618</v>
      </c>
      <c r="R6182" s="49">
        <v>0.22788393000000001</v>
      </c>
      <c r="S6182" s="49">
        <v>0.28011187999999998</v>
      </c>
      <c r="T6182" s="49" t="s">
        <v>91</v>
      </c>
      <c r="U6182">
        <v>0.1881254</v>
      </c>
      <c r="V6182">
        <v>0.9756051</v>
      </c>
      <c r="W6182">
        <v>0.78747979999999995</v>
      </c>
    </row>
    <row r="6183" spans="1:23" x14ac:dyDescent="0.25">
      <c r="A6183" s="49" t="str">
        <f t="shared" si="96"/>
        <v>41850Other9_AvgSmartAC Only</v>
      </c>
      <c r="B6183" s="7">
        <v>41850</v>
      </c>
      <c r="C6183" s="49" t="s">
        <v>94</v>
      </c>
      <c r="D6183" s="49" t="s">
        <v>13</v>
      </c>
      <c r="E6183" s="49">
        <v>2.2438885000000002</v>
      </c>
      <c r="F6183" s="49">
        <v>1.8381082</v>
      </c>
      <c r="G6183" s="49">
        <v>9</v>
      </c>
      <c r="H6183" s="49">
        <v>3286.2438000000002</v>
      </c>
      <c r="I6183" s="49">
        <v>25310.945</v>
      </c>
      <c r="J6183" s="49">
        <v>94.033495000000002</v>
      </c>
      <c r="K6183" s="49"/>
      <c r="L6183" s="49"/>
      <c r="M6183" s="49"/>
      <c r="N6183" s="49">
        <v>0.40578032000000003</v>
      </c>
      <c r="O6183" s="49">
        <v>0.34398448999999998</v>
      </c>
      <c r="P6183" s="49">
        <v>0.38019299000000001</v>
      </c>
      <c r="Q6183" s="49">
        <v>0.40578032000000003</v>
      </c>
      <c r="R6183" s="49">
        <v>0.43136764999999999</v>
      </c>
      <c r="S6183" s="49">
        <v>0.46757615000000002</v>
      </c>
      <c r="T6183" s="49" t="s">
        <v>91</v>
      </c>
      <c r="U6183">
        <v>1.478766</v>
      </c>
      <c r="V6183">
        <v>7.8042879999999997</v>
      </c>
      <c r="W6183">
        <v>6.3255220000000003</v>
      </c>
    </row>
    <row r="6184" spans="1:23" x14ac:dyDescent="0.25">
      <c r="A6184" s="49" t="str">
        <f t="shared" si="96"/>
        <v>41850Sierra9_AvgSmartAC Only</v>
      </c>
      <c r="B6184" s="7">
        <v>41850</v>
      </c>
      <c r="C6184" s="49" t="s">
        <v>94</v>
      </c>
      <c r="D6184" s="49" t="s">
        <v>14</v>
      </c>
      <c r="E6184" s="49">
        <v>2.4554192000000001</v>
      </c>
      <c r="F6184" s="49">
        <v>1.9539949000000001</v>
      </c>
      <c r="G6184" s="49">
        <v>9</v>
      </c>
      <c r="H6184" s="49">
        <v>1568.5032000000001</v>
      </c>
      <c r="I6184" s="49">
        <v>12090.041999999999</v>
      </c>
      <c r="J6184" s="49">
        <v>94.394469999999998</v>
      </c>
      <c r="K6184" s="49"/>
      <c r="L6184" s="49"/>
      <c r="M6184" s="49"/>
      <c r="N6184" s="49">
        <v>0.50142428999999999</v>
      </c>
      <c r="O6184" s="49">
        <v>0.40329669000000001</v>
      </c>
      <c r="P6184" s="49">
        <v>0.46079333</v>
      </c>
      <c r="Q6184" s="49">
        <v>0.50142428999999999</v>
      </c>
      <c r="R6184" s="49">
        <v>0.54205524999999999</v>
      </c>
      <c r="S6184" s="49">
        <v>0.59955188999999998</v>
      </c>
      <c r="T6184" s="49" t="s">
        <v>91</v>
      </c>
      <c r="U6184">
        <v>0.89828629999999998</v>
      </c>
      <c r="V6184">
        <v>4.0788419999999999</v>
      </c>
      <c r="W6184">
        <v>3.1805560000000002</v>
      </c>
    </row>
    <row r="6185" spans="1:23" x14ac:dyDescent="0.25">
      <c r="A6185" s="49" t="str">
        <f t="shared" si="96"/>
        <v>41850Stockton9_AvgSmartAC Only</v>
      </c>
      <c r="B6185" s="7">
        <v>41850</v>
      </c>
      <c r="C6185" s="49" t="s">
        <v>94</v>
      </c>
      <c r="D6185" s="49" t="s">
        <v>15</v>
      </c>
      <c r="E6185" s="49">
        <v>2.4131209</v>
      </c>
      <c r="F6185" s="49">
        <v>1.9717206</v>
      </c>
      <c r="G6185" s="49">
        <v>9</v>
      </c>
      <c r="H6185" s="49">
        <v>1363.1759</v>
      </c>
      <c r="I6185" s="49">
        <v>10495.960999999999</v>
      </c>
      <c r="J6185" s="49">
        <v>93.623127999999994</v>
      </c>
      <c r="K6185" s="49"/>
      <c r="L6185" s="49"/>
      <c r="M6185" s="49"/>
      <c r="N6185" s="49">
        <v>0.44140031000000002</v>
      </c>
      <c r="O6185" s="49">
        <v>0.34715013</v>
      </c>
      <c r="P6185" s="49">
        <v>0.40237485000000001</v>
      </c>
      <c r="Q6185" s="49">
        <v>0.44140031000000002</v>
      </c>
      <c r="R6185" s="49">
        <v>0.48042576999999997</v>
      </c>
      <c r="S6185" s="49">
        <v>0.53565048999999998</v>
      </c>
      <c r="T6185" s="49" t="s">
        <v>91</v>
      </c>
      <c r="U6185">
        <v>0.67864049999999998</v>
      </c>
      <c r="V6185">
        <v>3.4945460000000002</v>
      </c>
      <c r="W6185">
        <v>2.815906</v>
      </c>
    </row>
    <row r="6186" spans="1:23" x14ac:dyDescent="0.25">
      <c r="A6186" s="49" t="str">
        <f t="shared" si="96"/>
        <v>41852ALLN/A_AvgSmartAC Only</v>
      </c>
      <c r="B6186" s="7">
        <v>41852</v>
      </c>
      <c r="C6186" s="49" t="s">
        <v>94</v>
      </c>
      <c r="D6186" s="49" t="s">
        <v>16</v>
      </c>
      <c r="E6186" s="49">
        <v>2.8058206999999999</v>
      </c>
      <c r="F6186" s="49">
        <v>2.1468020000000001</v>
      </c>
      <c r="G6186" s="49" t="s">
        <v>33</v>
      </c>
      <c r="H6186" s="49"/>
      <c r="I6186" s="49"/>
      <c r="J6186" s="49">
        <v>98.605760000000004</v>
      </c>
      <c r="K6186" s="49"/>
      <c r="L6186" s="49"/>
      <c r="M6186" s="49">
        <v>8.4908999999999991E-3</v>
      </c>
      <c r="N6186" s="49">
        <v>0.65901869999999996</v>
      </c>
      <c r="O6186" s="49">
        <v>0.64815034999999999</v>
      </c>
      <c r="P6186" s="49">
        <v>0.65451851999999999</v>
      </c>
      <c r="Q6186" s="49">
        <v>0.65901869999999996</v>
      </c>
      <c r="R6186" s="49">
        <v>0.66351888000000003</v>
      </c>
      <c r="S6186" s="49">
        <v>0.66988705000000004</v>
      </c>
      <c r="T6186" s="49" t="s">
        <v>91</v>
      </c>
    </row>
    <row r="6187" spans="1:23" x14ac:dyDescent="0.25">
      <c r="A6187" s="49" t="str">
        <f t="shared" si="96"/>
        <v>41852OtherN/A_AvgAll</v>
      </c>
      <c r="B6187" s="7">
        <v>41852</v>
      </c>
      <c r="C6187" s="49" t="s">
        <v>94</v>
      </c>
      <c r="D6187" s="49" t="s">
        <v>13</v>
      </c>
      <c r="E6187" s="49">
        <v>2.9629691999999999</v>
      </c>
      <c r="F6187" s="49">
        <v>2.2989750999999998</v>
      </c>
      <c r="G6187" s="49" t="s">
        <v>33</v>
      </c>
      <c r="H6187" s="49"/>
      <c r="I6187" s="49"/>
      <c r="J6187" s="49">
        <v>103.49290000000001</v>
      </c>
      <c r="K6187" s="49"/>
      <c r="L6187" s="49"/>
      <c r="M6187" s="49">
        <v>1.4777500000000001E-2</v>
      </c>
      <c r="N6187" s="49">
        <v>0.66399410000000003</v>
      </c>
      <c r="O6187" s="49">
        <v>0.64507890000000001</v>
      </c>
      <c r="P6187" s="49">
        <v>0.65616202000000001</v>
      </c>
      <c r="Q6187" s="49">
        <v>0.66399410000000003</v>
      </c>
      <c r="R6187" s="49">
        <v>0.67182618000000005</v>
      </c>
      <c r="S6187" s="49">
        <v>0.68290930000000005</v>
      </c>
      <c r="T6187" s="49" t="s">
        <v>19</v>
      </c>
    </row>
    <row r="6188" spans="1:23" x14ac:dyDescent="0.25">
      <c r="A6188" s="49" t="str">
        <f t="shared" si="96"/>
        <v>41852StocktonN/A_AvgSmartAC Only</v>
      </c>
      <c r="B6188" s="7">
        <v>41852</v>
      </c>
      <c r="C6188" s="49" t="s">
        <v>94</v>
      </c>
      <c r="D6188" s="49" t="s">
        <v>15</v>
      </c>
      <c r="E6188" s="49">
        <v>3.1825587</v>
      </c>
      <c r="F6188" s="49">
        <v>2.4373578999999999</v>
      </c>
      <c r="G6188" s="49" t="s">
        <v>33</v>
      </c>
      <c r="H6188" s="49"/>
      <c r="I6188" s="49"/>
      <c r="J6188" s="49">
        <v>101.491</v>
      </c>
      <c r="K6188" s="49"/>
      <c r="L6188" s="49"/>
      <c r="M6188" s="49">
        <v>2.6432500000000001E-2</v>
      </c>
      <c r="N6188" s="49">
        <v>0.7452008</v>
      </c>
      <c r="O6188" s="49">
        <v>0.71136719999999998</v>
      </c>
      <c r="P6188" s="49">
        <v>0.73119157999999995</v>
      </c>
      <c r="Q6188" s="49">
        <v>0.7452008</v>
      </c>
      <c r="R6188" s="49">
        <v>0.75921002999999998</v>
      </c>
      <c r="S6188" s="49">
        <v>0.77903440000000002</v>
      </c>
      <c r="T6188" s="49" t="s">
        <v>91</v>
      </c>
    </row>
    <row r="6189" spans="1:23" x14ac:dyDescent="0.25">
      <c r="A6189" s="49" t="str">
        <f t="shared" si="96"/>
        <v>41852Greater Bay AreaN/A_AvgAll</v>
      </c>
      <c r="B6189" s="7">
        <v>41852</v>
      </c>
      <c r="C6189" s="49" t="s">
        <v>94</v>
      </c>
      <c r="D6189" s="49" t="s">
        <v>10</v>
      </c>
      <c r="E6189" s="49">
        <v>2.1178968999999999</v>
      </c>
      <c r="F6189" s="49">
        <v>1.6294972999999999</v>
      </c>
      <c r="G6189" s="49" t="s">
        <v>33</v>
      </c>
      <c r="H6189" s="49"/>
      <c r="I6189" s="49"/>
      <c r="J6189" s="49">
        <v>90.488240000000005</v>
      </c>
      <c r="K6189" s="49"/>
      <c r="L6189" s="49"/>
      <c r="M6189" s="49">
        <v>1.1387599999999999E-2</v>
      </c>
      <c r="N6189" s="49">
        <v>0.48839959999999999</v>
      </c>
      <c r="O6189" s="49">
        <v>0.47382347000000002</v>
      </c>
      <c r="P6189" s="49">
        <v>0.48236416999999998</v>
      </c>
      <c r="Q6189" s="49">
        <v>0.48839959999999999</v>
      </c>
      <c r="R6189" s="49">
        <v>0.49443503</v>
      </c>
      <c r="S6189" s="49">
        <v>0.50297572999999995</v>
      </c>
      <c r="T6189" s="49" t="s">
        <v>19</v>
      </c>
    </row>
    <row r="6190" spans="1:23" x14ac:dyDescent="0.25">
      <c r="A6190" s="49" t="str">
        <f t="shared" si="96"/>
        <v>41852OtherN/A_AvgSmartAC Only</v>
      </c>
      <c r="B6190" s="7">
        <v>41852</v>
      </c>
      <c r="C6190" s="49" t="s">
        <v>94</v>
      </c>
      <c r="D6190" s="49" t="s">
        <v>13</v>
      </c>
      <c r="E6190" s="49">
        <v>3.0440451999999998</v>
      </c>
      <c r="F6190" s="49">
        <v>2.3421539</v>
      </c>
      <c r="G6190" s="49" t="s">
        <v>33</v>
      </c>
      <c r="H6190" s="49"/>
      <c r="I6190" s="49"/>
      <c r="J6190" s="49">
        <v>103.4903</v>
      </c>
      <c r="K6190" s="49"/>
      <c r="L6190" s="49"/>
      <c r="M6190" s="49">
        <v>1.72152E-2</v>
      </c>
      <c r="N6190" s="49">
        <v>0.7018913</v>
      </c>
      <c r="O6190" s="49">
        <v>0.67985583999999999</v>
      </c>
      <c r="P6190" s="49">
        <v>0.69276724000000001</v>
      </c>
      <c r="Q6190" s="49">
        <v>0.7018913</v>
      </c>
      <c r="R6190" s="49">
        <v>0.71101535999999999</v>
      </c>
      <c r="S6190" s="49">
        <v>0.72392676</v>
      </c>
      <c r="T6190" s="49" t="s">
        <v>91</v>
      </c>
    </row>
    <row r="6191" spans="1:23" x14ac:dyDescent="0.25">
      <c r="A6191" s="49" t="str">
        <f t="shared" si="96"/>
        <v>41852Greater Bay AreaN/A_AvgDually Enrolled</v>
      </c>
      <c r="B6191" s="7">
        <v>41852</v>
      </c>
      <c r="C6191" s="49" t="s">
        <v>94</v>
      </c>
      <c r="D6191" s="49" t="s">
        <v>10</v>
      </c>
      <c r="E6191" s="49">
        <v>1.7473304999999999</v>
      </c>
      <c r="F6191" s="49">
        <v>1.4056698000000001</v>
      </c>
      <c r="G6191" s="49" t="s">
        <v>33</v>
      </c>
      <c r="H6191" s="49"/>
      <c r="I6191" s="49"/>
      <c r="J6191" s="49">
        <v>89.239199999999997</v>
      </c>
      <c r="K6191" s="49"/>
      <c r="L6191" s="49"/>
      <c r="M6191" s="49">
        <v>1.87697E-2</v>
      </c>
      <c r="N6191" s="49">
        <v>0.34166069999999998</v>
      </c>
      <c r="O6191" s="49">
        <v>0.31763548000000003</v>
      </c>
      <c r="P6191" s="49">
        <v>0.33171276</v>
      </c>
      <c r="Q6191" s="49">
        <v>0.34166069999999998</v>
      </c>
      <c r="R6191" s="49">
        <v>0.35160863999999997</v>
      </c>
      <c r="S6191" s="49">
        <v>0.36568592</v>
      </c>
      <c r="T6191" s="49" t="s">
        <v>92</v>
      </c>
    </row>
    <row r="6192" spans="1:23" x14ac:dyDescent="0.25">
      <c r="A6192" s="49" t="str">
        <f t="shared" si="96"/>
        <v>41852StocktonN/A_AvgAll</v>
      </c>
      <c r="B6192" s="7">
        <v>41852</v>
      </c>
      <c r="C6192" s="49" t="s">
        <v>94</v>
      </c>
      <c r="D6192" s="49" t="s">
        <v>15</v>
      </c>
      <c r="E6192" s="49">
        <v>3.0739847999999999</v>
      </c>
      <c r="F6192" s="49">
        <v>2.3697644000000002</v>
      </c>
      <c r="G6192" s="49" t="s">
        <v>33</v>
      </c>
      <c r="H6192" s="49"/>
      <c r="I6192" s="49"/>
      <c r="J6192" s="49">
        <v>101.4954</v>
      </c>
      <c r="K6192" s="49"/>
      <c r="L6192" s="49"/>
      <c r="M6192" s="49">
        <v>2.2152399999999999E-2</v>
      </c>
      <c r="N6192" s="49">
        <v>0.70422039999999997</v>
      </c>
      <c r="O6192" s="49">
        <v>0.67586533000000004</v>
      </c>
      <c r="P6192" s="49">
        <v>0.69247963000000001</v>
      </c>
      <c r="Q6192" s="49">
        <v>0.70422039999999997</v>
      </c>
      <c r="R6192" s="49">
        <v>0.71596117000000004</v>
      </c>
      <c r="S6192" s="49">
        <v>0.73257547000000001</v>
      </c>
      <c r="T6192" s="49" t="s">
        <v>19</v>
      </c>
    </row>
    <row r="6193" spans="1:20" x14ac:dyDescent="0.25">
      <c r="A6193" s="49" t="str">
        <f t="shared" si="96"/>
        <v>41852Greater Bay AreaN/A_AvgSmartAC Only</v>
      </c>
      <c r="B6193" s="7">
        <v>41852</v>
      </c>
      <c r="C6193" s="49" t="s">
        <v>94</v>
      </c>
      <c r="D6193" s="49" t="s">
        <v>10</v>
      </c>
      <c r="E6193" s="49">
        <v>2.2693029999999998</v>
      </c>
      <c r="F6193" s="49">
        <v>1.7196047999999999</v>
      </c>
      <c r="G6193" s="49" t="s">
        <v>33</v>
      </c>
      <c r="H6193" s="49"/>
      <c r="I6193" s="49"/>
      <c r="J6193" s="49">
        <v>90.997060000000005</v>
      </c>
      <c r="K6193" s="49"/>
      <c r="L6193" s="49"/>
      <c r="M6193" s="49">
        <v>1.3988499999999999E-2</v>
      </c>
      <c r="N6193" s="49">
        <v>0.54969820000000003</v>
      </c>
      <c r="O6193" s="49">
        <v>0.53179292</v>
      </c>
      <c r="P6193" s="49">
        <v>0.54228429</v>
      </c>
      <c r="Q6193" s="49">
        <v>0.54969820000000003</v>
      </c>
      <c r="R6193" s="49">
        <v>0.5571121</v>
      </c>
      <c r="S6193" s="49">
        <v>0.56760348000000005</v>
      </c>
      <c r="T6193" s="49" t="s">
        <v>91</v>
      </c>
    </row>
    <row r="6194" spans="1:20" x14ac:dyDescent="0.25">
      <c r="A6194" s="49" t="str">
        <f t="shared" si="96"/>
        <v>41852SierraN/A_AvgSmartAC Only</v>
      </c>
      <c r="B6194" s="7">
        <v>41852</v>
      </c>
      <c r="C6194" s="49" t="s">
        <v>94</v>
      </c>
      <c r="D6194" s="49" t="s">
        <v>14</v>
      </c>
      <c r="E6194" s="49">
        <v>3.3665734999999999</v>
      </c>
      <c r="F6194" s="49">
        <v>2.5580088000000001</v>
      </c>
      <c r="G6194" s="49" t="s">
        <v>33</v>
      </c>
      <c r="H6194" s="49"/>
      <c r="I6194" s="49"/>
      <c r="J6194" s="49">
        <v>102.5996</v>
      </c>
      <c r="K6194" s="49"/>
      <c r="L6194" s="49"/>
      <c r="M6194" s="49">
        <v>2.6168500000000001E-2</v>
      </c>
      <c r="N6194" s="49">
        <v>0.80856470000000003</v>
      </c>
      <c r="O6194" s="49">
        <v>0.77506902</v>
      </c>
      <c r="P6194" s="49">
        <v>0.79469539</v>
      </c>
      <c r="Q6194" s="49">
        <v>0.80856470000000003</v>
      </c>
      <c r="R6194" s="49">
        <v>0.822434</v>
      </c>
      <c r="S6194" s="49">
        <v>0.84206038000000005</v>
      </c>
      <c r="T6194" s="49" t="s">
        <v>91</v>
      </c>
    </row>
    <row r="6195" spans="1:20" x14ac:dyDescent="0.25">
      <c r="A6195" s="49" t="str">
        <f t="shared" si="96"/>
        <v>41852KernN/A_AvgAll</v>
      </c>
      <c r="B6195" s="7">
        <v>41852</v>
      </c>
      <c r="C6195" s="49" t="s">
        <v>94</v>
      </c>
      <c r="D6195" s="49" t="s">
        <v>11</v>
      </c>
      <c r="E6195" s="49">
        <v>3.4829303</v>
      </c>
      <c r="F6195" s="49">
        <v>2.6943853999999998</v>
      </c>
      <c r="G6195" s="49" t="s">
        <v>33</v>
      </c>
      <c r="H6195" s="49"/>
      <c r="I6195" s="49"/>
      <c r="J6195" s="49">
        <v>106</v>
      </c>
      <c r="K6195" s="49"/>
      <c r="L6195" s="49"/>
      <c r="M6195" s="49">
        <v>3.0294999999999999E-2</v>
      </c>
      <c r="N6195" s="49">
        <v>0.78854489999999999</v>
      </c>
      <c r="O6195" s="49">
        <v>0.74976730000000003</v>
      </c>
      <c r="P6195" s="49">
        <v>0.77248855000000005</v>
      </c>
      <c r="Q6195" s="49">
        <v>0.78854489999999999</v>
      </c>
      <c r="R6195" s="49">
        <v>0.80460125000000005</v>
      </c>
      <c r="S6195" s="49">
        <v>0.82732249999999996</v>
      </c>
      <c r="T6195" s="49" t="s">
        <v>19</v>
      </c>
    </row>
    <row r="6196" spans="1:20" x14ac:dyDescent="0.25">
      <c r="A6196" s="49" t="str">
        <f t="shared" si="96"/>
        <v>41852ALLN/A_AvgAll</v>
      </c>
      <c r="B6196" s="7">
        <v>41852</v>
      </c>
      <c r="C6196" s="49" t="s">
        <v>94</v>
      </c>
      <c r="D6196" s="49" t="s">
        <v>16</v>
      </c>
      <c r="E6196" s="49">
        <v>2.6992539</v>
      </c>
      <c r="F6196" s="49">
        <v>2.0835609000000002</v>
      </c>
      <c r="G6196" s="49" t="s">
        <v>33</v>
      </c>
      <c r="H6196" s="49"/>
      <c r="I6196" s="49"/>
      <c r="J6196" s="49">
        <v>98.305490000000006</v>
      </c>
      <c r="K6196" s="49"/>
      <c r="L6196" s="49"/>
      <c r="M6196" s="49">
        <v>7.1262000000000001E-3</v>
      </c>
      <c r="N6196" s="49">
        <v>0.61569300000000005</v>
      </c>
      <c r="O6196" s="49">
        <v>0.60657145999999995</v>
      </c>
      <c r="P6196" s="49">
        <v>0.61191611000000001</v>
      </c>
      <c r="Q6196" s="49">
        <v>0.61569300000000005</v>
      </c>
      <c r="R6196" s="49">
        <v>0.61946988999999997</v>
      </c>
      <c r="S6196" s="49">
        <v>0.62481454000000003</v>
      </c>
      <c r="T6196" s="49" t="s">
        <v>19</v>
      </c>
    </row>
    <row r="6197" spans="1:20" x14ac:dyDescent="0.25">
      <c r="A6197" s="49" t="str">
        <f t="shared" si="96"/>
        <v>41852Greater Fresno AreaN/A_AvgSmartAC Only</v>
      </c>
      <c r="B6197" s="7">
        <v>41852</v>
      </c>
      <c r="C6197" s="49" t="s">
        <v>94</v>
      </c>
      <c r="D6197" s="49" t="s">
        <v>38</v>
      </c>
      <c r="E6197" s="49">
        <v>3.4700272000000001</v>
      </c>
      <c r="F6197" s="49">
        <v>2.7136594000000001</v>
      </c>
      <c r="G6197" s="49" t="s">
        <v>33</v>
      </c>
      <c r="H6197" s="49"/>
      <c r="I6197" s="49"/>
      <c r="J6197" s="49">
        <v>107.66670000000001</v>
      </c>
      <c r="K6197" s="49"/>
      <c r="L6197" s="49"/>
      <c r="M6197" s="49">
        <v>2.4833299999999999E-2</v>
      </c>
      <c r="N6197" s="49">
        <v>0.75636780000000003</v>
      </c>
      <c r="O6197" s="49">
        <v>0.72458118000000005</v>
      </c>
      <c r="P6197" s="49">
        <v>0.74320615000000001</v>
      </c>
      <c r="Q6197" s="49">
        <v>0.75636780000000003</v>
      </c>
      <c r="R6197" s="49">
        <v>0.76952944999999995</v>
      </c>
      <c r="S6197" s="49">
        <v>0.78815442000000002</v>
      </c>
      <c r="T6197" s="49" t="s">
        <v>91</v>
      </c>
    </row>
    <row r="6198" spans="1:20" x14ac:dyDescent="0.25">
      <c r="A6198" s="49" t="str">
        <f t="shared" si="96"/>
        <v>41852North Coast and North BayN/A_AvgDually Enrolled</v>
      </c>
      <c r="B6198" s="7">
        <v>41852</v>
      </c>
      <c r="C6198" s="49" t="s">
        <v>94</v>
      </c>
      <c r="D6198" s="49" t="s">
        <v>47</v>
      </c>
      <c r="E6198" s="49">
        <v>1.2215441</v>
      </c>
      <c r="F6198" s="49">
        <v>1.0358906000000001</v>
      </c>
      <c r="G6198" s="49" t="s">
        <v>33</v>
      </c>
      <c r="H6198" s="49"/>
      <c r="I6198" s="49"/>
      <c r="J6198" s="49">
        <v>86.171549999999996</v>
      </c>
      <c r="K6198" s="49"/>
      <c r="L6198" s="49"/>
      <c r="M6198" s="49">
        <v>3.6371899999999999E-2</v>
      </c>
      <c r="N6198" s="49">
        <v>0.1856535</v>
      </c>
      <c r="O6198" s="49">
        <v>0.13909747</v>
      </c>
      <c r="P6198" s="49">
        <v>0.16637639000000001</v>
      </c>
      <c r="Q6198" s="49">
        <v>0.1856535</v>
      </c>
      <c r="R6198" s="49">
        <v>0.20493061000000001</v>
      </c>
      <c r="S6198" s="49">
        <v>0.23220953</v>
      </c>
      <c r="T6198" s="49" t="s">
        <v>92</v>
      </c>
    </row>
    <row r="6199" spans="1:20" x14ac:dyDescent="0.25">
      <c r="A6199" s="49" t="str">
        <f t="shared" si="96"/>
        <v>41852North Coast and North BayN/A_AvgSmartAC Only</v>
      </c>
      <c r="B6199" s="7">
        <v>41852</v>
      </c>
      <c r="C6199" s="49" t="s">
        <v>94</v>
      </c>
      <c r="D6199" s="49" t="s">
        <v>47</v>
      </c>
      <c r="E6199" s="49">
        <v>1.3752658</v>
      </c>
      <c r="F6199" s="49">
        <v>1.0908449</v>
      </c>
      <c r="G6199" s="49" t="s">
        <v>33</v>
      </c>
      <c r="H6199" s="49"/>
      <c r="I6199" s="49"/>
      <c r="J6199" s="49">
        <v>86.533820000000006</v>
      </c>
      <c r="K6199" s="49"/>
      <c r="L6199" s="49"/>
      <c r="M6199" s="49">
        <v>2.6286299999999999E-2</v>
      </c>
      <c r="N6199" s="49">
        <v>0.28442089999999998</v>
      </c>
      <c r="O6199" s="49">
        <v>0.25077443999999999</v>
      </c>
      <c r="P6199" s="49">
        <v>0.27048916000000001</v>
      </c>
      <c r="Q6199" s="49">
        <v>0.28442089999999998</v>
      </c>
      <c r="R6199" s="49">
        <v>0.29835264</v>
      </c>
      <c r="S6199" s="49">
        <v>0.31806736000000002</v>
      </c>
      <c r="T6199" s="49" t="s">
        <v>91</v>
      </c>
    </row>
    <row r="6200" spans="1:20" x14ac:dyDescent="0.25">
      <c r="A6200" s="49" t="str">
        <f t="shared" si="96"/>
        <v>41852Greater Fresno AreaN/A_AvgDually Enrolled</v>
      </c>
      <c r="B6200" s="7">
        <v>41852</v>
      </c>
      <c r="C6200" s="49" t="s">
        <v>94</v>
      </c>
      <c r="D6200" s="49" t="s">
        <v>38</v>
      </c>
      <c r="E6200" s="49">
        <v>3.2468474000000001</v>
      </c>
      <c r="F6200" s="49">
        <v>2.5303691000000001</v>
      </c>
      <c r="G6200" s="49" t="s">
        <v>33</v>
      </c>
      <c r="H6200" s="49"/>
      <c r="I6200" s="49"/>
      <c r="J6200" s="49">
        <v>107.66670000000001</v>
      </c>
      <c r="K6200" s="49"/>
      <c r="L6200" s="49"/>
      <c r="M6200" s="49">
        <v>4.2306299999999998E-2</v>
      </c>
      <c r="N6200" s="49">
        <v>0.71647830000000001</v>
      </c>
      <c r="O6200" s="49">
        <v>0.66232623999999996</v>
      </c>
      <c r="P6200" s="49">
        <v>0.69405596000000003</v>
      </c>
      <c r="Q6200" s="49">
        <v>0.71647830000000001</v>
      </c>
      <c r="R6200" s="49">
        <v>0.73890064</v>
      </c>
      <c r="S6200" s="49">
        <v>0.77063035999999996</v>
      </c>
      <c r="T6200" s="49" t="s">
        <v>92</v>
      </c>
    </row>
    <row r="6201" spans="1:20" x14ac:dyDescent="0.25">
      <c r="A6201" s="49" t="str">
        <f t="shared" si="96"/>
        <v>41852KernN/A_AvgDually Enrolled</v>
      </c>
      <c r="B6201" s="7">
        <v>41852</v>
      </c>
      <c r="C6201" s="49" t="s">
        <v>94</v>
      </c>
      <c r="D6201" s="49" t="s">
        <v>11</v>
      </c>
      <c r="E6201" s="49">
        <v>3.3415927000000001</v>
      </c>
      <c r="F6201" s="49">
        <v>2.6586433</v>
      </c>
      <c r="G6201" s="49" t="s">
        <v>33</v>
      </c>
      <c r="H6201" s="49"/>
      <c r="I6201" s="49"/>
      <c r="J6201" s="49">
        <v>106</v>
      </c>
      <c r="K6201" s="49"/>
      <c r="L6201" s="49"/>
      <c r="M6201" s="49">
        <v>5.4383599999999997E-2</v>
      </c>
      <c r="N6201" s="49">
        <v>0.68294940000000004</v>
      </c>
      <c r="O6201" s="49">
        <v>0.61333839000000001</v>
      </c>
      <c r="P6201" s="49">
        <v>0.65412608999999999</v>
      </c>
      <c r="Q6201" s="49">
        <v>0.68294940000000004</v>
      </c>
      <c r="R6201" s="49">
        <v>0.71177270999999998</v>
      </c>
      <c r="S6201" s="49">
        <v>0.75256040999999996</v>
      </c>
      <c r="T6201" s="49" t="s">
        <v>92</v>
      </c>
    </row>
    <row r="6202" spans="1:20" x14ac:dyDescent="0.25">
      <c r="A6202" s="49" t="str">
        <f t="shared" si="96"/>
        <v>41852ALLN/A_AvgDually Enrolled</v>
      </c>
      <c r="B6202" s="7">
        <v>41852</v>
      </c>
      <c r="C6202" s="49" t="s">
        <v>94</v>
      </c>
      <c r="D6202" s="49" t="s">
        <v>16</v>
      </c>
      <c r="E6202" s="49">
        <v>2.4104828999999999</v>
      </c>
      <c r="F6202" s="49">
        <v>1.9178177999999999</v>
      </c>
      <c r="G6202" s="49" t="s">
        <v>33</v>
      </c>
      <c r="H6202" s="49"/>
      <c r="I6202" s="49"/>
      <c r="J6202" s="49">
        <v>97.497259999999997</v>
      </c>
      <c r="K6202" s="49"/>
      <c r="L6202" s="49"/>
      <c r="M6202" s="49">
        <v>1.29382E-2</v>
      </c>
      <c r="N6202" s="49">
        <v>0.49266510000000002</v>
      </c>
      <c r="O6202" s="49">
        <v>0.47610419999999998</v>
      </c>
      <c r="P6202" s="49">
        <v>0.48580784999999999</v>
      </c>
      <c r="Q6202" s="49">
        <v>0.49266510000000002</v>
      </c>
      <c r="R6202" s="49">
        <v>0.49952235</v>
      </c>
      <c r="S6202" s="49">
        <v>0.50922599999999996</v>
      </c>
      <c r="T6202" s="49" t="s">
        <v>92</v>
      </c>
    </row>
    <row r="6203" spans="1:20" x14ac:dyDescent="0.25">
      <c r="A6203" s="49" t="str">
        <f t="shared" si="96"/>
        <v>41852Greater Fresno AreaN/A_AvgAll</v>
      </c>
      <c r="B6203" s="7">
        <v>41852</v>
      </c>
      <c r="C6203" s="49" t="s">
        <v>94</v>
      </c>
      <c r="D6203" s="49" t="s">
        <v>38</v>
      </c>
      <c r="E6203" s="49">
        <v>3.4184085</v>
      </c>
      <c r="F6203" s="49">
        <v>2.6688660999999998</v>
      </c>
      <c r="G6203" s="49" t="s">
        <v>33</v>
      </c>
      <c r="H6203" s="49"/>
      <c r="I6203" s="49"/>
      <c r="J6203" s="49">
        <v>107.66670000000001</v>
      </c>
      <c r="K6203" s="49"/>
      <c r="L6203" s="49"/>
      <c r="M6203" s="49">
        <v>2.1443799999999999E-2</v>
      </c>
      <c r="N6203" s="49">
        <v>0.74954240000000005</v>
      </c>
      <c r="O6203" s="49">
        <v>0.72209433999999995</v>
      </c>
      <c r="P6203" s="49">
        <v>0.73817719000000004</v>
      </c>
      <c r="Q6203" s="49">
        <v>0.74954240000000005</v>
      </c>
      <c r="R6203" s="49">
        <v>0.76090760999999996</v>
      </c>
      <c r="S6203" s="49">
        <v>0.77699046000000005</v>
      </c>
      <c r="T6203" s="49" t="s">
        <v>19</v>
      </c>
    </row>
    <row r="6204" spans="1:20" x14ac:dyDescent="0.25">
      <c r="A6204" s="49" t="str">
        <f t="shared" si="96"/>
        <v>41852OtherN/A_AvgDually Enrolled</v>
      </c>
      <c r="B6204" s="7">
        <v>41852</v>
      </c>
      <c r="C6204" s="49" t="s">
        <v>94</v>
      </c>
      <c r="D6204" s="49" t="s">
        <v>13</v>
      </c>
      <c r="E6204" s="49">
        <v>2.7137239000000002</v>
      </c>
      <c r="F6204" s="49">
        <v>2.173524</v>
      </c>
      <c r="G6204" s="49" t="s">
        <v>33</v>
      </c>
      <c r="H6204" s="49"/>
      <c r="I6204" s="49"/>
      <c r="J6204" s="49">
        <v>103.50060000000001</v>
      </c>
      <c r="K6204" s="49"/>
      <c r="L6204" s="49"/>
      <c r="M6204" s="49">
        <v>2.8641400000000001E-2</v>
      </c>
      <c r="N6204" s="49">
        <v>0.54019989999999996</v>
      </c>
      <c r="O6204" s="49">
        <v>0.50353890999999995</v>
      </c>
      <c r="P6204" s="49">
        <v>0.52501995999999995</v>
      </c>
      <c r="Q6204" s="49">
        <v>0.54019989999999996</v>
      </c>
      <c r="R6204" s="49">
        <v>0.55537983999999996</v>
      </c>
      <c r="S6204" s="49">
        <v>0.57686088999999996</v>
      </c>
      <c r="T6204" s="49" t="s">
        <v>92</v>
      </c>
    </row>
    <row r="6205" spans="1:20" x14ac:dyDescent="0.25">
      <c r="A6205" s="49" t="str">
        <f t="shared" si="96"/>
        <v>41852SierraN/A_AvgAll</v>
      </c>
      <c r="B6205" s="7">
        <v>41852</v>
      </c>
      <c r="C6205" s="49" t="s">
        <v>94</v>
      </c>
      <c r="D6205" s="49" t="s">
        <v>14</v>
      </c>
      <c r="E6205" s="49">
        <v>3.2882121999999998</v>
      </c>
      <c r="F6205" s="49">
        <v>2.5128960999999999</v>
      </c>
      <c r="G6205" s="49" t="s">
        <v>33</v>
      </c>
      <c r="H6205" s="49"/>
      <c r="I6205" s="49"/>
      <c r="J6205" s="49">
        <v>102.5836</v>
      </c>
      <c r="K6205" s="49"/>
      <c r="L6205" s="49"/>
      <c r="M6205" s="49">
        <v>2.1895899999999999E-2</v>
      </c>
      <c r="N6205" s="49">
        <v>0.77531609999999995</v>
      </c>
      <c r="O6205" s="49">
        <v>0.74728934999999996</v>
      </c>
      <c r="P6205" s="49">
        <v>0.76371127000000005</v>
      </c>
      <c r="Q6205" s="49">
        <v>0.77531609999999995</v>
      </c>
      <c r="R6205" s="49">
        <v>0.78692092999999996</v>
      </c>
      <c r="S6205" s="49">
        <v>0.80334285000000005</v>
      </c>
      <c r="T6205" s="49" t="s">
        <v>19</v>
      </c>
    </row>
    <row r="6206" spans="1:20" x14ac:dyDescent="0.25">
      <c r="A6206" s="49" t="str">
        <f t="shared" si="96"/>
        <v>41852SierraN/A_AvgDually Enrolled</v>
      </c>
      <c r="B6206" s="7">
        <v>41852</v>
      </c>
      <c r="C6206" s="49" t="s">
        <v>94</v>
      </c>
      <c r="D6206" s="49" t="s">
        <v>14</v>
      </c>
      <c r="E6206" s="49">
        <v>3.0947464</v>
      </c>
      <c r="F6206" s="49">
        <v>2.4039142</v>
      </c>
      <c r="G6206" s="49" t="s">
        <v>33</v>
      </c>
      <c r="H6206" s="49"/>
      <c r="I6206" s="49"/>
      <c r="J6206" s="49">
        <v>102.5442</v>
      </c>
      <c r="K6206" s="49"/>
      <c r="L6206" s="49"/>
      <c r="M6206" s="49">
        <v>3.9825899999999997E-2</v>
      </c>
      <c r="N6206" s="49">
        <v>0.69083220000000001</v>
      </c>
      <c r="O6206" s="49">
        <v>0.63985504999999998</v>
      </c>
      <c r="P6206" s="49">
        <v>0.66972447000000002</v>
      </c>
      <c r="Q6206" s="49">
        <v>0.69083220000000001</v>
      </c>
      <c r="R6206" s="49">
        <v>0.71193993</v>
      </c>
      <c r="S6206" s="49">
        <v>0.74180935000000003</v>
      </c>
      <c r="T6206" s="49" t="s">
        <v>92</v>
      </c>
    </row>
    <row r="6207" spans="1:20" x14ac:dyDescent="0.25">
      <c r="A6207" s="49" t="str">
        <f t="shared" si="96"/>
        <v>41852StocktonN/A_AvgDually Enrolled</v>
      </c>
      <c r="B6207" s="7">
        <v>41852</v>
      </c>
      <c r="C6207" s="49" t="s">
        <v>94</v>
      </c>
      <c r="D6207" s="49" t="s">
        <v>15</v>
      </c>
      <c r="E6207" s="49">
        <v>2.8020881000000002</v>
      </c>
      <c r="F6207" s="49">
        <v>2.2023071000000001</v>
      </c>
      <c r="G6207" s="49" t="s">
        <v>33</v>
      </c>
      <c r="H6207" s="49"/>
      <c r="I6207" s="49"/>
      <c r="J6207" s="49">
        <v>101.5063</v>
      </c>
      <c r="K6207" s="49"/>
      <c r="L6207" s="49"/>
      <c r="M6207" s="49">
        <v>4.0223799999999997E-2</v>
      </c>
      <c r="N6207" s="49">
        <v>0.59978100000000001</v>
      </c>
      <c r="O6207" s="49">
        <v>0.54829454</v>
      </c>
      <c r="P6207" s="49">
        <v>0.57846238999999999</v>
      </c>
      <c r="Q6207" s="49">
        <v>0.59978100000000001</v>
      </c>
      <c r="R6207" s="49">
        <v>0.62109961000000002</v>
      </c>
      <c r="S6207" s="49">
        <v>0.65126746000000002</v>
      </c>
      <c r="T6207" s="49" t="s">
        <v>92</v>
      </c>
    </row>
    <row r="6208" spans="1:20" x14ac:dyDescent="0.25">
      <c r="A6208" s="49" t="str">
        <f t="shared" si="96"/>
        <v>41852North Coast and North BayN/A_AvgAll</v>
      </c>
      <c r="B6208" s="7">
        <v>41852</v>
      </c>
      <c r="C6208" s="49" t="s">
        <v>94</v>
      </c>
      <c r="D6208" s="49" t="s">
        <v>47</v>
      </c>
      <c r="E6208" s="49">
        <v>1.3364130999999999</v>
      </c>
      <c r="F6208" s="49">
        <v>1.0755477</v>
      </c>
      <c r="G6208" s="49" t="s">
        <v>33</v>
      </c>
      <c r="H6208" s="49"/>
      <c r="I6208" s="49"/>
      <c r="J6208" s="49">
        <v>86.44041</v>
      </c>
      <c r="K6208" s="49"/>
      <c r="L6208" s="49"/>
      <c r="M6208" s="49">
        <v>2.1560699999999999E-2</v>
      </c>
      <c r="N6208" s="49">
        <v>0.26086540000000003</v>
      </c>
      <c r="O6208" s="49">
        <v>0.23326769999999999</v>
      </c>
      <c r="P6208" s="49">
        <v>0.24943823000000001</v>
      </c>
      <c r="Q6208" s="49">
        <v>0.26086540000000003</v>
      </c>
      <c r="R6208" s="49">
        <v>0.27229257000000001</v>
      </c>
      <c r="S6208" s="49">
        <v>0.28846309999999997</v>
      </c>
      <c r="T6208" s="49" t="s">
        <v>19</v>
      </c>
    </row>
    <row r="6209" spans="1:20" x14ac:dyDescent="0.25">
      <c r="A6209" s="49" t="str">
        <f t="shared" si="96"/>
        <v>41852KernN/A_AvgSmartAC Only</v>
      </c>
      <c r="B6209" s="7">
        <v>41852</v>
      </c>
      <c r="C6209" s="49" t="s">
        <v>94</v>
      </c>
      <c r="D6209" s="49" t="s">
        <v>11</v>
      </c>
      <c r="E6209" s="49">
        <v>3.5367842999999999</v>
      </c>
      <c r="F6209" s="49">
        <v>2.7099525</v>
      </c>
      <c r="G6209" s="49" t="s">
        <v>33</v>
      </c>
      <c r="H6209" s="49"/>
      <c r="I6209" s="49"/>
      <c r="J6209" s="49">
        <v>106</v>
      </c>
      <c r="K6209" s="49"/>
      <c r="L6209" s="49"/>
      <c r="M6209" s="49">
        <v>3.6487100000000001E-2</v>
      </c>
      <c r="N6209" s="49">
        <v>0.82683180000000001</v>
      </c>
      <c r="O6209" s="49">
        <v>0.78012831000000005</v>
      </c>
      <c r="P6209" s="49">
        <v>0.80749364000000001</v>
      </c>
      <c r="Q6209" s="49">
        <v>0.82683180000000001</v>
      </c>
      <c r="R6209" s="49">
        <v>0.84616996</v>
      </c>
      <c r="S6209" s="49">
        <v>0.87353528999999996</v>
      </c>
      <c r="T6209" s="49" t="s">
        <v>91</v>
      </c>
    </row>
    <row r="6210" spans="1:20" x14ac:dyDescent="0.25">
      <c r="A6210" s="49" t="str">
        <f t="shared" si="96"/>
        <v>41893Greater Fresno AreaN/A_AvgSmartAC Only</v>
      </c>
      <c r="B6210" s="7">
        <v>41893</v>
      </c>
      <c r="C6210" s="49" t="s">
        <v>94</v>
      </c>
      <c r="D6210" s="49" t="s">
        <v>38</v>
      </c>
      <c r="E6210" s="49">
        <v>2.5793463999999999</v>
      </c>
      <c r="F6210" s="49">
        <v>2.0934721000000001</v>
      </c>
      <c r="G6210" s="49" t="s">
        <v>33</v>
      </c>
      <c r="H6210" s="49"/>
      <c r="I6210" s="49"/>
      <c r="J6210" s="49">
        <v>100.5</v>
      </c>
      <c r="K6210" s="49"/>
      <c r="L6210" s="49"/>
      <c r="M6210" s="49">
        <v>3.1985699999999999E-2</v>
      </c>
      <c r="N6210" s="49">
        <v>0.48587429999999998</v>
      </c>
      <c r="O6210" s="49">
        <v>0.44493260000000001</v>
      </c>
      <c r="P6210" s="49">
        <v>0.46892188000000001</v>
      </c>
      <c r="Q6210" s="49">
        <v>0.48587429999999998</v>
      </c>
      <c r="R6210" s="49">
        <v>0.50282671999999995</v>
      </c>
      <c r="S6210" s="49">
        <v>0.52681599999999995</v>
      </c>
      <c r="T6210" s="49" t="s">
        <v>91</v>
      </c>
    </row>
    <row r="6211" spans="1:20" x14ac:dyDescent="0.25">
      <c r="A6211" s="49" t="str">
        <f t="shared" ref="A6211:A6225" si="97">CONCATENATE(B6211,D6211,G6211,"_",C6211,T6211)</f>
        <v>41893Greater Bay AreaN/A_AvgSmartAC Only</v>
      </c>
      <c r="B6211" s="7">
        <v>41893</v>
      </c>
      <c r="C6211" s="49" t="s">
        <v>94</v>
      </c>
      <c r="D6211" s="49" t="s">
        <v>10</v>
      </c>
      <c r="E6211" s="49">
        <v>1.5985722</v>
      </c>
      <c r="F6211" s="49">
        <v>1.3634611999999999</v>
      </c>
      <c r="G6211" s="49" t="s">
        <v>33</v>
      </c>
      <c r="H6211" s="49"/>
      <c r="I6211" s="49"/>
      <c r="J6211" s="49">
        <v>92.287530000000004</v>
      </c>
      <c r="K6211" s="49"/>
      <c r="L6211" s="49"/>
      <c r="M6211" s="49">
        <v>1.86453E-2</v>
      </c>
      <c r="N6211" s="49">
        <v>0.23511099999999999</v>
      </c>
      <c r="O6211" s="49">
        <v>0.21124502000000001</v>
      </c>
      <c r="P6211" s="49">
        <v>0.22522898999999999</v>
      </c>
      <c r="Q6211" s="49">
        <v>0.23511099999999999</v>
      </c>
      <c r="R6211" s="49">
        <v>0.24499301000000001</v>
      </c>
      <c r="S6211" s="49">
        <v>0.25897698000000002</v>
      </c>
      <c r="T6211" s="49" t="s">
        <v>91</v>
      </c>
    </row>
    <row r="6212" spans="1:20" x14ac:dyDescent="0.25">
      <c r="A6212" s="49" t="str">
        <f t="shared" si="97"/>
        <v>41893ALLN/A_AvgSmartAC Only</v>
      </c>
      <c r="B6212" s="7">
        <v>41893</v>
      </c>
      <c r="C6212" s="49" t="s">
        <v>94</v>
      </c>
      <c r="D6212" s="49" t="s">
        <v>16</v>
      </c>
      <c r="E6212" s="49">
        <v>1.9429247999999999</v>
      </c>
      <c r="F6212" s="49">
        <v>1.6231065</v>
      </c>
      <c r="G6212" s="49" t="s">
        <v>33</v>
      </c>
      <c r="H6212" s="49"/>
      <c r="I6212" s="49"/>
      <c r="J6212" s="49">
        <v>95.217230000000001</v>
      </c>
      <c r="K6212" s="49"/>
      <c r="L6212" s="49"/>
      <c r="M6212" s="49">
        <v>1.10341E-2</v>
      </c>
      <c r="N6212" s="49">
        <v>0.3198183</v>
      </c>
      <c r="O6212" s="49">
        <v>0.30569465000000001</v>
      </c>
      <c r="P6212" s="49">
        <v>0.31397023000000002</v>
      </c>
      <c r="Q6212" s="49">
        <v>0.3198183</v>
      </c>
      <c r="R6212" s="49">
        <v>0.32566636999999998</v>
      </c>
      <c r="S6212" s="49">
        <v>0.33394194999999999</v>
      </c>
      <c r="T6212" s="49" t="s">
        <v>91</v>
      </c>
    </row>
    <row r="6213" spans="1:20" x14ac:dyDescent="0.25">
      <c r="A6213" s="49" t="str">
        <f t="shared" si="97"/>
        <v>41893North Coast and North BayN/A_AvgSmartAC Only</v>
      </c>
      <c r="B6213" s="7">
        <v>41893</v>
      </c>
      <c r="C6213" s="49" t="s">
        <v>94</v>
      </c>
      <c r="D6213" s="49" t="s">
        <v>47</v>
      </c>
      <c r="E6213" s="49">
        <v>1.3432900999999999</v>
      </c>
      <c r="F6213" s="49">
        <v>1.0993249</v>
      </c>
      <c r="G6213" s="49" t="s">
        <v>33</v>
      </c>
      <c r="H6213" s="49"/>
      <c r="I6213" s="49"/>
      <c r="J6213" s="49">
        <v>91.741259999999997</v>
      </c>
      <c r="K6213" s="49"/>
      <c r="L6213" s="49"/>
      <c r="M6213" s="49">
        <v>3.9172400000000003E-2</v>
      </c>
      <c r="N6213" s="49">
        <v>0.24396519999999999</v>
      </c>
      <c r="O6213" s="49">
        <v>0.19382452999999999</v>
      </c>
      <c r="P6213" s="49">
        <v>0.22320382999999999</v>
      </c>
      <c r="Q6213" s="49">
        <v>0.24396519999999999</v>
      </c>
      <c r="R6213" s="49">
        <v>0.26472656999999999</v>
      </c>
      <c r="S6213" s="49">
        <v>0.29410586999999999</v>
      </c>
      <c r="T6213" s="49" t="s">
        <v>91</v>
      </c>
    </row>
    <row r="6214" spans="1:20" x14ac:dyDescent="0.25">
      <c r="A6214" s="49" t="str">
        <f t="shared" si="97"/>
        <v>41893KernN/A_AvgAll</v>
      </c>
      <c r="B6214" s="7">
        <v>41893</v>
      </c>
      <c r="C6214" s="49" t="s">
        <v>94</v>
      </c>
      <c r="D6214" s="49" t="s">
        <v>11</v>
      </c>
      <c r="E6214" s="49">
        <v>2.8228358999999998</v>
      </c>
      <c r="F6214" s="49">
        <v>2.1795817999999998</v>
      </c>
      <c r="G6214" s="49" t="s">
        <v>33</v>
      </c>
      <c r="H6214" s="49"/>
      <c r="I6214" s="49"/>
      <c r="J6214" s="49">
        <v>99.333340000000007</v>
      </c>
      <c r="K6214" s="49"/>
      <c r="L6214" s="49"/>
      <c r="M6214" s="49">
        <v>4.8396799999999997E-2</v>
      </c>
      <c r="N6214" s="49">
        <v>0.64325410000000005</v>
      </c>
      <c r="O6214" s="49">
        <v>0.5813062</v>
      </c>
      <c r="P6214" s="49">
        <v>0.61760380000000004</v>
      </c>
      <c r="Q6214" s="49">
        <v>0.64325410000000005</v>
      </c>
      <c r="R6214" s="49">
        <v>0.66890439999999995</v>
      </c>
      <c r="S6214" s="49">
        <v>0.705202</v>
      </c>
      <c r="T6214" s="49" t="s">
        <v>19</v>
      </c>
    </row>
    <row r="6215" spans="1:20" x14ac:dyDescent="0.25">
      <c r="A6215" s="49" t="str">
        <f t="shared" si="97"/>
        <v>41893StocktonN/A_AvgSmartAC Only</v>
      </c>
      <c r="B6215" s="7">
        <v>41893</v>
      </c>
      <c r="C6215" s="49" t="s">
        <v>94</v>
      </c>
      <c r="D6215" s="49" t="s">
        <v>15</v>
      </c>
      <c r="E6215" s="49">
        <v>2.1622501999999999</v>
      </c>
      <c r="F6215" s="49">
        <v>1.7577556000000001</v>
      </c>
      <c r="G6215" s="49" t="s">
        <v>33</v>
      </c>
      <c r="H6215" s="49"/>
      <c r="I6215" s="49"/>
      <c r="J6215" s="49">
        <v>95.775049999999993</v>
      </c>
      <c r="K6215" s="49"/>
      <c r="L6215" s="49"/>
      <c r="M6215" s="49">
        <v>3.6223499999999999E-2</v>
      </c>
      <c r="N6215" s="49">
        <v>0.40449459999999998</v>
      </c>
      <c r="O6215" s="49">
        <v>0.35812852000000001</v>
      </c>
      <c r="P6215" s="49">
        <v>0.38529614000000001</v>
      </c>
      <c r="Q6215" s="49">
        <v>0.40449459999999998</v>
      </c>
      <c r="R6215" s="49">
        <v>0.42369305000000002</v>
      </c>
      <c r="S6215" s="49">
        <v>0.45086068000000001</v>
      </c>
      <c r="T6215" s="49" t="s">
        <v>91</v>
      </c>
    </row>
    <row r="6216" spans="1:20" x14ac:dyDescent="0.25">
      <c r="A6216" s="49" t="str">
        <f t="shared" si="97"/>
        <v>41893SierraN/A_AvgSmartAC Only</v>
      </c>
      <c r="B6216" s="7">
        <v>41893</v>
      </c>
      <c r="C6216" s="49" t="s">
        <v>94</v>
      </c>
      <c r="D6216" s="49" t="s">
        <v>14</v>
      </c>
      <c r="E6216" s="49">
        <v>1.9452526999999999</v>
      </c>
      <c r="F6216" s="49">
        <v>1.6313432000000001</v>
      </c>
      <c r="G6216" s="49" t="s">
        <v>33</v>
      </c>
      <c r="H6216" s="49"/>
      <c r="I6216" s="49"/>
      <c r="J6216" s="49">
        <v>93.890469999999993</v>
      </c>
      <c r="K6216" s="49"/>
      <c r="L6216" s="49"/>
      <c r="M6216" s="49">
        <v>3.2111000000000001E-2</v>
      </c>
      <c r="N6216" s="49">
        <v>0.31390950000000001</v>
      </c>
      <c r="O6216" s="49">
        <v>0.27280742000000002</v>
      </c>
      <c r="P6216" s="49">
        <v>0.29689067000000002</v>
      </c>
      <c r="Q6216" s="49">
        <v>0.31390950000000001</v>
      </c>
      <c r="R6216" s="49">
        <v>0.33092832999999999</v>
      </c>
      <c r="S6216" s="49">
        <v>0.35501157999999999</v>
      </c>
      <c r="T6216" s="49" t="s">
        <v>91</v>
      </c>
    </row>
    <row r="6217" spans="1:20" x14ac:dyDescent="0.25">
      <c r="A6217" s="49" t="str">
        <f t="shared" si="97"/>
        <v>41893SierraN/A_AvgAll</v>
      </c>
      <c r="B6217" s="7">
        <v>41893</v>
      </c>
      <c r="C6217" s="49" t="s">
        <v>94</v>
      </c>
      <c r="D6217" s="49" t="s">
        <v>14</v>
      </c>
      <c r="E6217" s="49">
        <v>1.9452526999999999</v>
      </c>
      <c r="F6217" s="49">
        <v>1.6313432000000001</v>
      </c>
      <c r="G6217" s="49" t="s">
        <v>33</v>
      </c>
      <c r="H6217" s="49"/>
      <c r="I6217" s="49"/>
      <c r="J6217" s="49">
        <v>93.890469999999993</v>
      </c>
      <c r="K6217" s="49"/>
      <c r="L6217" s="49"/>
      <c r="M6217" s="49">
        <v>3.2111000000000001E-2</v>
      </c>
      <c r="N6217" s="49">
        <v>0.31390950000000001</v>
      </c>
      <c r="O6217" s="49">
        <v>0.27280742000000002</v>
      </c>
      <c r="P6217" s="49">
        <v>0.29689067000000002</v>
      </c>
      <c r="Q6217" s="49">
        <v>0.31390950000000001</v>
      </c>
      <c r="R6217" s="49">
        <v>0.33092832999999999</v>
      </c>
      <c r="S6217" s="49">
        <v>0.35501157999999999</v>
      </c>
      <c r="T6217" s="49" t="s">
        <v>19</v>
      </c>
    </row>
    <row r="6218" spans="1:20" x14ac:dyDescent="0.25">
      <c r="A6218" s="49" t="str">
        <f t="shared" si="97"/>
        <v>41893ALLN/A_AvgAll</v>
      </c>
      <c r="B6218" s="7">
        <v>41893</v>
      </c>
      <c r="C6218" s="49" t="s">
        <v>94</v>
      </c>
      <c r="D6218" s="49" t="s">
        <v>16</v>
      </c>
      <c r="E6218" s="49">
        <v>1.9429247999999999</v>
      </c>
      <c r="F6218" s="49">
        <v>1.6231065</v>
      </c>
      <c r="G6218" s="49" t="s">
        <v>33</v>
      </c>
      <c r="H6218" s="49"/>
      <c r="I6218" s="49"/>
      <c r="J6218" s="49">
        <v>95.217230000000001</v>
      </c>
      <c r="K6218" s="49"/>
      <c r="L6218" s="49"/>
      <c r="M6218" s="49">
        <v>1.10341E-2</v>
      </c>
      <c r="N6218" s="49">
        <v>0.3198183</v>
      </c>
      <c r="O6218" s="49">
        <v>0.30569465000000001</v>
      </c>
      <c r="P6218" s="49">
        <v>0.31397023000000002</v>
      </c>
      <c r="Q6218" s="49">
        <v>0.3198183</v>
      </c>
      <c r="R6218" s="49">
        <v>0.32566636999999998</v>
      </c>
      <c r="S6218" s="49">
        <v>0.33394194999999999</v>
      </c>
      <c r="T6218" s="49" t="s">
        <v>19</v>
      </c>
    </row>
    <row r="6219" spans="1:20" x14ac:dyDescent="0.25">
      <c r="A6219" s="49" t="str">
        <f t="shared" si="97"/>
        <v>41893Greater Bay AreaN/A_AvgAll</v>
      </c>
      <c r="B6219" s="7">
        <v>41893</v>
      </c>
      <c r="C6219" s="49" t="s">
        <v>94</v>
      </c>
      <c r="D6219" s="49" t="s">
        <v>10</v>
      </c>
      <c r="E6219" s="49">
        <v>1.5985722</v>
      </c>
      <c r="F6219" s="49">
        <v>1.3634611999999999</v>
      </c>
      <c r="G6219" s="49" t="s">
        <v>33</v>
      </c>
      <c r="H6219" s="49"/>
      <c r="I6219" s="49"/>
      <c r="J6219" s="49">
        <v>92.287530000000004</v>
      </c>
      <c r="K6219" s="49"/>
      <c r="L6219" s="49"/>
      <c r="M6219" s="49">
        <v>1.86453E-2</v>
      </c>
      <c r="N6219" s="49">
        <v>0.23511099999999999</v>
      </c>
      <c r="O6219" s="49">
        <v>0.21124502000000001</v>
      </c>
      <c r="P6219" s="49">
        <v>0.22522898999999999</v>
      </c>
      <c r="Q6219" s="49">
        <v>0.23511099999999999</v>
      </c>
      <c r="R6219" s="49">
        <v>0.24499301000000001</v>
      </c>
      <c r="S6219" s="49">
        <v>0.25897698000000002</v>
      </c>
      <c r="T6219" s="49" t="s">
        <v>19</v>
      </c>
    </row>
    <row r="6220" spans="1:20" x14ac:dyDescent="0.25">
      <c r="A6220" s="49" t="str">
        <f t="shared" si="97"/>
        <v>41893StocktonN/A_AvgAll</v>
      </c>
      <c r="B6220" s="7">
        <v>41893</v>
      </c>
      <c r="C6220" s="49" t="s">
        <v>94</v>
      </c>
      <c r="D6220" s="49" t="s">
        <v>15</v>
      </c>
      <c r="E6220" s="49">
        <v>2.1622501999999999</v>
      </c>
      <c r="F6220" s="49">
        <v>1.7577556000000001</v>
      </c>
      <c r="G6220" s="49" t="s">
        <v>33</v>
      </c>
      <c r="H6220" s="49"/>
      <c r="I6220" s="49"/>
      <c r="J6220" s="49">
        <v>95.775049999999993</v>
      </c>
      <c r="K6220" s="49"/>
      <c r="L6220" s="49"/>
      <c r="M6220" s="49">
        <v>3.6223499999999999E-2</v>
      </c>
      <c r="N6220" s="49">
        <v>0.40449459999999998</v>
      </c>
      <c r="O6220" s="49">
        <v>0.35812852000000001</v>
      </c>
      <c r="P6220" s="49">
        <v>0.38529614000000001</v>
      </c>
      <c r="Q6220" s="49">
        <v>0.40449459999999998</v>
      </c>
      <c r="R6220" s="49">
        <v>0.42369305000000002</v>
      </c>
      <c r="S6220" s="49">
        <v>0.45086068000000001</v>
      </c>
      <c r="T6220" s="49" t="s">
        <v>19</v>
      </c>
    </row>
    <row r="6221" spans="1:20" x14ac:dyDescent="0.25">
      <c r="A6221" s="49" t="str">
        <f t="shared" si="97"/>
        <v>41893OtherN/A_AvgSmartAC Only</v>
      </c>
      <c r="B6221" s="7">
        <v>41893</v>
      </c>
      <c r="C6221" s="49" t="s">
        <v>94</v>
      </c>
      <c r="D6221" s="49" t="s">
        <v>13</v>
      </c>
      <c r="E6221" s="49">
        <v>2.0277816999999998</v>
      </c>
      <c r="F6221" s="49">
        <v>1.7173965</v>
      </c>
      <c r="G6221" s="49" t="s">
        <v>33</v>
      </c>
      <c r="H6221" s="49"/>
      <c r="I6221" s="49"/>
      <c r="J6221" s="49">
        <v>97.144509999999997</v>
      </c>
      <c r="K6221" s="49"/>
      <c r="L6221" s="49"/>
      <c r="M6221" s="49">
        <v>2.2443999999999999E-2</v>
      </c>
      <c r="N6221" s="49">
        <v>0.31038520000000003</v>
      </c>
      <c r="O6221" s="49">
        <v>0.28165688</v>
      </c>
      <c r="P6221" s="49">
        <v>0.29848987999999999</v>
      </c>
      <c r="Q6221" s="49">
        <v>0.31038520000000003</v>
      </c>
      <c r="R6221" s="49">
        <v>0.32228052000000001</v>
      </c>
      <c r="S6221" s="49">
        <v>0.33911352</v>
      </c>
      <c r="T6221" s="49" t="s">
        <v>91</v>
      </c>
    </row>
    <row r="6222" spans="1:20" x14ac:dyDescent="0.25">
      <c r="A6222" s="49" t="str">
        <f t="shared" si="97"/>
        <v>41893North Coast and North BayN/A_AvgAll</v>
      </c>
      <c r="B6222" s="7">
        <v>41893</v>
      </c>
      <c r="C6222" s="49" t="s">
        <v>94</v>
      </c>
      <c r="D6222" s="49" t="s">
        <v>47</v>
      </c>
      <c r="E6222" s="49">
        <v>1.3432900999999999</v>
      </c>
      <c r="F6222" s="49">
        <v>1.0993249</v>
      </c>
      <c r="G6222" s="49" t="s">
        <v>33</v>
      </c>
      <c r="H6222" s="49"/>
      <c r="I6222" s="49"/>
      <c r="J6222" s="49">
        <v>91.741259999999997</v>
      </c>
      <c r="K6222" s="49"/>
      <c r="L6222" s="49"/>
      <c r="M6222" s="49">
        <v>3.9172400000000003E-2</v>
      </c>
      <c r="N6222" s="49">
        <v>0.24396519999999999</v>
      </c>
      <c r="O6222" s="49">
        <v>0.19382452999999999</v>
      </c>
      <c r="P6222" s="49">
        <v>0.22320382999999999</v>
      </c>
      <c r="Q6222" s="49">
        <v>0.24396519999999999</v>
      </c>
      <c r="R6222" s="49">
        <v>0.26472656999999999</v>
      </c>
      <c r="S6222" s="49">
        <v>0.29410586999999999</v>
      </c>
      <c r="T6222" s="49" t="s">
        <v>19</v>
      </c>
    </row>
    <row r="6223" spans="1:20" x14ac:dyDescent="0.25">
      <c r="A6223" s="49" t="str">
        <f t="shared" si="97"/>
        <v>41893OtherN/A_AvgAll</v>
      </c>
      <c r="B6223" s="7">
        <v>41893</v>
      </c>
      <c r="C6223" s="49" t="s">
        <v>94</v>
      </c>
      <c r="D6223" s="49" t="s">
        <v>13</v>
      </c>
      <c r="E6223" s="49">
        <v>2.0277816999999998</v>
      </c>
      <c r="F6223" s="49">
        <v>1.7173965</v>
      </c>
      <c r="G6223" s="49" t="s">
        <v>33</v>
      </c>
      <c r="H6223" s="49"/>
      <c r="I6223" s="49"/>
      <c r="J6223" s="49">
        <v>97.144509999999997</v>
      </c>
      <c r="K6223" s="49"/>
      <c r="L6223" s="49"/>
      <c r="M6223" s="49">
        <v>2.2443999999999999E-2</v>
      </c>
      <c r="N6223" s="49">
        <v>0.31038520000000003</v>
      </c>
      <c r="O6223" s="49">
        <v>0.28165688</v>
      </c>
      <c r="P6223" s="49">
        <v>0.29848987999999999</v>
      </c>
      <c r="Q6223" s="49">
        <v>0.31038520000000003</v>
      </c>
      <c r="R6223" s="49">
        <v>0.32228052000000001</v>
      </c>
      <c r="S6223" s="49">
        <v>0.33911352</v>
      </c>
      <c r="T6223" s="49" t="s">
        <v>19</v>
      </c>
    </row>
    <row r="6224" spans="1:20" x14ac:dyDescent="0.25">
      <c r="A6224" s="49" t="str">
        <f t="shared" si="97"/>
        <v>41893KernN/A_AvgSmartAC Only</v>
      </c>
      <c r="B6224" s="7">
        <v>41893</v>
      </c>
      <c r="C6224" s="49" t="s">
        <v>94</v>
      </c>
      <c r="D6224" s="49" t="s">
        <v>11</v>
      </c>
      <c r="E6224" s="49">
        <v>2.8228358999999998</v>
      </c>
      <c r="F6224" s="49">
        <v>2.1795817999999998</v>
      </c>
      <c r="G6224" s="49" t="s">
        <v>33</v>
      </c>
      <c r="H6224" s="49"/>
      <c r="I6224" s="49"/>
      <c r="J6224" s="49">
        <v>99.333340000000007</v>
      </c>
      <c r="K6224" s="49"/>
      <c r="L6224" s="49"/>
      <c r="M6224" s="49">
        <v>4.8396799999999997E-2</v>
      </c>
      <c r="N6224" s="49">
        <v>0.64325410000000005</v>
      </c>
      <c r="O6224" s="49">
        <v>0.5813062</v>
      </c>
      <c r="P6224" s="49">
        <v>0.61760380000000004</v>
      </c>
      <c r="Q6224" s="49">
        <v>0.64325410000000005</v>
      </c>
      <c r="R6224" s="49">
        <v>0.66890439999999995</v>
      </c>
      <c r="S6224" s="49">
        <v>0.705202</v>
      </c>
      <c r="T6224" s="49" t="s">
        <v>91</v>
      </c>
    </row>
    <row r="6225" spans="1:20" x14ac:dyDescent="0.25">
      <c r="A6225" s="49" t="str">
        <f t="shared" si="97"/>
        <v>41893Greater Fresno AreaN/A_AvgAll</v>
      </c>
      <c r="B6225" s="7">
        <v>41893</v>
      </c>
      <c r="C6225" s="49" t="s">
        <v>94</v>
      </c>
      <c r="D6225" s="49" t="s">
        <v>38</v>
      </c>
      <c r="E6225" s="49">
        <v>2.5793463999999999</v>
      </c>
      <c r="F6225" s="49">
        <v>2.0934721000000001</v>
      </c>
      <c r="G6225" s="49" t="s">
        <v>33</v>
      </c>
      <c r="H6225" s="49"/>
      <c r="I6225" s="49"/>
      <c r="J6225" s="49">
        <v>100.5</v>
      </c>
      <c r="K6225" s="49"/>
      <c r="L6225" s="49"/>
      <c r="M6225" s="49">
        <v>3.1985699999999999E-2</v>
      </c>
      <c r="N6225" s="49">
        <v>0.48587429999999998</v>
      </c>
      <c r="O6225" s="49">
        <v>0.44493260000000001</v>
      </c>
      <c r="P6225" s="49">
        <v>0.46892188000000001</v>
      </c>
      <c r="Q6225" s="49">
        <v>0.48587429999999998</v>
      </c>
      <c r="R6225" s="49">
        <v>0.50282671999999995</v>
      </c>
      <c r="S6225" s="49">
        <v>0.52681599999999995</v>
      </c>
      <c r="T6225" s="49" t="s">
        <v>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activeCell="D26" sqref="D26"/>
    </sheetView>
  </sheetViews>
  <sheetFormatPr defaultRowHeight="15" x14ac:dyDescent="0.25"/>
  <cols>
    <col min="9" max="9" width="9.7109375" bestFit="1" customWidth="1"/>
  </cols>
  <sheetData>
    <row r="1" spans="1:13" x14ac:dyDescent="0.25">
      <c r="A1" t="s">
        <v>17</v>
      </c>
      <c r="B1" t="s">
        <v>18</v>
      </c>
      <c r="M1" t="s">
        <v>19</v>
      </c>
    </row>
    <row r="2" spans="1:13" x14ac:dyDescent="0.25">
      <c r="A2">
        <v>1</v>
      </c>
      <c r="B2" t="s">
        <v>19</v>
      </c>
      <c r="C2">
        <v>1</v>
      </c>
      <c r="D2" t="str">
        <f>CONCATENATE($K$2,$B$18,'Impact Tables'!$C$9,"_",C2,$M$5)</f>
        <v>41820AllN/A_1All</v>
      </c>
      <c r="F2" t="s">
        <v>53</v>
      </c>
      <c r="I2" s="35">
        <v>41820</v>
      </c>
      <c r="K2" s="14">
        <f>'Impact Tables'!C8</f>
        <v>41820</v>
      </c>
      <c r="L2" t="str">
        <f>IF(K2=41456,"J","S")</f>
        <v>S</v>
      </c>
      <c r="M2" t="s">
        <v>91</v>
      </c>
    </row>
    <row r="3" spans="1:13" x14ac:dyDescent="0.25">
      <c r="A3">
        <v>2</v>
      </c>
      <c r="B3" t="s">
        <v>10</v>
      </c>
      <c r="C3">
        <v>2</v>
      </c>
      <c r="D3" s="49" t="str">
        <f>CONCATENATE($K$2,$B$18,'Impact Tables'!$C$9,"_",C3,$M$5)</f>
        <v>41820AllN/A_2All</v>
      </c>
      <c r="F3" t="s">
        <v>73</v>
      </c>
      <c r="I3" s="35">
        <v>41850</v>
      </c>
      <c r="M3" t="s">
        <v>92</v>
      </c>
    </row>
    <row r="4" spans="1:13" x14ac:dyDescent="0.25">
      <c r="A4">
        <v>3</v>
      </c>
      <c r="B4" t="s">
        <v>38</v>
      </c>
      <c r="C4">
        <v>3</v>
      </c>
      <c r="D4" s="49" t="str">
        <f>CONCATENATE($K$2,$B$18,'Impact Tables'!$C$9,"_",C4,$M$5)</f>
        <v>41820AllN/A_3All</v>
      </c>
      <c r="I4" s="35">
        <v>41852</v>
      </c>
    </row>
    <row r="5" spans="1:13" x14ac:dyDescent="0.25">
      <c r="A5">
        <v>4</v>
      </c>
      <c r="B5" t="s">
        <v>11</v>
      </c>
      <c r="C5">
        <v>4</v>
      </c>
      <c r="D5" s="49" t="str">
        <f>CONCATENATE($K$2,$B$18,'Impact Tables'!$C$9,"_",C5,$M$5)</f>
        <v>41820AllN/A_4All</v>
      </c>
      <c r="I5" s="35">
        <v>41893</v>
      </c>
      <c r="M5" t="str">
        <f>'Impact Tables'!C6</f>
        <v>All</v>
      </c>
    </row>
    <row r="6" spans="1:13" x14ac:dyDescent="0.25">
      <c r="A6">
        <v>5</v>
      </c>
      <c r="B6" t="s">
        <v>12</v>
      </c>
      <c r="C6">
        <v>5</v>
      </c>
      <c r="D6" s="49" t="str">
        <f>CONCATENATE($K$2,$B$18,'Impact Tables'!$C$9,"_",C6,$M$5)</f>
        <v>41820AllN/A_5All</v>
      </c>
    </row>
    <row r="7" spans="1:13" x14ac:dyDescent="0.25">
      <c r="A7" s="49" t="s">
        <v>69</v>
      </c>
      <c r="B7" t="s">
        <v>13</v>
      </c>
      <c r="C7">
        <v>6</v>
      </c>
      <c r="D7" s="49" t="str">
        <f>CONCATENATE($K$2,$B$18,'Impact Tables'!$C$9,"_",C7,$M$5)</f>
        <v>41820AllN/A_6All</v>
      </c>
    </row>
    <row r="8" spans="1:13" x14ac:dyDescent="0.25">
      <c r="A8">
        <v>8</v>
      </c>
      <c r="B8" t="s">
        <v>14</v>
      </c>
      <c r="C8">
        <v>7</v>
      </c>
      <c r="D8" s="49" t="str">
        <f>CONCATENATE($K$2,$B$18,'Impact Tables'!$C$9,"_",C8,$M$5)</f>
        <v>41820AllN/A_7All</v>
      </c>
    </row>
    <row r="9" spans="1:13" x14ac:dyDescent="0.25">
      <c r="A9">
        <v>9</v>
      </c>
      <c r="B9" t="s">
        <v>15</v>
      </c>
      <c r="C9">
        <v>8</v>
      </c>
      <c r="D9" s="49" t="str">
        <f>CONCATENATE($K$2,$B$18,'Impact Tables'!$C$9,"_",C9,$M$5)</f>
        <v>41820AllN/A_8All</v>
      </c>
    </row>
    <row r="10" spans="1:13" x14ac:dyDescent="0.25">
      <c r="A10" t="s">
        <v>33</v>
      </c>
      <c r="C10">
        <v>9</v>
      </c>
      <c r="D10" s="49" t="str">
        <f>CONCATENATE($K$2,$B$18,'Impact Tables'!$C$9,"_",C10,$M$5)</f>
        <v>41820AllN/A_9All</v>
      </c>
    </row>
    <row r="11" spans="1:13" x14ac:dyDescent="0.25">
      <c r="C11">
        <v>10</v>
      </c>
      <c r="D11" s="49" t="str">
        <f>CONCATENATE($K$2,$B$18,'Impact Tables'!$C$9,"_",C11,$M$5)</f>
        <v>41820AllN/A_10All</v>
      </c>
    </row>
    <row r="12" spans="1:13" x14ac:dyDescent="0.25">
      <c r="C12">
        <v>11</v>
      </c>
      <c r="D12" s="49" t="str">
        <f>CONCATENATE($K$2,$B$18,'Impact Tables'!$C$9,"_",C12,$M$5)</f>
        <v>41820AllN/A_11All</v>
      </c>
    </row>
    <row r="13" spans="1:13" x14ac:dyDescent="0.25">
      <c r="C13">
        <v>12</v>
      </c>
      <c r="D13" s="49" t="str">
        <f>CONCATENATE($K$2,$B$18,'Impact Tables'!$C$9,"_",C13,$M$5)</f>
        <v>41820AllN/A_12All</v>
      </c>
    </row>
    <row r="14" spans="1:13" x14ac:dyDescent="0.25">
      <c r="C14">
        <v>13</v>
      </c>
      <c r="D14" s="49" t="str">
        <f>CONCATENATE($K$2,$B$18,'Impact Tables'!$C$9,"_",C14,$M$5)</f>
        <v>41820AllN/A_13All</v>
      </c>
    </row>
    <row r="15" spans="1:13" x14ac:dyDescent="0.25">
      <c r="C15">
        <v>14</v>
      </c>
      <c r="D15" s="49" t="str">
        <f>CONCATENATE($K$2,$B$18,'Impact Tables'!$C$9,"_",C15,$M$5)</f>
        <v>41820AllN/A_14All</v>
      </c>
    </row>
    <row r="16" spans="1:13" x14ac:dyDescent="0.25">
      <c r="C16">
        <v>15</v>
      </c>
      <c r="D16" s="49" t="str">
        <f>CONCATENATE($K$2,$B$18,'Impact Tables'!$C$9,"_",C16,$M$5)</f>
        <v>41820AllN/A_15All</v>
      </c>
    </row>
    <row r="17" spans="2:4" x14ac:dyDescent="0.25">
      <c r="C17">
        <v>16</v>
      </c>
      <c r="D17" s="49" t="str">
        <f>CONCATENATE($K$2,$B$18,'Impact Tables'!$C$9,"_",C17,$M$5)</f>
        <v>41820AllN/A_16All</v>
      </c>
    </row>
    <row r="18" spans="2:4" x14ac:dyDescent="0.25">
      <c r="B18" t="str">
        <f>IF('Impact Tables'!C7="Northern Coast","North Coast and North Bay",'Impact Tables'!C7)</f>
        <v>All</v>
      </c>
      <c r="C18">
        <v>17</v>
      </c>
      <c r="D18" s="49" t="str">
        <f>CONCATENATE($K$2,$B$18,'Impact Tables'!$C$9,"_",C18,$M$5)</f>
        <v>41820AllN/A_17All</v>
      </c>
    </row>
    <row r="19" spans="2:4" x14ac:dyDescent="0.25">
      <c r="C19">
        <v>18</v>
      </c>
      <c r="D19" s="49" t="str">
        <f>CONCATENATE($K$2,$B$18,'Impact Tables'!$C$9,"_",C19,$M$5)</f>
        <v>41820AllN/A_18All</v>
      </c>
    </row>
    <row r="20" spans="2:4" x14ac:dyDescent="0.25">
      <c r="C20">
        <v>19</v>
      </c>
      <c r="D20" s="49" t="str">
        <f>CONCATENATE($K$2,$B$18,'Impact Tables'!$C$9,"_",C20,$M$5)</f>
        <v>41820AllN/A_19All</v>
      </c>
    </row>
    <row r="21" spans="2:4" x14ac:dyDescent="0.25">
      <c r="C21">
        <v>20</v>
      </c>
      <c r="D21" s="49" t="str">
        <f>CONCATENATE($K$2,$B$18,'Impact Tables'!$C$9,"_",C21,$M$5)</f>
        <v>41820AllN/A_20All</v>
      </c>
    </row>
    <row r="22" spans="2:4" x14ac:dyDescent="0.25">
      <c r="C22">
        <v>21</v>
      </c>
      <c r="D22" s="49" t="str">
        <f>CONCATENATE($K$2,$B$18,'Impact Tables'!$C$9,"_",C22,$M$5)</f>
        <v>41820AllN/A_21All</v>
      </c>
    </row>
    <row r="23" spans="2:4" x14ac:dyDescent="0.25">
      <c r="C23">
        <v>22</v>
      </c>
      <c r="D23" s="49" t="str">
        <f>CONCATENATE($K$2,$B$18,'Impact Tables'!$C$9,"_",C23,$M$5)</f>
        <v>41820AllN/A_22All</v>
      </c>
    </row>
    <row r="24" spans="2:4" x14ac:dyDescent="0.25">
      <c r="C24">
        <v>23</v>
      </c>
      <c r="D24" s="49" t="str">
        <f>CONCATENATE($K$2,$B$18,'Impact Tables'!$C$9,"_",C24,$M$5)</f>
        <v>41820AllN/A_23All</v>
      </c>
    </row>
    <row r="25" spans="2:4" x14ac:dyDescent="0.25">
      <c r="C25">
        <v>24</v>
      </c>
      <c r="D25" s="49" t="str">
        <f>CONCATENATE($K$2,$B$18,'Impact Tables'!$C$9,"_",C25,$M$5)</f>
        <v>41820AllN/A_24All</v>
      </c>
    </row>
    <row r="26" spans="2:4" x14ac:dyDescent="0.25">
      <c r="C26" t="s">
        <v>94</v>
      </c>
      <c r="D26" s="49" t="str">
        <f>CONCATENATE($K$2,$B$18,'Impact Tables'!$C$9,"_",C26,$M$5)</f>
        <v>41820AllN/A_AvgAll</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51"/>
  <sheetViews>
    <sheetView topLeftCell="B452" workbookViewId="0">
      <selection activeCell="L41" sqref="L41:N51"/>
    </sheetView>
  </sheetViews>
  <sheetFormatPr defaultRowHeight="15" x14ac:dyDescent="0.25"/>
  <cols>
    <col min="2" max="2" width="11.7109375" bestFit="1" customWidth="1"/>
    <col min="3" max="3" width="10.140625" bestFit="1" customWidth="1"/>
    <col min="4" max="5" width="10.28515625" bestFit="1" customWidth="1"/>
    <col min="6" max="6" width="7" bestFit="1" customWidth="1"/>
    <col min="7" max="7" width="7.85546875" bestFit="1" customWidth="1"/>
    <col min="8" max="8" width="10.28515625" bestFit="1" customWidth="1"/>
    <col min="9" max="9" width="8.42578125" bestFit="1" customWidth="1"/>
    <col min="10" max="11" width="12.140625" bestFit="1" customWidth="1"/>
    <col min="12" max="12" width="14.42578125" bestFit="1" customWidth="1"/>
  </cols>
  <sheetData>
    <row r="2" spans="2:18" x14ac:dyDescent="0.25">
      <c r="I2" s="13"/>
      <c r="J2" s="13"/>
      <c r="K2" s="13"/>
    </row>
    <row r="3" spans="2:18" ht="30" x14ac:dyDescent="0.25">
      <c r="B3" s="15" t="s">
        <v>7</v>
      </c>
      <c r="C3" s="18" t="s">
        <v>22</v>
      </c>
      <c r="D3" s="16" t="s">
        <v>2</v>
      </c>
      <c r="E3" s="16" t="s">
        <v>3</v>
      </c>
      <c r="F3" s="16" t="s">
        <v>4</v>
      </c>
      <c r="G3" s="16" t="s">
        <v>5</v>
      </c>
      <c r="H3" s="19" t="s">
        <v>39</v>
      </c>
      <c r="I3" s="20" t="s">
        <v>40</v>
      </c>
      <c r="J3" s="21" t="s">
        <v>41</v>
      </c>
      <c r="K3" s="22" t="s">
        <v>42</v>
      </c>
      <c r="L3" s="23" t="s">
        <v>34</v>
      </c>
      <c r="P3" s="15" t="s">
        <v>7</v>
      </c>
      <c r="Q3" s="18" t="s">
        <v>22</v>
      </c>
      <c r="R3" s="23" t="s">
        <v>34</v>
      </c>
    </row>
    <row r="4" spans="2:18" x14ac:dyDescent="0.25">
      <c r="B4" s="3">
        <v>11</v>
      </c>
      <c r="C4" s="6">
        <v>1</v>
      </c>
      <c r="D4" s="2">
        <v>1.4948980000000001</v>
      </c>
      <c r="E4" s="2">
        <v>1.356163</v>
      </c>
      <c r="F4" s="2">
        <f>D4-E4</f>
        <v>0.13873500000000005</v>
      </c>
      <c r="G4" s="5">
        <f>F4/D4</f>
        <v>9.2805662995067248E-2</v>
      </c>
      <c r="H4" s="29">
        <f>(F4*I4)/1000</f>
        <v>1.5097142700000006</v>
      </c>
      <c r="I4" s="24">
        <v>10882</v>
      </c>
      <c r="J4" s="25">
        <v>8821</v>
      </c>
      <c r="K4" s="24">
        <v>70823</v>
      </c>
      <c r="L4" s="3" t="s">
        <v>24</v>
      </c>
      <c r="P4" s="3">
        <v>11</v>
      </c>
      <c r="Q4" s="6">
        <v>1</v>
      </c>
      <c r="R4" s="3" t="s">
        <v>24</v>
      </c>
    </row>
    <row r="5" spans="2:18" x14ac:dyDescent="0.25">
      <c r="B5" s="3">
        <v>12</v>
      </c>
      <c r="C5" s="6">
        <v>2</v>
      </c>
      <c r="D5" s="2">
        <v>1.7902880000000001</v>
      </c>
      <c r="E5" s="2">
        <v>1.574214</v>
      </c>
      <c r="F5" s="2">
        <f t="shared" ref="F5:F13" si="0">D5-E5</f>
        <v>0.2160740000000001</v>
      </c>
      <c r="G5" s="5">
        <f t="shared" ref="G5:G13" si="1">F5/D5</f>
        <v>0.12069231319206747</v>
      </c>
      <c r="H5" s="29">
        <f t="shared" ref="H5:H13" si="2">(F5*I5)/1000</f>
        <v>2.3415939380000008</v>
      </c>
      <c r="I5" s="24">
        <v>10837</v>
      </c>
      <c r="J5" s="25">
        <v>8823</v>
      </c>
      <c r="K5" s="24">
        <v>62057</v>
      </c>
      <c r="L5" s="3" t="s">
        <v>23</v>
      </c>
      <c r="P5" s="3">
        <v>12</v>
      </c>
      <c r="Q5" s="6">
        <v>2</v>
      </c>
      <c r="R5" s="3" t="s">
        <v>23</v>
      </c>
    </row>
    <row r="6" spans="2:18" x14ac:dyDescent="0.25">
      <c r="B6" s="3">
        <v>13</v>
      </c>
      <c r="C6" s="6">
        <v>3</v>
      </c>
      <c r="D6" s="2">
        <v>2.10344</v>
      </c>
      <c r="E6" s="2">
        <v>1.747133</v>
      </c>
      <c r="F6" s="2">
        <f t="shared" si="0"/>
        <v>0.35630699999999993</v>
      </c>
      <c r="G6" s="5">
        <f t="shared" si="1"/>
        <v>0.16939251892138588</v>
      </c>
      <c r="H6" s="29">
        <f t="shared" si="2"/>
        <v>3.8488282139999992</v>
      </c>
      <c r="I6" s="24">
        <v>10802</v>
      </c>
      <c r="J6" s="25">
        <v>8766</v>
      </c>
      <c r="K6" s="24">
        <v>53208</v>
      </c>
      <c r="L6" s="3" t="s">
        <v>25</v>
      </c>
      <c r="P6" s="3">
        <v>13</v>
      </c>
      <c r="Q6" s="6">
        <v>3</v>
      </c>
      <c r="R6" s="3" t="s">
        <v>25</v>
      </c>
    </row>
    <row r="7" spans="2:18" x14ac:dyDescent="0.25">
      <c r="B7" s="3">
        <v>14</v>
      </c>
      <c r="C7" s="6">
        <v>4</v>
      </c>
      <c r="D7" s="2">
        <v>2.4167130000000001</v>
      </c>
      <c r="E7" s="2">
        <v>1.964693</v>
      </c>
      <c r="F7" s="2">
        <f t="shared" si="0"/>
        <v>0.45202000000000009</v>
      </c>
      <c r="G7" s="5">
        <f t="shared" si="1"/>
        <v>0.18703917262827655</v>
      </c>
      <c r="H7" s="29">
        <f t="shared" si="2"/>
        <v>4.966343740000001</v>
      </c>
      <c r="I7" s="24">
        <v>10987</v>
      </c>
      <c r="J7" s="25">
        <v>8849</v>
      </c>
      <c r="K7" s="24">
        <v>53110</v>
      </c>
      <c r="L7" s="3" t="s">
        <v>26</v>
      </c>
      <c r="M7" s="1"/>
      <c r="P7" s="3">
        <v>14</v>
      </c>
      <c r="Q7" s="6">
        <v>4</v>
      </c>
      <c r="R7" s="3" t="s">
        <v>26</v>
      </c>
    </row>
    <row r="8" spans="2:18" x14ac:dyDescent="0.25">
      <c r="B8" s="3">
        <v>15</v>
      </c>
      <c r="C8" s="6">
        <v>5</v>
      </c>
      <c r="D8" s="2">
        <v>2.7005680000000001</v>
      </c>
      <c r="E8" s="2">
        <v>2.10826</v>
      </c>
      <c r="F8" s="2">
        <f t="shared" si="0"/>
        <v>0.59230800000000006</v>
      </c>
      <c r="G8" s="5">
        <f t="shared" si="1"/>
        <v>0.2193271933904275</v>
      </c>
      <c r="H8" s="29">
        <f t="shared" si="2"/>
        <v>6.4709649000000011</v>
      </c>
      <c r="I8" s="24">
        <v>10925</v>
      </c>
      <c r="J8" s="25">
        <v>8919</v>
      </c>
      <c r="K8" s="24">
        <v>53051</v>
      </c>
      <c r="L8" s="3" t="s">
        <v>27</v>
      </c>
      <c r="M8" s="1"/>
      <c r="P8" s="3">
        <v>15</v>
      </c>
      <c r="Q8" s="6">
        <v>5</v>
      </c>
      <c r="R8" s="3" t="s">
        <v>27</v>
      </c>
    </row>
    <row r="9" spans="2:18" x14ac:dyDescent="0.25">
      <c r="B9" s="3">
        <v>16</v>
      </c>
      <c r="C9" s="6">
        <v>6</v>
      </c>
      <c r="D9" s="2">
        <v>2.9726189999999999</v>
      </c>
      <c r="E9" s="2">
        <v>2.2845499999999999</v>
      </c>
      <c r="F9" s="2">
        <f t="shared" si="0"/>
        <v>0.68806900000000004</v>
      </c>
      <c r="G9" s="5">
        <f t="shared" si="1"/>
        <v>0.23146895044403606</v>
      </c>
      <c r="H9" s="29">
        <f t="shared" si="2"/>
        <v>7.5494930680000003</v>
      </c>
      <c r="I9" s="24">
        <v>10972</v>
      </c>
      <c r="J9" s="25">
        <v>8882</v>
      </c>
      <c r="K9" s="24">
        <v>52862</v>
      </c>
      <c r="L9" s="3" t="s">
        <v>28</v>
      </c>
      <c r="M9" s="1"/>
      <c r="P9" s="3">
        <v>16</v>
      </c>
      <c r="Q9" s="6">
        <v>6</v>
      </c>
      <c r="R9" s="3" t="s">
        <v>28</v>
      </c>
    </row>
    <row r="10" spans="2:18" x14ac:dyDescent="0.25">
      <c r="B10" s="3">
        <v>17</v>
      </c>
      <c r="C10" s="6">
        <v>7</v>
      </c>
      <c r="D10" s="2">
        <v>3.1322359999999998</v>
      </c>
      <c r="E10" s="2">
        <v>2.3035329999999998</v>
      </c>
      <c r="F10" s="2">
        <f t="shared" si="0"/>
        <v>0.82870299999999997</v>
      </c>
      <c r="G10" s="5">
        <f t="shared" si="1"/>
        <v>0.26457233746116193</v>
      </c>
      <c r="H10" s="29">
        <f t="shared" si="2"/>
        <v>9.1356218719999998</v>
      </c>
      <c r="I10" s="24">
        <v>11024</v>
      </c>
      <c r="J10" s="25">
        <v>8955</v>
      </c>
      <c r="K10" s="24">
        <v>52841</v>
      </c>
      <c r="L10" s="3" t="s">
        <v>29</v>
      </c>
      <c r="M10" s="1"/>
      <c r="P10" s="3">
        <v>17</v>
      </c>
      <c r="Q10" s="6">
        <v>7</v>
      </c>
      <c r="R10" s="3" t="s">
        <v>29</v>
      </c>
    </row>
    <row r="11" spans="2:18" x14ac:dyDescent="0.25">
      <c r="B11" s="3">
        <v>18</v>
      </c>
      <c r="C11" s="6">
        <v>8</v>
      </c>
      <c r="D11" s="2">
        <v>3.2822369999999998</v>
      </c>
      <c r="E11" s="2">
        <v>2.437916</v>
      </c>
      <c r="F11" s="2">
        <f t="shared" si="0"/>
        <v>0.84432099999999988</v>
      </c>
      <c r="G11" s="5">
        <f t="shared" si="1"/>
        <v>0.25723949854931255</v>
      </c>
      <c r="H11" s="29">
        <f t="shared" si="2"/>
        <v>9.2968185309999996</v>
      </c>
      <c r="I11" s="24">
        <v>11011</v>
      </c>
      <c r="J11" s="25">
        <v>8870</v>
      </c>
      <c r="K11" s="24">
        <v>52955</v>
      </c>
      <c r="L11" s="3" t="s">
        <v>30</v>
      </c>
      <c r="M11" s="1"/>
      <c r="P11" s="3">
        <v>18</v>
      </c>
      <c r="Q11" s="6">
        <v>8</v>
      </c>
      <c r="R11" s="3" t="s">
        <v>30</v>
      </c>
    </row>
    <row r="12" spans="2:18" x14ac:dyDescent="0.25">
      <c r="B12" s="3">
        <v>19</v>
      </c>
      <c r="C12" s="6">
        <v>9</v>
      </c>
      <c r="D12" s="2">
        <v>3.3017430000000001</v>
      </c>
      <c r="E12" s="2">
        <v>2.4772810000000001</v>
      </c>
      <c r="F12" s="2">
        <f t="shared" si="0"/>
        <v>0.82446200000000003</v>
      </c>
      <c r="G12" s="5">
        <f t="shared" si="1"/>
        <v>0.24970508001379876</v>
      </c>
      <c r="H12" s="29">
        <f t="shared" si="2"/>
        <v>8.9619019400000006</v>
      </c>
      <c r="I12" s="24">
        <v>10870</v>
      </c>
      <c r="J12" s="25">
        <v>8805</v>
      </c>
      <c r="K12" s="24">
        <v>53060</v>
      </c>
      <c r="L12" s="3" t="s">
        <v>31</v>
      </c>
      <c r="M12" s="1"/>
      <c r="P12" s="3">
        <v>19</v>
      </c>
      <c r="Q12" s="6">
        <v>9</v>
      </c>
      <c r="R12" s="3" t="s">
        <v>31</v>
      </c>
    </row>
    <row r="13" spans="2:18" x14ac:dyDescent="0.25">
      <c r="B13" s="3">
        <v>20</v>
      </c>
      <c r="C13" s="6">
        <v>0</v>
      </c>
      <c r="D13" s="2">
        <v>3.1555490000000002</v>
      </c>
      <c r="E13" s="2">
        <v>2.4160309999999998</v>
      </c>
      <c r="F13" s="2">
        <f t="shared" si="0"/>
        <v>0.73951800000000034</v>
      </c>
      <c r="G13" s="5">
        <f t="shared" si="1"/>
        <v>0.23435478263845699</v>
      </c>
      <c r="H13" s="29">
        <f t="shared" si="2"/>
        <v>8.0659228260000031</v>
      </c>
      <c r="I13" s="24">
        <v>10907</v>
      </c>
      <c r="J13" s="25">
        <v>8777</v>
      </c>
      <c r="K13" s="24">
        <v>62015</v>
      </c>
      <c r="L13" s="3" t="s">
        <v>32</v>
      </c>
      <c r="M13" s="1"/>
      <c r="P13" s="3">
        <v>20</v>
      </c>
      <c r="Q13" s="6">
        <v>0</v>
      </c>
      <c r="R13" s="3" t="s">
        <v>32</v>
      </c>
    </row>
    <row r="14" spans="2:18" x14ac:dyDescent="0.25">
      <c r="B14" s="10" t="s">
        <v>6</v>
      </c>
      <c r="C14" s="10" t="s">
        <v>33</v>
      </c>
      <c r="D14" s="8">
        <f t="shared" ref="D14:K14" si="3">AVERAGE(D4:D13)</f>
        <v>2.6350290999999997</v>
      </c>
      <c r="E14" s="8">
        <f t="shared" si="3"/>
        <v>2.0669773999999999</v>
      </c>
      <c r="F14" s="8">
        <f t="shared" si="3"/>
        <v>0.56805170000000005</v>
      </c>
      <c r="G14" s="9">
        <f t="shared" si="3"/>
        <v>0.20265975102339909</v>
      </c>
      <c r="H14" s="30">
        <f t="shared" si="3"/>
        <v>6.2147203299000013</v>
      </c>
      <c r="I14" s="26">
        <f t="shared" si="3"/>
        <v>10921.7</v>
      </c>
      <c r="J14" s="27">
        <f t="shared" si="3"/>
        <v>8846.7000000000007</v>
      </c>
      <c r="K14" s="28">
        <f t="shared" si="3"/>
        <v>56598.2</v>
      </c>
      <c r="L14" s="10" t="s">
        <v>33</v>
      </c>
      <c r="M14" s="1"/>
      <c r="P14" s="10"/>
      <c r="Q14" s="10"/>
      <c r="R14" s="10"/>
    </row>
    <row r="15" spans="2:18" x14ac:dyDescent="0.25">
      <c r="J15" s="4"/>
      <c r="K15" s="4"/>
      <c r="L15" s="4"/>
      <c r="M15" s="1"/>
    </row>
    <row r="16" spans="2:18" x14ac:dyDescent="0.25">
      <c r="C16" s="17" t="s">
        <v>43</v>
      </c>
      <c r="J16" s="4"/>
      <c r="K16" s="4"/>
      <c r="L16" s="4"/>
      <c r="M16" s="1"/>
    </row>
    <row r="17" spans="2:18" x14ac:dyDescent="0.25">
      <c r="J17" s="4"/>
      <c r="K17" s="4"/>
      <c r="L17" s="4"/>
    </row>
    <row r="18" spans="2:18" x14ac:dyDescent="0.25">
      <c r="C18" s="1"/>
    </row>
    <row r="19" spans="2:18" x14ac:dyDescent="0.25">
      <c r="C19" s="1"/>
      <c r="G19" s="1"/>
      <c r="H19" s="1"/>
      <c r="I19" s="1"/>
      <c r="J19" s="1"/>
    </row>
    <row r="20" spans="2:18" x14ac:dyDescent="0.25">
      <c r="C20" s="1"/>
      <c r="G20" s="1"/>
      <c r="H20" s="1"/>
      <c r="I20" s="14"/>
      <c r="J20" s="1"/>
    </row>
    <row r="21" spans="2:18" x14ac:dyDescent="0.25">
      <c r="C21" s="1"/>
      <c r="G21" s="1"/>
      <c r="H21" s="1"/>
      <c r="I21" s="14"/>
      <c r="J21" s="1"/>
    </row>
    <row r="22" spans="2:18" x14ac:dyDescent="0.25">
      <c r="C22" s="1"/>
      <c r="E22" s="1"/>
      <c r="F22" s="1"/>
      <c r="G22" s="1"/>
      <c r="H22" s="1"/>
      <c r="I22" s="14"/>
      <c r="J22" s="1"/>
    </row>
    <row r="23" spans="2:18" x14ac:dyDescent="0.25">
      <c r="C23" s="1"/>
      <c r="E23" s="1"/>
      <c r="F23" s="1"/>
      <c r="G23" s="1"/>
      <c r="H23" s="1"/>
      <c r="I23" s="14"/>
      <c r="J23" s="1"/>
    </row>
    <row r="24" spans="2:18" x14ac:dyDescent="0.25">
      <c r="C24" s="1"/>
      <c r="E24" s="1"/>
      <c r="F24" s="1"/>
      <c r="G24" s="1"/>
      <c r="H24" s="1"/>
      <c r="I24" s="14"/>
      <c r="J24" s="12"/>
      <c r="K24" s="12"/>
    </row>
    <row r="25" spans="2:18" x14ac:dyDescent="0.25">
      <c r="B25" t="s">
        <v>8</v>
      </c>
      <c r="C25" s="1" t="s">
        <v>0</v>
      </c>
      <c r="D25" t="s">
        <v>1</v>
      </c>
      <c r="E25" s="1" t="s">
        <v>9</v>
      </c>
      <c r="F25" s="1" t="s">
        <v>36</v>
      </c>
      <c r="G25" s="1" t="s">
        <v>37</v>
      </c>
      <c r="H25" s="1"/>
      <c r="I25" s="14"/>
      <c r="J25" s="12"/>
      <c r="K25" s="12"/>
    </row>
    <row r="26" spans="2:18" x14ac:dyDescent="0.25">
      <c r="B26" t="s">
        <v>16</v>
      </c>
      <c r="C26" s="1">
        <v>1.6323449999999999</v>
      </c>
      <c r="D26">
        <v>1.502489</v>
      </c>
      <c r="E26" s="1">
        <v>1</v>
      </c>
      <c r="F26" s="31">
        <v>86890</v>
      </c>
      <c r="G26" s="31">
        <v>10808</v>
      </c>
      <c r="H26" s="36">
        <v>0.12812800000000002</v>
      </c>
      <c r="I26" s="32">
        <f>F4-H26</f>
        <v>1.0607000000000033E-2</v>
      </c>
      <c r="J26" s="33">
        <f>(G26*H26)/1000</f>
        <v>1.3848074240000003</v>
      </c>
      <c r="K26" s="12"/>
    </row>
    <row r="27" spans="2:18" ht="30" x14ac:dyDescent="0.25">
      <c r="B27" t="s">
        <v>16</v>
      </c>
      <c r="C27" s="1">
        <v>1.933756</v>
      </c>
      <c r="D27">
        <v>1.7208159999999999</v>
      </c>
      <c r="E27" s="1">
        <v>2</v>
      </c>
      <c r="F27" s="31">
        <v>76128</v>
      </c>
      <c r="G27" s="31">
        <v>10802</v>
      </c>
      <c r="H27" s="36">
        <v>0.20894100000000004</v>
      </c>
      <c r="I27" s="32">
        <f t="shared" ref="I27:I35" si="4">F5-H27</f>
        <v>7.133000000000056E-3</v>
      </c>
      <c r="J27" s="33">
        <f t="shared" ref="J27:J35" si="5">(G27*H27)/1000</f>
        <v>2.2569806820000005</v>
      </c>
      <c r="K27" s="12"/>
      <c r="L27" s="15" t="s">
        <v>7</v>
      </c>
      <c r="M27" s="18" t="s">
        <v>22</v>
      </c>
      <c r="N27" s="16" t="s">
        <v>48</v>
      </c>
      <c r="O27" s="16" t="s">
        <v>49</v>
      </c>
      <c r="P27" s="16" t="s">
        <v>51</v>
      </c>
      <c r="Q27" s="16" t="s">
        <v>52</v>
      </c>
      <c r="R27" s="34" t="s">
        <v>50</v>
      </c>
    </row>
    <row r="28" spans="2:18" x14ac:dyDescent="0.25">
      <c r="B28" t="s">
        <v>16</v>
      </c>
      <c r="C28" s="7">
        <v>2.249933</v>
      </c>
      <c r="D28">
        <v>1.930426</v>
      </c>
      <c r="E28" s="1">
        <v>3</v>
      </c>
      <c r="F28" s="31">
        <v>65257</v>
      </c>
      <c r="G28" s="31">
        <v>10762</v>
      </c>
      <c r="H28" s="36">
        <v>0.32671200000000011</v>
      </c>
      <c r="I28" s="32">
        <f t="shared" si="4"/>
        <v>2.9594999999999816E-2</v>
      </c>
      <c r="J28" s="33">
        <f t="shared" si="5"/>
        <v>3.5160745440000016</v>
      </c>
      <c r="K28" s="12"/>
      <c r="L28" s="3">
        <v>11</v>
      </c>
      <c r="M28" s="6">
        <v>1</v>
      </c>
      <c r="N28" s="2">
        <v>0.13873500000000005</v>
      </c>
      <c r="O28" s="2">
        <v>0.12985599999999997</v>
      </c>
      <c r="P28" s="2">
        <f>(F4*J4)/1000</f>
        <v>1.2237814350000005</v>
      </c>
      <c r="Q28" s="2">
        <v>1.5097142700000006</v>
      </c>
      <c r="R28" s="2">
        <v>1.4034836479999997</v>
      </c>
    </row>
    <row r="29" spans="2:18" x14ac:dyDescent="0.25">
      <c r="B29" t="s">
        <v>16</v>
      </c>
      <c r="C29" s="7">
        <v>2.5715780000000001</v>
      </c>
      <c r="D29">
        <v>2.1617299999999999</v>
      </c>
      <c r="E29" s="1">
        <v>4</v>
      </c>
      <c r="F29" s="31">
        <v>65198</v>
      </c>
      <c r="G29" s="31">
        <v>10871</v>
      </c>
      <c r="H29" s="36">
        <v>0.40814900000000032</v>
      </c>
      <c r="I29" s="32">
        <f t="shared" si="4"/>
        <v>4.3870999999999771E-2</v>
      </c>
      <c r="J29" s="33">
        <f t="shared" si="5"/>
        <v>4.4369877790000034</v>
      </c>
      <c r="K29" s="12"/>
      <c r="L29" s="3">
        <v>12</v>
      </c>
      <c r="M29" s="6">
        <v>2</v>
      </c>
      <c r="N29" s="2">
        <v>0.2160740000000001</v>
      </c>
      <c r="O29" s="2">
        <v>0.21294000000000013</v>
      </c>
      <c r="P29" s="2">
        <f t="shared" ref="P29:P37" si="6">(F5*J5)/1000</f>
        <v>1.9064209020000009</v>
      </c>
      <c r="Q29" s="2">
        <v>2.3415939380000008</v>
      </c>
      <c r="R29" s="2">
        <v>2.3001778800000015</v>
      </c>
    </row>
    <row r="30" spans="2:18" x14ac:dyDescent="0.25">
      <c r="B30" t="s">
        <v>16</v>
      </c>
      <c r="C30" s="7">
        <v>2.8618440000000001</v>
      </c>
      <c r="D30">
        <v>2.3220429999999999</v>
      </c>
      <c r="E30" s="1">
        <v>5</v>
      </c>
      <c r="F30" s="31">
        <v>65079</v>
      </c>
      <c r="G30" s="31">
        <v>10867</v>
      </c>
      <c r="H30" s="36">
        <v>0.54072200000000015</v>
      </c>
      <c r="I30" s="32">
        <f t="shared" si="4"/>
        <v>5.158599999999991E-2</v>
      </c>
      <c r="J30" s="33">
        <f t="shared" si="5"/>
        <v>5.8760259740000018</v>
      </c>
      <c r="K30" s="12"/>
      <c r="L30" s="3">
        <v>13</v>
      </c>
      <c r="M30" s="6">
        <v>3</v>
      </c>
      <c r="N30" s="2">
        <v>0.35630699999999993</v>
      </c>
      <c r="O30" s="2">
        <v>0.31950699999999999</v>
      </c>
      <c r="P30" s="2">
        <f t="shared" si="6"/>
        <v>3.1233871619999993</v>
      </c>
      <c r="Q30" s="2">
        <v>3.8488282139999992</v>
      </c>
      <c r="R30" s="2">
        <v>3.4385343339999999</v>
      </c>
    </row>
    <row r="31" spans="2:18" x14ac:dyDescent="0.25">
      <c r="B31" t="s">
        <v>16</v>
      </c>
      <c r="C31" s="7">
        <v>3.1398459999999999</v>
      </c>
      <c r="D31">
        <v>2.517395</v>
      </c>
      <c r="E31" s="1">
        <v>6</v>
      </c>
      <c r="F31" s="31">
        <v>64846</v>
      </c>
      <c r="G31" s="31">
        <v>10921</v>
      </c>
      <c r="H31" s="36">
        <v>0.61422299999999996</v>
      </c>
      <c r="I31" s="32">
        <f t="shared" si="4"/>
        <v>7.3846000000000078E-2</v>
      </c>
      <c r="J31" s="33">
        <f t="shared" si="5"/>
        <v>6.7079293829999997</v>
      </c>
      <c r="K31" s="12"/>
      <c r="L31" s="3">
        <v>14</v>
      </c>
      <c r="M31" s="6">
        <v>4</v>
      </c>
      <c r="N31" s="2">
        <v>0.45202000000000009</v>
      </c>
      <c r="O31" s="2">
        <v>0.40984800000000021</v>
      </c>
      <c r="P31" s="2">
        <f t="shared" si="6"/>
        <v>3.9999249800000007</v>
      </c>
      <c r="Q31" s="2">
        <v>4.966343740000001</v>
      </c>
      <c r="R31" s="2">
        <v>4.4554576080000023</v>
      </c>
    </row>
    <row r="32" spans="2:18" x14ac:dyDescent="0.25">
      <c r="B32" t="s">
        <v>16</v>
      </c>
      <c r="C32">
        <v>3.3008769999999998</v>
      </c>
      <c r="D32">
        <v>2.5592100000000002</v>
      </c>
      <c r="E32">
        <v>7</v>
      </c>
      <c r="F32">
        <v>64848</v>
      </c>
      <c r="G32">
        <v>10995</v>
      </c>
      <c r="H32" s="36">
        <v>0.75221399999999994</v>
      </c>
      <c r="I32" s="32">
        <f t="shared" si="4"/>
        <v>7.6489000000000029E-2</v>
      </c>
      <c r="J32" s="33">
        <f t="shared" si="5"/>
        <v>8.2705929299999994</v>
      </c>
      <c r="K32" s="12"/>
      <c r="L32" s="3">
        <v>15</v>
      </c>
      <c r="M32" s="6">
        <v>5</v>
      </c>
      <c r="N32" s="2">
        <v>0.59230800000000006</v>
      </c>
      <c r="O32" s="2">
        <v>0.5398010000000002</v>
      </c>
      <c r="P32" s="2">
        <f t="shared" si="6"/>
        <v>5.282795052</v>
      </c>
      <c r="Q32" s="2">
        <v>6.4709649000000011</v>
      </c>
      <c r="R32" s="2">
        <v>5.8660174670000025</v>
      </c>
    </row>
    <row r="33" spans="2:18" x14ac:dyDescent="0.25">
      <c r="B33" t="s">
        <v>16</v>
      </c>
      <c r="C33">
        <v>3.4732530000000001</v>
      </c>
      <c r="D33">
        <v>2.6907559999999999</v>
      </c>
      <c r="E33">
        <v>8</v>
      </c>
      <c r="F33">
        <v>64910</v>
      </c>
      <c r="G33">
        <v>10869</v>
      </c>
      <c r="H33" s="36">
        <v>0.78767100000000001</v>
      </c>
      <c r="I33" s="32">
        <f t="shared" si="4"/>
        <v>5.6649999999999867E-2</v>
      </c>
      <c r="J33" s="33">
        <f t="shared" si="5"/>
        <v>8.561196099</v>
      </c>
      <c r="K33" s="12"/>
      <c r="L33" s="3">
        <v>16</v>
      </c>
      <c r="M33" s="6">
        <v>6</v>
      </c>
      <c r="N33" s="2">
        <v>0.68806900000000004</v>
      </c>
      <c r="O33" s="2">
        <v>0.62245099999999987</v>
      </c>
      <c r="P33" s="2">
        <f t="shared" si="6"/>
        <v>6.111428858</v>
      </c>
      <c r="Q33" s="2">
        <v>7.5494930680000003</v>
      </c>
      <c r="R33" s="2">
        <v>6.7977873709999983</v>
      </c>
    </row>
    <row r="34" spans="2:18" x14ac:dyDescent="0.25">
      <c r="B34" t="s">
        <v>16</v>
      </c>
      <c r="C34">
        <v>3.5217339999999999</v>
      </c>
      <c r="D34">
        <v>2.768224</v>
      </c>
      <c r="E34">
        <v>9</v>
      </c>
      <c r="F34">
        <v>65031</v>
      </c>
      <c r="G34">
        <v>10805</v>
      </c>
      <c r="H34" s="36">
        <v>0.76643700000000026</v>
      </c>
      <c r="I34" s="32">
        <f t="shared" si="4"/>
        <v>5.8024999999999771E-2</v>
      </c>
      <c r="J34" s="33">
        <f t="shared" si="5"/>
        <v>8.2813517850000018</v>
      </c>
      <c r="L34" s="3">
        <v>17</v>
      </c>
      <c r="M34" s="6">
        <v>7</v>
      </c>
      <c r="N34" s="2">
        <v>0.82870299999999997</v>
      </c>
      <c r="O34" s="2">
        <v>0.74166699999999963</v>
      </c>
      <c r="P34" s="2">
        <f t="shared" si="6"/>
        <v>7.4210353649999998</v>
      </c>
      <c r="Q34" s="2">
        <v>9.1356218719999998</v>
      </c>
      <c r="R34" s="2">
        <v>8.1546286649999953</v>
      </c>
    </row>
    <row r="35" spans="2:18" x14ac:dyDescent="0.25">
      <c r="B35" t="s">
        <v>16</v>
      </c>
      <c r="C35">
        <v>3.4012609999999999</v>
      </c>
      <c r="D35">
        <v>2.7118890000000002</v>
      </c>
      <c r="E35">
        <v>0</v>
      </c>
      <c r="F35">
        <v>76026</v>
      </c>
      <c r="G35">
        <v>10800</v>
      </c>
      <c r="H35" s="36">
        <v>0.68526099999999968</v>
      </c>
      <c r="I35" s="32">
        <f t="shared" si="4"/>
        <v>5.4257000000000666E-2</v>
      </c>
      <c r="J35" s="33">
        <f t="shared" si="5"/>
        <v>7.4008187999999961</v>
      </c>
      <c r="L35" s="3">
        <v>18</v>
      </c>
      <c r="M35" s="6">
        <v>8</v>
      </c>
      <c r="N35" s="2">
        <v>0.84432099999999988</v>
      </c>
      <c r="O35" s="2">
        <v>0.78249700000000022</v>
      </c>
      <c r="P35" s="2">
        <f t="shared" si="6"/>
        <v>7.4891272699999991</v>
      </c>
      <c r="Q35" s="2">
        <v>9.2968185309999996</v>
      </c>
      <c r="R35" s="2">
        <v>8.5049598930000023</v>
      </c>
    </row>
    <row r="36" spans="2:18" x14ac:dyDescent="0.25">
      <c r="L36" s="3">
        <v>19</v>
      </c>
      <c r="M36" s="6">
        <v>9</v>
      </c>
      <c r="N36" s="2">
        <v>0.82446200000000003</v>
      </c>
      <c r="O36" s="2">
        <v>0.7535099999999999</v>
      </c>
      <c r="P36" s="2">
        <f t="shared" si="6"/>
        <v>7.2593879100000001</v>
      </c>
      <c r="Q36" s="2">
        <v>8.9619019400000006</v>
      </c>
      <c r="R36" s="2">
        <v>8.1416755499999987</v>
      </c>
    </row>
    <row r="37" spans="2:18" x14ac:dyDescent="0.25">
      <c r="L37" s="3">
        <v>20</v>
      </c>
      <c r="M37" s="6">
        <v>0</v>
      </c>
      <c r="N37" s="2">
        <v>0.73951800000000034</v>
      </c>
      <c r="O37" s="2">
        <v>0.68937199999999965</v>
      </c>
      <c r="P37" s="2">
        <f t="shared" si="6"/>
        <v>6.490749486000003</v>
      </c>
      <c r="Q37" s="2">
        <v>8.0659228260000031</v>
      </c>
      <c r="R37" s="2">
        <v>7.4452175999999959</v>
      </c>
    </row>
    <row r="41" spans="2:18" ht="30" x14ac:dyDescent="0.25">
      <c r="L41" s="42" t="s">
        <v>7</v>
      </c>
      <c r="M41" s="43" t="s">
        <v>22</v>
      </c>
      <c r="N41" s="44" t="s">
        <v>58</v>
      </c>
    </row>
    <row r="42" spans="2:18" x14ac:dyDescent="0.25">
      <c r="L42" s="3">
        <v>11</v>
      </c>
      <c r="M42" s="6">
        <v>1</v>
      </c>
      <c r="N42" s="36">
        <v>0.12812800000000002</v>
      </c>
    </row>
    <row r="43" spans="2:18" x14ac:dyDescent="0.25">
      <c r="L43" s="3">
        <v>12</v>
      </c>
      <c r="M43" s="6">
        <v>2</v>
      </c>
      <c r="N43" s="36">
        <v>0.20894100000000004</v>
      </c>
    </row>
    <row r="44" spans="2:18" x14ac:dyDescent="0.25">
      <c r="L44" s="3">
        <v>13</v>
      </c>
      <c r="M44" s="6">
        <v>3</v>
      </c>
      <c r="N44" s="36">
        <v>0.32671200000000011</v>
      </c>
    </row>
    <row r="45" spans="2:18" x14ac:dyDescent="0.25">
      <c r="L45" s="3">
        <v>14</v>
      </c>
      <c r="M45" s="6">
        <v>4</v>
      </c>
      <c r="N45" s="36">
        <v>0.40814900000000032</v>
      </c>
    </row>
    <row r="46" spans="2:18" x14ac:dyDescent="0.25">
      <c r="L46" s="3">
        <v>15</v>
      </c>
      <c r="M46" s="6">
        <v>5</v>
      </c>
      <c r="N46" s="36">
        <v>0.54072200000000015</v>
      </c>
    </row>
    <row r="47" spans="2:18" x14ac:dyDescent="0.25">
      <c r="L47" s="3">
        <v>16</v>
      </c>
      <c r="M47" s="6">
        <v>6</v>
      </c>
      <c r="N47" s="36">
        <v>0.61422299999999996</v>
      </c>
    </row>
    <row r="48" spans="2:18" x14ac:dyDescent="0.25">
      <c r="L48" s="3">
        <v>17</v>
      </c>
      <c r="M48" s="6">
        <v>7</v>
      </c>
      <c r="N48" s="36">
        <v>0.75221399999999994</v>
      </c>
    </row>
    <row r="49" spans="12:14" x14ac:dyDescent="0.25">
      <c r="L49" s="3">
        <v>18</v>
      </c>
      <c r="M49" s="6">
        <v>8</v>
      </c>
      <c r="N49" s="36">
        <v>0.78767100000000001</v>
      </c>
    </row>
    <row r="50" spans="12:14" x14ac:dyDescent="0.25">
      <c r="L50" s="3">
        <v>19</v>
      </c>
      <c r="M50" s="6">
        <v>9</v>
      </c>
      <c r="N50" s="36">
        <v>0.76643700000000026</v>
      </c>
    </row>
    <row r="51" spans="12:14" x14ac:dyDescent="0.25">
      <c r="L51" s="3">
        <v>20</v>
      </c>
      <c r="M51" s="6">
        <v>0</v>
      </c>
      <c r="N51" s="36">
        <v>0.68526099999999968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F16"/>
  <sheetViews>
    <sheetView workbookViewId="0">
      <selection activeCell="E25" sqref="E25"/>
    </sheetView>
  </sheetViews>
  <sheetFormatPr defaultRowHeight="15" x14ac:dyDescent="0.25"/>
  <sheetData>
    <row r="5" spans="2:6" x14ac:dyDescent="0.25">
      <c r="B5" s="123" t="s">
        <v>57</v>
      </c>
      <c r="C5" s="125" t="s">
        <v>55</v>
      </c>
      <c r="D5" s="125"/>
      <c r="E5" s="125" t="s">
        <v>56</v>
      </c>
      <c r="F5" s="126"/>
    </row>
    <row r="6" spans="2:6" x14ac:dyDescent="0.25">
      <c r="B6" s="124"/>
      <c r="C6" s="40" t="s">
        <v>4</v>
      </c>
      <c r="D6" s="40" t="s">
        <v>5</v>
      </c>
      <c r="E6" s="40" t="s">
        <v>4</v>
      </c>
      <c r="F6" s="41" t="s">
        <v>5</v>
      </c>
    </row>
    <row r="7" spans="2:6" x14ac:dyDescent="0.25">
      <c r="B7" s="39">
        <v>11</v>
      </c>
      <c r="C7" s="36">
        <v>0.25626199999999999</v>
      </c>
      <c r="D7" s="38">
        <v>0.13949245088598733</v>
      </c>
      <c r="E7" s="36">
        <v>0.20878399999999986</v>
      </c>
      <c r="F7" s="38">
        <v>0.10348916056324617</v>
      </c>
    </row>
    <row r="8" spans="2:6" x14ac:dyDescent="0.25">
      <c r="B8" s="39">
        <v>12</v>
      </c>
      <c r="C8" s="36">
        <v>0.32873200000000002</v>
      </c>
      <c r="D8" s="38">
        <v>0.14856506534509206</v>
      </c>
      <c r="E8" s="36">
        <v>0.3028489999999997</v>
      </c>
      <c r="F8" s="38">
        <v>0.12735953397653219</v>
      </c>
    </row>
    <row r="9" spans="2:6" x14ac:dyDescent="0.25">
      <c r="B9" s="39">
        <v>13</v>
      </c>
      <c r="C9" s="36">
        <v>0.41015099999999993</v>
      </c>
      <c r="D9" s="38">
        <v>0.1573155281918788</v>
      </c>
      <c r="E9" s="36">
        <v>0.30408799999999969</v>
      </c>
      <c r="F9" s="38">
        <v>0.11126572408450956</v>
      </c>
    </row>
    <row r="10" spans="2:6" x14ac:dyDescent="0.25">
      <c r="B10" s="39">
        <v>14</v>
      </c>
      <c r="C10" s="36">
        <v>0.61069200000000023</v>
      </c>
      <c r="D10" s="38">
        <v>0.20705663125602672</v>
      </c>
      <c r="E10" s="36">
        <v>0.53312099999999996</v>
      </c>
      <c r="F10" s="38">
        <v>0.17261162005052194</v>
      </c>
    </row>
    <row r="11" spans="2:6" x14ac:dyDescent="0.25">
      <c r="B11" s="39">
        <v>15</v>
      </c>
      <c r="C11" s="36">
        <v>0.60636299999999999</v>
      </c>
      <c r="D11" s="38">
        <v>0.18346266364467309</v>
      </c>
      <c r="E11" s="36">
        <v>0.58296900000000029</v>
      </c>
      <c r="F11" s="38">
        <v>0.16922791102725071</v>
      </c>
    </row>
    <row r="12" spans="2:6" x14ac:dyDescent="0.25">
      <c r="B12" s="39">
        <v>16</v>
      </c>
      <c r="C12" s="36">
        <v>0.81954100000000007</v>
      </c>
      <c r="D12" s="38">
        <v>0.22804168599382107</v>
      </c>
      <c r="E12" s="36">
        <v>0.78850499999999979</v>
      </c>
      <c r="F12" s="38">
        <v>0.21189900073525927</v>
      </c>
    </row>
    <row r="13" spans="2:6" x14ac:dyDescent="0.25">
      <c r="B13" s="39">
        <v>17</v>
      </c>
      <c r="C13" s="36">
        <v>0.8702049999999999</v>
      </c>
      <c r="D13" s="38">
        <v>0.23344412610524506</v>
      </c>
      <c r="E13" s="36">
        <v>0.71335700000000024</v>
      </c>
      <c r="F13" s="38">
        <v>0.20909663285471342</v>
      </c>
    </row>
    <row r="14" spans="2:6" x14ac:dyDescent="0.25">
      <c r="B14" s="39">
        <v>18</v>
      </c>
      <c r="C14" s="36">
        <v>0.90172600000000003</v>
      </c>
      <c r="D14" s="38">
        <v>0.2295206981382048</v>
      </c>
      <c r="E14" s="36">
        <v>0.79923199999999994</v>
      </c>
      <c r="F14" s="38">
        <v>0.21881336285041725</v>
      </c>
    </row>
    <row r="15" spans="2:6" x14ac:dyDescent="0.25">
      <c r="B15" s="39">
        <v>19</v>
      </c>
      <c r="C15" s="36">
        <v>0.90899399999999986</v>
      </c>
      <c r="D15" s="38">
        <v>0.22861274656512737</v>
      </c>
      <c r="E15" s="36">
        <v>0.72515600000000013</v>
      </c>
      <c r="F15" s="38">
        <v>0.19476848888675216</v>
      </c>
    </row>
    <row r="16" spans="2:6" x14ac:dyDescent="0.25">
      <c r="B16" s="39">
        <v>20</v>
      </c>
      <c r="C16" s="37">
        <v>0.8743909999999997</v>
      </c>
      <c r="D16" s="38">
        <v>0.22569582734607724</v>
      </c>
      <c r="E16" s="36">
        <v>0.82403300000000002</v>
      </c>
      <c r="F16" s="38">
        <v>0.20876451570978741</v>
      </c>
    </row>
  </sheetData>
  <mergeCells count="3">
    <mergeCell ref="B5:B6"/>
    <mergeCell ref="C5:D5"/>
    <mergeCell ref="E5:F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B13A5FE8BD524EA80F9B9BBCBD59CF" ma:contentTypeVersion="0" ma:contentTypeDescription="Create a new document." ma:contentTypeScope="" ma:versionID="067cb8a7213c9c7a6bd3c68d80be304e">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9F1AF4EE-A572-4308-96CE-636F17EB0662}"/>
</file>

<file path=customXml/itemProps2.xml><?xml version="1.0" encoding="utf-8"?>
<ds:datastoreItem xmlns:ds="http://schemas.openxmlformats.org/officeDocument/2006/customXml" ds:itemID="{F605ED31-8335-45BC-9B13-1CB6B48F343B}"/>
</file>

<file path=customXml/itemProps3.xml><?xml version="1.0" encoding="utf-8"?>
<ds:datastoreItem xmlns:ds="http://schemas.openxmlformats.org/officeDocument/2006/customXml" ds:itemID="{4B726A14-1339-4C58-AD40-2707A736ED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Impact Tables</vt:lpstr>
      <vt:lpstr>Data</vt:lpstr>
      <vt:lpstr>Menu</vt:lpstr>
      <vt:lpstr>Overall Impacts</vt:lpstr>
      <vt:lpstr>Outage Results</vt:lpstr>
      <vt:lpstr>Capareas</vt:lpstr>
      <vt:lpstr>customer</vt:lpstr>
      <vt:lpstr>DATA</vt:lpstr>
      <vt:lpstr>Dates</vt:lpstr>
      <vt:lpstr>Groups</vt:lpstr>
      <vt:lpstr>Hours</vt:lpstr>
      <vt:lpstr>J</vt:lpstr>
      <vt:lpst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Hartmann</dc:creator>
  <cp:lastModifiedBy>Cook, Jonathan</cp:lastModifiedBy>
  <dcterms:created xsi:type="dcterms:W3CDTF">2013-07-11T17:18:38Z</dcterms:created>
  <dcterms:modified xsi:type="dcterms:W3CDTF">2015-03-27T19:37:42Z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0x01010022B13A5FE8BD524EA80F9B9BBCBD59CF</vt:lpwstr>
  </property>
</Properties>
</file>